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hidePivotFieldList="1" defaultThemeVersion="124226"/>
  <mc:AlternateContent xmlns:mc="http://schemas.openxmlformats.org/markup-compatibility/2006">
    <mc:Choice Requires="x15">
      <x15ac:absPath xmlns:x15ac="http://schemas.microsoft.com/office/spreadsheetml/2010/11/ac" url="C:\Users\Administrator\Desktop\亦庄公租房\"/>
    </mc:Choice>
  </mc:AlternateContent>
  <xr:revisionPtr revIDLastSave="0" documentId="13_ncr:1_{B240D783-2F24-4788-BD7E-7B115C22D5B5}" xr6:coauthVersionLast="45" xr6:coauthVersionMax="45" xr10:uidLastSave="{00000000-0000-0000-0000-000000000000}"/>
  <bookViews>
    <workbookView xWindow="-120" yWindow="-120" windowWidth="21840" windowHeight="13140" tabRatio="886" xr2:uid="{00000000-000D-0000-FFFF-FFFF00000000}"/>
  </bookViews>
  <sheets>
    <sheet name="比较法" sheetId="1" r:id="rId1"/>
    <sheet name="成本（静态）" sheetId="5" state="hidden" r:id="rId2"/>
    <sheet name="各小区租金结果" sheetId="30" r:id="rId3"/>
    <sheet name="系统读取表" sheetId="4" r:id="rId4"/>
    <sheet name="中信新城" sheetId="6" r:id="rId5"/>
    <sheet name="鹿海园三里" sheetId="11" r:id="rId6"/>
    <sheet name="鹿海园" sheetId="19" state="hidden" r:id="rId7"/>
    <sheet name="南海家园三里" sheetId="21" r:id="rId8"/>
    <sheet name="城研数据" sheetId="8" state="hidden" r:id="rId9"/>
    <sheet name="房产信息" sheetId="31" r:id="rId10"/>
    <sheet name="中指成交数据" sheetId="17" r:id="rId11"/>
    <sheet name="城研租金数据" sheetId="22" r:id="rId12"/>
    <sheet name="案例整理" sheetId="29" r:id="rId13"/>
    <sheet name="X83海梓嘉园房源明细" sheetId="23" r:id="rId14"/>
    <sheet name="X85金茂悦房源明细" sheetId="24" r:id="rId15"/>
    <sheet name="X86金域东郡房源明细" sheetId="25" r:id="rId16"/>
    <sheet name="X87金茂逸房源明细" sheetId="26" r:id="rId17"/>
    <sheet name="X88亦庄悦房屋明细" sheetId="27" r:id="rId18"/>
    <sheet name="X91亦庄逸房屋明细" sheetId="28"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3" hidden="1">X83海梓嘉园房源明细!$A$1:$G$298</definedName>
    <definedName name="_xlnm._FilterDatabase" localSheetId="14" hidden="1">X85金茂悦房源明细!$A$1:$H$790</definedName>
    <definedName name="_xlnm._FilterDatabase" localSheetId="15" hidden="1">X86金域东郡房源明细!$A$1:$O$173</definedName>
    <definedName name="_xlnm._FilterDatabase" localSheetId="16" hidden="1">X87金茂逸房源明细!$A$1:$N$930</definedName>
    <definedName name="_xlnm._FilterDatabase" localSheetId="17" hidden="1">X88亦庄悦房屋明细!$A$1:$H$734</definedName>
    <definedName name="_xlnm._FilterDatabase" localSheetId="18" hidden="1">X91亦庄逸房屋明细!$A$1:$I$970</definedName>
    <definedName name="d">'[1]4（补充）'!$D$17:$D$2351</definedName>
    <definedName name="NO.1">'[1]4（补充）'!$D$2:$D$16</definedName>
    <definedName name="单元" localSheetId="6">#REF!</definedName>
    <definedName name="单元" localSheetId="7">#REF!</definedName>
    <definedName name="单元">#REF!</definedName>
    <definedName name="房号" localSheetId="6">#REF!</definedName>
    <definedName name="房号" localSheetId="7">#REF!</definedName>
    <definedName name="房号">#REF!</definedName>
    <definedName name="房间" localSheetId="6">#REF!</definedName>
    <definedName name="房间" localSheetId="7">#REF!</definedName>
    <definedName name="房间">#REF!</definedName>
    <definedName name="房间号" localSheetId="6">#REF!</definedName>
    <definedName name="房间号" localSheetId="7">#REF!</definedName>
    <definedName name="房间号">#REF!</definedName>
    <definedName name="房屋产权性质">[2]楼层测算!$N$2:$N$9</definedName>
    <definedName name="房屋朝向">[2]楼层测算!$A$117:$A$126</definedName>
    <definedName name="房屋装修">[2]楼层测算!$K$2:$K$5</definedName>
    <definedName name="教委" localSheetId="6">#REF!</definedName>
    <definedName name="教委" localSheetId="7">#REF!</definedName>
    <definedName name="教委">#REF!</definedName>
    <definedName name="扣缴日期" localSheetId="6">#REF!</definedName>
    <definedName name="扣缴日期" localSheetId="7">#REF!</definedName>
    <definedName name="扣缴日期">#REF!</definedName>
    <definedName name="楼栋" localSheetId="6">#REF!</definedName>
    <definedName name="楼栋" localSheetId="7">#REF!</definedName>
    <definedName name="楼栋">#REF!</definedName>
    <definedName name="楼号" localSheetId="6">#REF!</definedName>
    <definedName name="楼号" localSheetId="7">#REF!</definedName>
    <definedName name="楼号">#REF!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 localSheetId="4">#REF!</definedName>
    <definedName name="区域成熟度">#REF!</definedName>
    <definedName name="身份证号码" localSheetId="6">#REF!</definedName>
    <definedName name="身份证号码" localSheetId="7">#REF!</definedName>
    <definedName name="身份证号码">#REF!</definedName>
    <definedName name="所在楼层">[2]楼层测算!$L$2:$L$6</definedName>
    <definedName name="租户名称" localSheetId="6">#REF!</definedName>
    <definedName name="租户名称" localSheetId="7">#REF!</definedName>
    <definedName name="租户名称">#REF!</definedName>
    <definedName name="租户银行账户" localSheetId="6">#REF!</definedName>
    <definedName name="租户银行账户" localSheetId="7">#REF!</definedName>
    <definedName name="租户银行账户">#REF!</definedName>
  </definedNames>
  <calcPr calcId="181029"/>
  <pivotCaches>
    <pivotCache cacheId="10" r:id="rId26"/>
    <pivotCache cacheId="11" r:id="rId27"/>
    <pivotCache cacheId="12" r:id="rId28"/>
    <pivotCache cacheId="13" r:id="rId29"/>
    <pivotCache cacheId="14" r:id="rId3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9" i="1" l="1"/>
  <c r="C28" i="1" l="1"/>
  <c r="A26" i="1"/>
  <c r="G25" i="1"/>
  <c r="E25" i="1"/>
  <c r="K25" i="1"/>
  <c r="X14" i="30"/>
  <c r="W14" i="30"/>
  <c r="H13" i="1"/>
  <c r="C12" i="30" l="1"/>
  <c r="C11" i="30"/>
  <c r="C10" i="30"/>
  <c r="C9" i="30"/>
  <c r="C8" i="30"/>
  <c r="K118" i="21"/>
  <c r="K111" i="21"/>
  <c r="K105" i="21"/>
  <c r="K100" i="21"/>
  <c r="K96" i="21"/>
  <c r="K91" i="21"/>
  <c r="K87" i="21"/>
  <c r="K85" i="21"/>
  <c r="K78" i="21"/>
  <c r="K73" i="21"/>
  <c r="K62" i="21"/>
  <c r="K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53" i="21"/>
  <c r="G33" i="21"/>
  <c r="G32" i="21"/>
  <c r="G29" i="21"/>
  <c r="G26" i="21"/>
  <c r="G23" i="21"/>
  <c r="G20" i="21"/>
  <c r="G16" i="21"/>
  <c r="G9" i="21"/>
  <c r="G10" i="21"/>
  <c r="G12" i="21"/>
  <c r="G13" i="21"/>
  <c r="G6" i="21"/>
  <c r="G3" i="21"/>
  <c r="G50" i="6"/>
  <c r="G46" i="6"/>
  <c r="G43" i="6"/>
  <c r="G40" i="6"/>
  <c r="G37" i="6"/>
  <c r="O17" i="30" l="1"/>
  <c r="L13" i="1"/>
  <c r="Q4" i="31" l="1"/>
  <c r="Q3" i="31"/>
  <c r="F19" i="1"/>
  <c r="D32" i="11" l="1"/>
  <c r="G32" i="11" s="1"/>
  <c r="D31" i="11"/>
  <c r="D25" i="11"/>
  <c r="D26" i="11"/>
  <c r="G26" i="11" s="1"/>
  <c r="D27" i="11"/>
  <c r="D28" i="11"/>
  <c r="D29" i="11"/>
  <c r="G29" i="11" s="1"/>
  <c r="D24" i="11"/>
  <c r="G23" i="11" s="1"/>
  <c r="D55" i="11"/>
  <c r="K55" i="11" s="1"/>
  <c r="D56" i="11"/>
  <c r="D57" i="11"/>
  <c r="D58" i="11"/>
  <c r="D59" i="11"/>
  <c r="D60" i="11"/>
  <c r="K60" i="11" s="1"/>
  <c r="D61" i="11"/>
  <c r="D62" i="11"/>
  <c r="K62" i="11" s="1"/>
  <c r="D63" i="11"/>
  <c r="D64" i="11"/>
  <c r="D65" i="11"/>
  <c r="D66" i="11"/>
  <c r="D67" i="11"/>
  <c r="D68" i="11"/>
  <c r="D69" i="11"/>
  <c r="K69" i="11" s="1"/>
  <c r="D70" i="11"/>
  <c r="D71" i="11"/>
  <c r="D72" i="11"/>
  <c r="K72" i="11" s="1"/>
  <c r="D73" i="11"/>
  <c r="D74" i="11"/>
  <c r="K74" i="11" s="1"/>
  <c r="D75" i="11"/>
  <c r="D76" i="11"/>
  <c r="D77" i="11"/>
  <c r="K77" i="11" s="1"/>
  <c r="D78" i="11"/>
  <c r="D79" i="11"/>
  <c r="D80" i="11"/>
  <c r="K80" i="11" s="1"/>
  <c r="D81" i="11"/>
  <c r="D82" i="11"/>
  <c r="D83" i="11"/>
  <c r="D84" i="11"/>
  <c r="K84" i="11" s="1"/>
  <c r="D85" i="11"/>
  <c r="D86" i="11"/>
  <c r="D54" i="11"/>
  <c r="K54" i="11" s="1"/>
  <c r="D55" i="6"/>
  <c r="D56" i="6"/>
  <c r="D57" i="6"/>
  <c r="D58" i="6"/>
  <c r="K58" i="6" s="1"/>
  <c r="D59" i="6"/>
  <c r="D60" i="6"/>
  <c r="K59" i="6" s="1"/>
  <c r="D61" i="6"/>
  <c r="D62" i="6"/>
  <c r="D63" i="6"/>
  <c r="D64" i="6"/>
  <c r="K64" i="6" s="1"/>
  <c r="D65" i="6"/>
  <c r="D66" i="6"/>
  <c r="D67" i="6"/>
  <c r="D68" i="6"/>
  <c r="D69" i="6"/>
  <c r="D70" i="6"/>
  <c r="D71" i="6"/>
  <c r="D72" i="6"/>
  <c r="D73" i="6"/>
  <c r="D74" i="6"/>
  <c r="D54" i="6"/>
  <c r="D53" i="6"/>
  <c r="K62" i="6"/>
  <c r="K66" i="6"/>
  <c r="K67" i="6"/>
  <c r="K68" i="6"/>
  <c r="D22" i="6"/>
  <c r="D23" i="6"/>
  <c r="D24" i="6"/>
  <c r="G23" i="6" s="1"/>
  <c r="D25" i="6"/>
  <c r="D26" i="6"/>
  <c r="D27" i="6"/>
  <c r="D28" i="6"/>
  <c r="D29" i="6"/>
  <c r="D30" i="6"/>
  <c r="G29" i="6" s="1"/>
  <c r="D31" i="6"/>
  <c r="D32" i="6"/>
  <c r="D21" i="6"/>
  <c r="G32" i="6"/>
  <c r="G26" i="6"/>
  <c r="G20" i="6"/>
  <c r="G33" i="11" l="1"/>
  <c r="K55" i="6"/>
  <c r="K53" i="6"/>
  <c r="G33" i="6"/>
  <c r="AA9" i="30"/>
  <c r="AA10" i="30"/>
  <c r="AA11" i="30"/>
  <c r="AA12" i="30"/>
  <c r="AA13" i="30"/>
  <c r="AA8" i="30"/>
  <c r="Z9" i="30"/>
  <c r="Z10" i="30"/>
  <c r="Z11" i="30"/>
  <c r="Z12" i="30"/>
  <c r="Z13" i="30"/>
  <c r="Z8" i="30"/>
  <c r="F18" i="1"/>
  <c r="L18" i="1"/>
  <c r="H18" i="1"/>
  <c r="M4" i="30"/>
  <c r="K4" i="30"/>
  <c r="I4" i="30"/>
  <c r="G4" i="30"/>
  <c r="E4" i="30"/>
  <c r="O9" i="30"/>
  <c r="O10" i="30"/>
  <c r="O11" i="30"/>
  <c r="O12" i="30"/>
  <c r="O13" i="30"/>
  <c r="O14" i="30"/>
  <c r="O15" i="30"/>
  <c r="O16" i="30"/>
  <c r="O18" i="30"/>
  <c r="L18" i="30" s="1"/>
  <c r="O19" i="30"/>
  <c r="O20" i="30"/>
  <c r="O8" i="30"/>
  <c r="L17" i="1"/>
  <c r="F17" i="1"/>
  <c r="L16" i="1"/>
  <c r="H16" i="1"/>
  <c r="F16" i="1"/>
  <c r="D14" i="21"/>
  <c r="D13" i="21"/>
  <c r="D12" i="21"/>
  <c r="D11" i="21"/>
  <c r="D10" i="21"/>
  <c r="D9" i="21"/>
  <c r="D8" i="21"/>
  <c r="D7" i="21"/>
  <c r="D6" i="21"/>
  <c r="D5" i="21"/>
  <c r="D4" i="21"/>
  <c r="D32" i="21"/>
  <c r="D31" i="21"/>
  <c r="D30" i="21"/>
  <c r="D29" i="21"/>
  <c r="D28" i="21"/>
  <c r="D26" i="21"/>
  <c r="D24" i="21"/>
  <c r="D23" i="21"/>
  <c r="D21" i="21"/>
  <c r="F49" i="21"/>
  <c r="D14" i="11"/>
  <c r="D13" i="11"/>
  <c r="D12" i="11"/>
  <c r="G12" i="11" s="1"/>
  <c r="D11" i="11"/>
  <c r="D10" i="11"/>
  <c r="D9" i="11"/>
  <c r="G9" i="11" s="1"/>
  <c r="D8" i="11"/>
  <c r="D7" i="11"/>
  <c r="D6" i="11"/>
  <c r="G6" i="11" s="1"/>
  <c r="G16" i="11" s="1"/>
  <c r="D5" i="11"/>
  <c r="D4" i="11"/>
  <c r="G21" i="11"/>
  <c r="G24" i="11"/>
  <c r="F49" i="11"/>
  <c r="F46" i="11"/>
  <c r="F43" i="11"/>
  <c r="F40" i="11"/>
  <c r="F37" i="11"/>
  <c r="D38" i="11"/>
  <c r="D40" i="11"/>
  <c r="D45" i="11"/>
  <c r="D39" i="11"/>
  <c r="D44" i="11"/>
  <c r="D41" i="11"/>
  <c r="D43" i="11"/>
  <c r="G43" i="11" s="1"/>
  <c r="D46" i="11"/>
  <c r="D48" i="11"/>
  <c r="D49" i="11"/>
  <c r="G49" i="11" s="1"/>
  <c r="F46" i="21"/>
  <c r="F43" i="21"/>
  <c r="F40" i="21"/>
  <c r="F37" i="21"/>
  <c r="G30" i="21"/>
  <c r="F29" i="21"/>
  <c r="G27" i="21"/>
  <c r="F26" i="21"/>
  <c r="F23" i="21"/>
  <c r="F20" i="21"/>
  <c r="F12" i="21"/>
  <c r="F9" i="21"/>
  <c r="F6" i="21"/>
  <c r="F3" i="21"/>
  <c r="D4" i="6"/>
  <c r="D5" i="6"/>
  <c r="D6" i="6"/>
  <c r="D7" i="6"/>
  <c r="D8" i="6"/>
  <c r="D9" i="6"/>
  <c r="D10" i="6"/>
  <c r="D11" i="6"/>
  <c r="D12" i="6"/>
  <c r="D13" i="6"/>
  <c r="D14" i="6"/>
  <c r="J46" i="6"/>
  <c r="G24" i="6"/>
  <c r="G30" i="6"/>
  <c r="F29" i="11"/>
  <c r="G27" i="11"/>
  <c r="F26" i="11"/>
  <c r="F23" i="11"/>
  <c r="F20" i="11"/>
  <c r="G13" i="11"/>
  <c r="F12" i="11"/>
  <c r="F9" i="11"/>
  <c r="F6" i="11"/>
  <c r="G4" i="11"/>
  <c r="F3" i="11"/>
  <c r="G13" i="6"/>
  <c r="F12" i="6"/>
  <c r="F9" i="6"/>
  <c r="F6" i="6"/>
  <c r="F3" i="6"/>
  <c r="G27" i="6"/>
  <c r="G21" i="6"/>
  <c r="D38" i="6"/>
  <c r="D39" i="6"/>
  <c r="D40" i="6"/>
  <c r="D42" i="6"/>
  <c r="D43" i="6"/>
  <c r="D44" i="6"/>
  <c r="D45" i="6"/>
  <c r="D46" i="6"/>
  <c r="G44" i="6" s="1"/>
  <c r="D48" i="6"/>
  <c r="F37" i="6"/>
  <c r="F46" i="6"/>
  <c r="F43" i="6"/>
  <c r="F40" i="6"/>
  <c r="G12" i="6" l="1"/>
  <c r="G6" i="6"/>
  <c r="G4" i="6"/>
  <c r="G3" i="6"/>
  <c r="G16" i="6" s="1"/>
  <c r="J4" i="6" s="1"/>
  <c r="G46" i="11"/>
  <c r="G40" i="11"/>
  <c r="G9" i="6"/>
  <c r="G37" i="11"/>
  <c r="G50" i="11" s="1"/>
  <c r="H18" i="30"/>
  <c r="G38" i="6"/>
  <c r="G47" i="6"/>
  <c r="G7" i="21"/>
  <c r="G4" i="21"/>
  <c r="G24" i="21"/>
  <c r="G21" i="21"/>
  <c r="G10" i="11"/>
  <c r="G7" i="11"/>
  <c r="I19" i="6"/>
  <c r="I20" i="6" s="1"/>
  <c r="G30" i="11"/>
  <c r="G7" i="6"/>
  <c r="G10" i="6"/>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38" i="29"/>
  <c r="AK37" i="29"/>
  <c r="AK36" i="29"/>
  <c r="AK35" i="29"/>
  <c r="AK34" i="29"/>
  <c r="AK33" i="29"/>
  <c r="AK32" i="29"/>
  <c r="AK31" i="29"/>
  <c r="AK30" i="29"/>
  <c r="AK28" i="29"/>
  <c r="AK29" i="29"/>
  <c r="AK27" i="29"/>
  <c r="AK26" i="29"/>
  <c r="AK4" i="29"/>
  <c r="AK5" i="29"/>
  <c r="AK6" i="29"/>
  <c r="AK7" i="29"/>
  <c r="AK8" i="29"/>
  <c r="AK9" i="29"/>
  <c r="AK10" i="29"/>
  <c r="AK11" i="29"/>
  <c r="AK12" i="29"/>
  <c r="AK13" i="29"/>
  <c r="AK14" i="29"/>
  <c r="AK15" i="29"/>
  <c r="AK16" i="29"/>
  <c r="AK17" i="29"/>
  <c r="AK18" i="29"/>
  <c r="AK19" i="29"/>
  <c r="AK20" i="29"/>
  <c r="AK21" i="29"/>
  <c r="AK22" i="29"/>
  <c r="AK3" i="29"/>
  <c r="AK2" i="29"/>
  <c r="J44" i="11" l="1"/>
  <c r="J45" i="11" s="1"/>
  <c r="I38" i="6"/>
  <c r="I39" i="6" s="1"/>
  <c r="N14" i="30"/>
  <c r="N14" i="28" l="1"/>
  <c r="O14" i="28" s="1"/>
  <c r="M17" i="28"/>
  <c r="L17" i="28"/>
  <c r="N17" i="28" s="1"/>
  <c r="K17" i="28"/>
  <c r="N15" i="27"/>
  <c r="O15" i="27" s="1"/>
  <c r="N14" i="27" a="1"/>
  <c r="N14" i="27" s="1"/>
  <c r="L18" i="27"/>
  <c r="N18" i="27" s="1"/>
  <c r="K18" i="27"/>
  <c r="M14" i="26"/>
  <c r="N14" i="26" s="1"/>
  <c r="M18" i="25"/>
  <c r="M12" i="25" a="1"/>
  <c r="M12" i="25" s="1"/>
  <c r="N12" i="25" s="1"/>
  <c r="M15" i="26" a="1"/>
  <c r="M15" i="26" s="1"/>
  <c r="N15" i="26" s="1"/>
  <c r="L18" i="26"/>
  <c r="M18" i="26" s="1"/>
  <c r="K18" i="26"/>
  <c r="K16" i="23"/>
  <c r="L16" i="23" s="1"/>
  <c r="K18" i="23"/>
  <c r="L18" i="23" s="1"/>
  <c r="M16" i="24"/>
  <c r="N16" i="24" s="1"/>
  <c r="J15" i="23" a="1"/>
  <c r="J15" i="23"/>
  <c r="K15" i="23" s="1"/>
  <c r="L15" i="23" s="1"/>
  <c r="J16" i="23"/>
  <c r="J17" i="23"/>
  <c r="K17" i="23" s="1"/>
  <c r="L17" i="23" s="1"/>
  <c r="J18" i="23"/>
  <c r="I15" i="23"/>
  <c r="J10" i="23"/>
  <c r="M13" i="24"/>
  <c r="J15" i="25"/>
  <c r="K15" i="25" a="1"/>
  <c r="K16" i="25" s="1"/>
  <c r="L16" i="25" s="1"/>
  <c r="K10" i="23" a="1"/>
  <c r="K11" i="23" s="1"/>
  <c r="O16" i="24" l="1"/>
  <c r="N18" i="26"/>
  <c r="M18" i="27"/>
  <c r="M16" i="25"/>
  <c r="K17" i="25"/>
  <c r="L17" i="25" s="1"/>
  <c r="M17" i="25" s="1"/>
  <c r="K15" i="25"/>
  <c r="L15" i="25" s="1"/>
  <c r="M15" i="25" s="1"/>
  <c r="K12" i="23"/>
  <c r="K10" i="23"/>
  <c r="K13" i="23"/>
  <c r="N13" i="28" l="1" a="1"/>
  <c r="N13" i="28" s="1"/>
  <c r="O13" i="28" s="1"/>
  <c r="N11" i="25"/>
  <c r="L16" i="24"/>
  <c r="O15" i="28"/>
  <c r="P15" i="28" s="1"/>
  <c r="O14" i="27"/>
  <c r="L7" i="23"/>
  <c r="N13" i="24"/>
  <c r="M14" i="24" a="1"/>
  <c r="M14" i="24" s="1"/>
  <c r="N14" i="24" s="1"/>
  <c r="K8" i="23" a="1"/>
  <c r="K8" i="23" s="1"/>
  <c r="L8" i="23" s="1"/>
  <c r="G3" i="28"/>
  <c r="O9" i="28" s="1"/>
  <c r="G4" i="28"/>
  <c r="G5" i="28"/>
  <c r="O11" i="28" s="1"/>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Q9" i="28" s="1"/>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G497" i="28"/>
  <c r="G498" i="28"/>
  <c r="G499" i="28"/>
  <c r="G500" i="28"/>
  <c r="G501" i="28"/>
  <c r="G502" i="28"/>
  <c r="G503" i="28"/>
  <c r="G504" i="28"/>
  <c r="G505" i="28"/>
  <c r="G506" i="28"/>
  <c r="G507" i="28"/>
  <c r="G508" i="28"/>
  <c r="G509" i="28"/>
  <c r="G510" i="28"/>
  <c r="G511" i="28"/>
  <c r="G512" i="28"/>
  <c r="G513" i="28"/>
  <c r="G514" i="28"/>
  <c r="G515" i="28"/>
  <c r="G516" i="28"/>
  <c r="G517" i="28"/>
  <c r="G518" i="28"/>
  <c r="G519" i="28"/>
  <c r="G520" i="28"/>
  <c r="G521" i="28"/>
  <c r="G522" i="28"/>
  <c r="G523" i="28"/>
  <c r="G524" i="28"/>
  <c r="G525" i="28"/>
  <c r="G526" i="28"/>
  <c r="G527" i="28"/>
  <c r="G528" i="28"/>
  <c r="G529" i="28"/>
  <c r="G530" i="28"/>
  <c r="G531" i="28"/>
  <c r="G532" i="28"/>
  <c r="G533" i="28"/>
  <c r="G534" i="28"/>
  <c r="G535" i="28"/>
  <c r="G536" i="28"/>
  <c r="G537" i="28"/>
  <c r="G538" i="28"/>
  <c r="G539" i="28"/>
  <c r="G540" i="28"/>
  <c r="G541" i="28"/>
  <c r="G542" i="28"/>
  <c r="G543" i="28"/>
  <c r="G544" i="28"/>
  <c r="G545" i="28"/>
  <c r="G546" i="28"/>
  <c r="G547" i="28"/>
  <c r="G548" i="28"/>
  <c r="G549" i="28"/>
  <c r="G550" i="28"/>
  <c r="G551" i="28"/>
  <c r="G552" i="28"/>
  <c r="G553" i="28"/>
  <c r="G554" i="28"/>
  <c r="G555" i="28"/>
  <c r="G556" i="28"/>
  <c r="G557" i="28"/>
  <c r="G558" i="28"/>
  <c r="G559" i="28"/>
  <c r="G560" i="28"/>
  <c r="G561" i="28"/>
  <c r="G562" i="28"/>
  <c r="G563" i="28"/>
  <c r="G564" i="28"/>
  <c r="G565" i="28"/>
  <c r="G566" i="28"/>
  <c r="G567" i="28"/>
  <c r="G568" i="28"/>
  <c r="G569" i="28"/>
  <c r="G570" i="28"/>
  <c r="G571" i="28"/>
  <c r="G572" i="28"/>
  <c r="G573" i="28"/>
  <c r="G574" i="28"/>
  <c r="G575" i="28"/>
  <c r="G576" i="28"/>
  <c r="G577" i="28"/>
  <c r="G578" i="28"/>
  <c r="G579" i="28"/>
  <c r="G580" i="28"/>
  <c r="G581" i="28"/>
  <c r="G582" i="28"/>
  <c r="G583" i="28"/>
  <c r="G584" i="28"/>
  <c r="G585" i="28"/>
  <c r="G586" i="28"/>
  <c r="G587" i="28"/>
  <c r="G588" i="28"/>
  <c r="G589" i="28"/>
  <c r="G590" i="28"/>
  <c r="G591" i="28"/>
  <c r="G592" i="28"/>
  <c r="G593" i="28"/>
  <c r="G594" i="28"/>
  <c r="G595" i="28"/>
  <c r="G596" i="28"/>
  <c r="G597" i="28"/>
  <c r="G598" i="28"/>
  <c r="G599" i="28"/>
  <c r="G600" i="28"/>
  <c r="G601" i="28"/>
  <c r="G602" i="28"/>
  <c r="G603" i="28"/>
  <c r="G604" i="28"/>
  <c r="G605" i="28"/>
  <c r="G606" i="28"/>
  <c r="G607" i="28"/>
  <c r="G608" i="28"/>
  <c r="G609" i="28"/>
  <c r="G610" i="28"/>
  <c r="G611" i="28"/>
  <c r="G612" i="28"/>
  <c r="G613" i="28"/>
  <c r="G614" i="28"/>
  <c r="G615" i="28"/>
  <c r="G616" i="28"/>
  <c r="G617" i="28"/>
  <c r="G618" i="28"/>
  <c r="G619" i="28"/>
  <c r="G620" i="28"/>
  <c r="G621" i="28"/>
  <c r="G622" i="28"/>
  <c r="G623" i="28"/>
  <c r="G624" i="28"/>
  <c r="G625" i="28"/>
  <c r="G626" i="28"/>
  <c r="G627" i="28"/>
  <c r="G628" i="28"/>
  <c r="G629" i="28"/>
  <c r="G630" i="28"/>
  <c r="G631" i="28"/>
  <c r="G632" i="28"/>
  <c r="G633" i="28"/>
  <c r="G634" i="28"/>
  <c r="G635" i="28"/>
  <c r="G636" i="28"/>
  <c r="G637" i="28"/>
  <c r="G638" i="28"/>
  <c r="G639" i="28"/>
  <c r="G640" i="28"/>
  <c r="G641" i="28"/>
  <c r="G642" i="28"/>
  <c r="G643" i="28"/>
  <c r="G644" i="28"/>
  <c r="G645" i="28"/>
  <c r="G646" i="28"/>
  <c r="G647" i="28"/>
  <c r="G648" i="28"/>
  <c r="G649" i="28"/>
  <c r="G650" i="28"/>
  <c r="G651" i="28"/>
  <c r="G652" i="28"/>
  <c r="G653" i="28"/>
  <c r="G654" i="28"/>
  <c r="G655" i="28"/>
  <c r="G656" i="28"/>
  <c r="G657" i="28"/>
  <c r="G658" i="28"/>
  <c r="G659" i="28"/>
  <c r="G660" i="28"/>
  <c r="G661" i="28"/>
  <c r="G662" i="28"/>
  <c r="G663" i="28"/>
  <c r="G664" i="28"/>
  <c r="G665" i="28"/>
  <c r="G666" i="28"/>
  <c r="G667" i="28"/>
  <c r="G668" i="28"/>
  <c r="G669" i="28"/>
  <c r="G670" i="28"/>
  <c r="G671" i="28"/>
  <c r="G672" i="28"/>
  <c r="G673" i="28"/>
  <c r="G674" i="28"/>
  <c r="G675" i="28"/>
  <c r="G676" i="28"/>
  <c r="G677" i="28"/>
  <c r="G678" i="28"/>
  <c r="G679" i="28"/>
  <c r="G680" i="28"/>
  <c r="G681" i="28"/>
  <c r="G682" i="28"/>
  <c r="G683" i="28"/>
  <c r="G684" i="28"/>
  <c r="G685" i="28"/>
  <c r="G686" i="28"/>
  <c r="G687" i="28"/>
  <c r="G688" i="28"/>
  <c r="G689" i="28"/>
  <c r="G690" i="28"/>
  <c r="G691" i="28"/>
  <c r="G692" i="28"/>
  <c r="G693" i="28"/>
  <c r="G694" i="28"/>
  <c r="G695" i="28"/>
  <c r="G696" i="28"/>
  <c r="G697" i="28"/>
  <c r="G698" i="28"/>
  <c r="G699" i="28"/>
  <c r="G700" i="28"/>
  <c r="G701" i="28"/>
  <c r="G702" i="28"/>
  <c r="G703" i="28"/>
  <c r="G704" i="28"/>
  <c r="G705" i="28"/>
  <c r="G706" i="28"/>
  <c r="G707" i="28"/>
  <c r="G708" i="28"/>
  <c r="G709" i="28"/>
  <c r="G710" i="28"/>
  <c r="G711" i="28"/>
  <c r="G712" i="28"/>
  <c r="G713" i="28"/>
  <c r="G714" i="28"/>
  <c r="G715" i="28"/>
  <c r="G716" i="28"/>
  <c r="G717" i="28"/>
  <c r="G718" i="28"/>
  <c r="G719" i="28"/>
  <c r="G720" i="28"/>
  <c r="G721" i="28"/>
  <c r="G722" i="28"/>
  <c r="G723" i="28"/>
  <c r="G724" i="28"/>
  <c r="G725" i="28"/>
  <c r="G726" i="28"/>
  <c r="G727" i="28"/>
  <c r="G728" i="28"/>
  <c r="G729" i="28"/>
  <c r="G730" i="28"/>
  <c r="G731" i="28"/>
  <c r="G732" i="28"/>
  <c r="G733" i="28"/>
  <c r="G734" i="28"/>
  <c r="G735" i="28"/>
  <c r="G736" i="28"/>
  <c r="G737" i="28"/>
  <c r="G738" i="28"/>
  <c r="G739" i="28"/>
  <c r="G740" i="28"/>
  <c r="G741" i="28"/>
  <c r="G742" i="28"/>
  <c r="G743" i="28"/>
  <c r="G744" i="28"/>
  <c r="G745" i="28"/>
  <c r="G746" i="28"/>
  <c r="G747" i="28"/>
  <c r="G748" i="28"/>
  <c r="G749" i="28"/>
  <c r="G750" i="28"/>
  <c r="G751" i="28"/>
  <c r="G752" i="28"/>
  <c r="G753" i="28"/>
  <c r="G754" i="28"/>
  <c r="G755" i="28"/>
  <c r="G756" i="28"/>
  <c r="G757" i="28"/>
  <c r="G758" i="28"/>
  <c r="G759" i="28"/>
  <c r="G760" i="28"/>
  <c r="G761" i="28"/>
  <c r="G762" i="28"/>
  <c r="G763" i="28"/>
  <c r="G764" i="28"/>
  <c r="G765" i="28"/>
  <c r="G766" i="28"/>
  <c r="G767" i="28"/>
  <c r="G768" i="28"/>
  <c r="G769" i="28"/>
  <c r="G770" i="28"/>
  <c r="G771" i="28"/>
  <c r="G772" i="28"/>
  <c r="G773" i="28"/>
  <c r="G774" i="28"/>
  <c r="G775" i="28"/>
  <c r="G776" i="28"/>
  <c r="G777" i="28"/>
  <c r="G778" i="28"/>
  <c r="G779" i="28"/>
  <c r="G780" i="28"/>
  <c r="G781" i="28"/>
  <c r="G782" i="28"/>
  <c r="G783" i="28"/>
  <c r="G784" i="28"/>
  <c r="G785" i="28"/>
  <c r="G786" i="28"/>
  <c r="G787" i="28"/>
  <c r="G788" i="28"/>
  <c r="G789" i="28"/>
  <c r="G790" i="28"/>
  <c r="G791" i="28"/>
  <c r="G792" i="28"/>
  <c r="G793" i="28"/>
  <c r="G794" i="28"/>
  <c r="G795" i="28"/>
  <c r="G796" i="28"/>
  <c r="G797" i="28"/>
  <c r="G798" i="28"/>
  <c r="G799" i="28"/>
  <c r="G800" i="28"/>
  <c r="G801" i="28"/>
  <c r="G802" i="28"/>
  <c r="G803" i="28"/>
  <c r="G804" i="28"/>
  <c r="G805" i="28"/>
  <c r="G806" i="28"/>
  <c r="G807" i="28"/>
  <c r="G808" i="28"/>
  <c r="G809" i="28"/>
  <c r="G810" i="28"/>
  <c r="G811" i="28"/>
  <c r="G812" i="28"/>
  <c r="G813" i="28"/>
  <c r="G814" i="28"/>
  <c r="G815" i="28"/>
  <c r="G816" i="28"/>
  <c r="G817" i="28"/>
  <c r="G818" i="28"/>
  <c r="G819" i="28"/>
  <c r="G820" i="28"/>
  <c r="G821" i="28"/>
  <c r="G822" i="28"/>
  <c r="G823" i="28"/>
  <c r="G824" i="28"/>
  <c r="G825" i="28"/>
  <c r="G826" i="28"/>
  <c r="G827" i="28"/>
  <c r="G828" i="28"/>
  <c r="G829" i="28"/>
  <c r="G830" i="28"/>
  <c r="G831" i="28"/>
  <c r="G832" i="28"/>
  <c r="G833" i="28"/>
  <c r="G834" i="28"/>
  <c r="G835" i="28"/>
  <c r="G836" i="28"/>
  <c r="G837" i="28"/>
  <c r="G838" i="28"/>
  <c r="G839" i="28"/>
  <c r="G840" i="28"/>
  <c r="G841" i="28"/>
  <c r="G842" i="28"/>
  <c r="G843" i="28"/>
  <c r="G844" i="28"/>
  <c r="G845" i="28"/>
  <c r="G846" i="28"/>
  <c r="G847" i="28"/>
  <c r="G848" i="28"/>
  <c r="G849" i="28"/>
  <c r="G850" i="28"/>
  <c r="G851" i="28"/>
  <c r="G852" i="28"/>
  <c r="G853" i="28"/>
  <c r="G854" i="28"/>
  <c r="G855" i="28"/>
  <c r="G856" i="28"/>
  <c r="G857" i="28"/>
  <c r="G858" i="28"/>
  <c r="G859" i="28"/>
  <c r="G860" i="28"/>
  <c r="G861" i="28"/>
  <c r="G862" i="28"/>
  <c r="G863" i="28"/>
  <c r="G864" i="28"/>
  <c r="G865" i="28"/>
  <c r="G866" i="28"/>
  <c r="G867" i="28"/>
  <c r="G868" i="28"/>
  <c r="G869" i="28"/>
  <c r="G870" i="28"/>
  <c r="G871" i="28"/>
  <c r="G872" i="28"/>
  <c r="G873" i="28"/>
  <c r="G874" i="28"/>
  <c r="G875" i="28"/>
  <c r="G876" i="28"/>
  <c r="G877" i="28"/>
  <c r="G878" i="28"/>
  <c r="G879" i="28"/>
  <c r="G880" i="28"/>
  <c r="G881" i="28"/>
  <c r="G882" i="28"/>
  <c r="G883" i="28"/>
  <c r="G884" i="28"/>
  <c r="G885" i="28"/>
  <c r="G886" i="28"/>
  <c r="G887" i="28"/>
  <c r="G888" i="28"/>
  <c r="G889" i="28"/>
  <c r="G890" i="28"/>
  <c r="G891" i="28"/>
  <c r="G892" i="28"/>
  <c r="G893" i="28"/>
  <c r="G894" i="28"/>
  <c r="G895" i="28"/>
  <c r="G896" i="28"/>
  <c r="G897" i="28"/>
  <c r="G898" i="28"/>
  <c r="G899" i="28"/>
  <c r="G900" i="28"/>
  <c r="G901" i="28"/>
  <c r="G902" i="28"/>
  <c r="G903" i="28"/>
  <c r="G904" i="28"/>
  <c r="G905" i="28"/>
  <c r="G906" i="28"/>
  <c r="G907" i="28"/>
  <c r="G908" i="28"/>
  <c r="G909" i="28"/>
  <c r="G910" i="28"/>
  <c r="G911" i="28"/>
  <c r="G912" i="28"/>
  <c r="G913" i="28"/>
  <c r="G914" i="28"/>
  <c r="G915" i="28"/>
  <c r="G916" i="28"/>
  <c r="G917" i="28"/>
  <c r="G918" i="28"/>
  <c r="G919" i="28"/>
  <c r="G920" i="28"/>
  <c r="G921" i="28"/>
  <c r="G922" i="28"/>
  <c r="G923" i="28"/>
  <c r="G924" i="28"/>
  <c r="G925" i="28"/>
  <c r="G926" i="28"/>
  <c r="G927" i="28"/>
  <c r="G928" i="28"/>
  <c r="G929" i="28"/>
  <c r="G930" i="28"/>
  <c r="G931" i="28"/>
  <c r="G932" i="28"/>
  <c r="G933" i="28"/>
  <c r="G934" i="28"/>
  <c r="G935" i="28"/>
  <c r="G936" i="28"/>
  <c r="G937" i="28"/>
  <c r="G938" i="28"/>
  <c r="G939" i="28"/>
  <c r="G940" i="28"/>
  <c r="G941" i="28"/>
  <c r="G942" i="28"/>
  <c r="G943" i="28"/>
  <c r="G944" i="28"/>
  <c r="G945" i="28"/>
  <c r="G946" i="28"/>
  <c r="G947" i="28"/>
  <c r="G948" i="28"/>
  <c r="G949" i="28"/>
  <c r="G950" i="28"/>
  <c r="G951" i="28"/>
  <c r="G952" i="28"/>
  <c r="G953" i="28"/>
  <c r="G954" i="28"/>
  <c r="G955" i="28"/>
  <c r="G956" i="28"/>
  <c r="G957" i="28"/>
  <c r="G958" i="28"/>
  <c r="G959" i="28"/>
  <c r="G960" i="28"/>
  <c r="G961" i="28"/>
  <c r="G962" i="28"/>
  <c r="G963" i="28"/>
  <c r="G964" i="28"/>
  <c r="G965" i="28"/>
  <c r="G966" i="28"/>
  <c r="G967" i="28"/>
  <c r="G968" i="28"/>
  <c r="G969" i="28"/>
  <c r="G970" i="28"/>
  <c r="G2" i="28"/>
  <c r="O10" i="28" s="1"/>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304" i="27"/>
  <c r="G305" i="27"/>
  <c r="G306" i="27"/>
  <c r="G307" i="27"/>
  <c r="G308" i="27"/>
  <c r="G309" i="27"/>
  <c r="G310" i="27"/>
  <c r="G311" i="27"/>
  <c r="G312" i="27"/>
  <c r="G313" i="27"/>
  <c r="G314" i="27"/>
  <c r="G315" i="27"/>
  <c r="G316" i="27"/>
  <c r="G317" i="27"/>
  <c r="G318" i="27"/>
  <c r="G319" i="27"/>
  <c r="G320" i="27"/>
  <c r="G321" i="27"/>
  <c r="G322" i="27"/>
  <c r="G323" i="27"/>
  <c r="G324" i="27"/>
  <c r="G325" i="27"/>
  <c r="G326" i="27"/>
  <c r="G327" i="27"/>
  <c r="G328" i="27"/>
  <c r="G329" i="27"/>
  <c r="G330" i="27"/>
  <c r="G331" i="27"/>
  <c r="G332" i="27"/>
  <c r="G333" i="27"/>
  <c r="G334" i="27"/>
  <c r="G335" i="27"/>
  <c r="G336" i="27"/>
  <c r="G337" i="27"/>
  <c r="G338" i="27"/>
  <c r="G339" i="27"/>
  <c r="G340" i="27"/>
  <c r="G341" i="27"/>
  <c r="G342" i="27"/>
  <c r="G343" i="27"/>
  <c r="G344" i="27"/>
  <c r="G345" i="27"/>
  <c r="G346" i="27"/>
  <c r="G347" i="27"/>
  <c r="G348" i="27"/>
  <c r="G349" i="27"/>
  <c r="G350" i="27"/>
  <c r="G351" i="27"/>
  <c r="G352" i="27"/>
  <c r="G353" i="27"/>
  <c r="G354" i="27"/>
  <c r="G355" i="27"/>
  <c r="G356" i="27"/>
  <c r="G357" i="27"/>
  <c r="G358" i="27"/>
  <c r="G359" i="27"/>
  <c r="G360" i="27"/>
  <c r="G361" i="27"/>
  <c r="G362" i="27"/>
  <c r="G363" i="27"/>
  <c r="G364" i="27"/>
  <c r="G365" i="27"/>
  <c r="G366" i="27"/>
  <c r="G367" i="27"/>
  <c r="G368" i="27"/>
  <c r="G369" i="27"/>
  <c r="G370" i="27"/>
  <c r="G371" i="27"/>
  <c r="G372" i="27"/>
  <c r="G373" i="27"/>
  <c r="G374" i="27"/>
  <c r="G375" i="27"/>
  <c r="G376" i="27"/>
  <c r="G377" i="27"/>
  <c r="G378" i="27"/>
  <c r="G379" i="27"/>
  <c r="G380" i="27"/>
  <c r="G381" i="27"/>
  <c r="G382" i="27"/>
  <c r="G383" i="27"/>
  <c r="G384" i="27"/>
  <c r="G385" i="27"/>
  <c r="G386" i="27"/>
  <c r="G387" i="27"/>
  <c r="G388" i="27"/>
  <c r="G389" i="27"/>
  <c r="G390" i="27"/>
  <c r="G391" i="27"/>
  <c r="G392" i="27"/>
  <c r="G393" i="27"/>
  <c r="G394" i="27"/>
  <c r="G395" i="27"/>
  <c r="G396" i="27"/>
  <c r="G397" i="27"/>
  <c r="G398" i="27"/>
  <c r="G399" i="27"/>
  <c r="G400" i="27"/>
  <c r="G401" i="27"/>
  <c r="G402" i="27"/>
  <c r="G403" i="27"/>
  <c r="G404" i="27"/>
  <c r="G405" i="27"/>
  <c r="G406" i="27"/>
  <c r="G407" i="27"/>
  <c r="G408" i="27"/>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G452" i="27"/>
  <c r="G453" i="27"/>
  <c r="G454" i="27"/>
  <c r="G455" i="27"/>
  <c r="G456" i="27"/>
  <c r="G457" i="27"/>
  <c r="G458" i="27"/>
  <c r="G459" i="27"/>
  <c r="G460" i="27"/>
  <c r="G461" i="27"/>
  <c r="G462" i="27"/>
  <c r="G463" i="27"/>
  <c r="G464" i="27"/>
  <c r="G465" i="27"/>
  <c r="G466" i="27"/>
  <c r="G467" i="27"/>
  <c r="G468" i="27"/>
  <c r="G469" i="27"/>
  <c r="G470" i="27"/>
  <c r="G471" i="27"/>
  <c r="G472" i="27"/>
  <c r="G473" i="27"/>
  <c r="G474" i="27"/>
  <c r="G475" i="27"/>
  <c r="G476" i="27"/>
  <c r="G477" i="27"/>
  <c r="G478" i="27"/>
  <c r="G479" i="27"/>
  <c r="G480" i="27"/>
  <c r="G481" i="27"/>
  <c r="G482" i="27"/>
  <c r="G483" i="27"/>
  <c r="G484" i="27"/>
  <c r="G485" i="27"/>
  <c r="G486" i="27"/>
  <c r="G487" i="27"/>
  <c r="G488" i="27"/>
  <c r="G489" i="27"/>
  <c r="G490" i="27"/>
  <c r="G491" i="27"/>
  <c r="G492" i="27"/>
  <c r="G493" i="27"/>
  <c r="G494" i="27"/>
  <c r="G495" i="27"/>
  <c r="G496" i="27"/>
  <c r="G497" i="27"/>
  <c r="G498" i="27"/>
  <c r="G499" i="27"/>
  <c r="G500" i="27"/>
  <c r="G501" i="27"/>
  <c r="G502" i="27"/>
  <c r="G503" i="27"/>
  <c r="G504" i="27"/>
  <c r="G505" i="27"/>
  <c r="G506" i="27"/>
  <c r="G507" i="27"/>
  <c r="G508" i="27"/>
  <c r="G509" i="27"/>
  <c r="G510" i="27"/>
  <c r="G511" i="27"/>
  <c r="G512" i="27"/>
  <c r="G513" i="27"/>
  <c r="G514" i="27"/>
  <c r="G515" i="27"/>
  <c r="G516" i="27"/>
  <c r="G517" i="27"/>
  <c r="G518" i="27"/>
  <c r="G519" i="27"/>
  <c r="G520" i="27"/>
  <c r="G521" i="27"/>
  <c r="G522" i="27"/>
  <c r="G523" i="27"/>
  <c r="G524" i="27"/>
  <c r="G525" i="27"/>
  <c r="G526" i="27"/>
  <c r="G527" i="27"/>
  <c r="G528" i="27"/>
  <c r="G529" i="27"/>
  <c r="G530" i="27"/>
  <c r="G531" i="27"/>
  <c r="G532" i="27"/>
  <c r="G533" i="27"/>
  <c r="G534" i="27"/>
  <c r="G535" i="27"/>
  <c r="G536" i="27"/>
  <c r="G537" i="27"/>
  <c r="G538" i="27"/>
  <c r="G539" i="27"/>
  <c r="G540" i="27"/>
  <c r="G541" i="27"/>
  <c r="G542" i="27"/>
  <c r="G543" i="27"/>
  <c r="G544" i="27"/>
  <c r="G545" i="27"/>
  <c r="G546" i="27"/>
  <c r="G547" i="27"/>
  <c r="G548" i="27"/>
  <c r="G549" i="27"/>
  <c r="G550" i="27"/>
  <c r="G551" i="27"/>
  <c r="G552" i="27"/>
  <c r="G553" i="27"/>
  <c r="G554" i="27"/>
  <c r="G555" i="27"/>
  <c r="G556" i="27"/>
  <c r="G557" i="27"/>
  <c r="G558" i="27"/>
  <c r="G559" i="27"/>
  <c r="G560" i="27"/>
  <c r="G561" i="27"/>
  <c r="G562" i="27"/>
  <c r="G563" i="27"/>
  <c r="G564" i="27"/>
  <c r="G565" i="27"/>
  <c r="G566" i="27"/>
  <c r="G567" i="27"/>
  <c r="G568" i="27"/>
  <c r="G569" i="27"/>
  <c r="G570" i="27"/>
  <c r="G571" i="27"/>
  <c r="G572" i="27"/>
  <c r="G573" i="27"/>
  <c r="G574" i="27"/>
  <c r="G575" i="27"/>
  <c r="G576" i="27"/>
  <c r="G577" i="27"/>
  <c r="G578" i="27"/>
  <c r="G579" i="27"/>
  <c r="G580" i="27"/>
  <c r="G581" i="27"/>
  <c r="G582" i="27"/>
  <c r="G583" i="27"/>
  <c r="G584" i="27"/>
  <c r="G585" i="27"/>
  <c r="G586" i="27"/>
  <c r="G587" i="27"/>
  <c r="G588" i="27"/>
  <c r="G589" i="27"/>
  <c r="G590" i="27"/>
  <c r="G591" i="27"/>
  <c r="G592" i="27"/>
  <c r="G593" i="27"/>
  <c r="G594" i="27"/>
  <c r="G595" i="27"/>
  <c r="G596" i="27"/>
  <c r="G597" i="27"/>
  <c r="G598" i="27"/>
  <c r="G599" i="27"/>
  <c r="G600" i="27"/>
  <c r="G601" i="27"/>
  <c r="G602" i="27"/>
  <c r="G603" i="27"/>
  <c r="G604" i="27"/>
  <c r="G605" i="27"/>
  <c r="G606" i="27"/>
  <c r="G607" i="27"/>
  <c r="G608" i="27"/>
  <c r="G609" i="27"/>
  <c r="G610" i="27"/>
  <c r="G611" i="27"/>
  <c r="G612" i="27"/>
  <c r="G613" i="27"/>
  <c r="G614" i="27"/>
  <c r="G615" i="27"/>
  <c r="G616" i="27"/>
  <c r="G617" i="27"/>
  <c r="G618" i="27"/>
  <c r="G619" i="27"/>
  <c r="G620" i="27"/>
  <c r="G621" i="27"/>
  <c r="G622" i="27"/>
  <c r="G623" i="27"/>
  <c r="G624" i="27"/>
  <c r="G625" i="27"/>
  <c r="G626" i="27"/>
  <c r="G627" i="27"/>
  <c r="G628" i="27"/>
  <c r="G629" i="27"/>
  <c r="G630" i="27"/>
  <c r="G631" i="27"/>
  <c r="G632" i="27"/>
  <c r="G633" i="27"/>
  <c r="G634" i="27"/>
  <c r="G635" i="27"/>
  <c r="G636" i="27"/>
  <c r="G637" i="27"/>
  <c r="G638" i="27"/>
  <c r="G639" i="27"/>
  <c r="G640" i="27"/>
  <c r="G641" i="27"/>
  <c r="G642" i="27"/>
  <c r="G643" i="27"/>
  <c r="G644" i="27"/>
  <c r="G645" i="27"/>
  <c r="G646" i="27"/>
  <c r="G647" i="27"/>
  <c r="G648" i="27"/>
  <c r="G649" i="27"/>
  <c r="G650" i="27"/>
  <c r="G651" i="27"/>
  <c r="G652" i="27"/>
  <c r="G653" i="27"/>
  <c r="G654" i="27"/>
  <c r="G655" i="27"/>
  <c r="G656" i="27"/>
  <c r="G657" i="27"/>
  <c r="G658" i="27"/>
  <c r="G659" i="27"/>
  <c r="G660" i="27"/>
  <c r="G661" i="27"/>
  <c r="G662" i="27"/>
  <c r="G663" i="27"/>
  <c r="G664" i="27"/>
  <c r="G665" i="27"/>
  <c r="G666" i="27"/>
  <c r="G667" i="27"/>
  <c r="G668" i="27"/>
  <c r="G669" i="27"/>
  <c r="G670" i="27"/>
  <c r="G671" i="27"/>
  <c r="G672" i="27"/>
  <c r="G673" i="27"/>
  <c r="G674" i="27"/>
  <c r="G675" i="27"/>
  <c r="G676" i="27"/>
  <c r="G677" i="27"/>
  <c r="G678" i="27"/>
  <c r="G679" i="27"/>
  <c r="G680" i="27"/>
  <c r="G681" i="27"/>
  <c r="G682" i="27"/>
  <c r="G683" i="27"/>
  <c r="G684" i="27"/>
  <c r="G685" i="27"/>
  <c r="G686" i="27"/>
  <c r="G687" i="27"/>
  <c r="G688" i="27"/>
  <c r="G689" i="27"/>
  <c r="G690" i="27"/>
  <c r="G691" i="27"/>
  <c r="G692" i="27"/>
  <c r="G693" i="27"/>
  <c r="G694" i="27"/>
  <c r="G695" i="27"/>
  <c r="G696" i="27"/>
  <c r="G697" i="27"/>
  <c r="G698" i="27"/>
  <c r="G699" i="27"/>
  <c r="G700" i="27"/>
  <c r="G701" i="27"/>
  <c r="G702" i="27"/>
  <c r="G703" i="27"/>
  <c r="G704" i="27"/>
  <c r="G705" i="27"/>
  <c r="G706" i="27"/>
  <c r="G707" i="27"/>
  <c r="G708" i="27"/>
  <c r="G709" i="27"/>
  <c r="G710" i="27"/>
  <c r="G711" i="27"/>
  <c r="G712" i="27"/>
  <c r="G713" i="27"/>
  <c r="G714" i="27"/>
  <c r="G715" i="27"/>
  <c r="G716" i="27"/>
  <c r="G717" i="27"/>
  <c r="G718" i="27"/>
  <c r="G719" i="27"/>
  <c r="G720" i="27"/>
  <c r="G721" i="27"/>
  <c r="G722" i="27"/>
  <c r="G723" i="27"/>
  <c r="G724" i="27"/>
  <c r="G725" i="27"/>
  <c r="G726" i="27"/>
  <c r="G727" i="27"/>
  <c r="G728" i="27"/>
  <c r="G729" i="27"/>
  <c r="G730" i="27"/>
  <c r="G731" i="27"/>
  <c r="G732" i="27"/>
  <c r="G733" i="27"/>
  <c r="G734" i="27"/>
  <c r="G2" i="27"/>
  <c r="M11" i="27" s="1" a="1"/>
  <c r="G3" i="26"/>
  <c r="G4" i="26"/>
  <c r="G5" i="26"/>
  <c r="Q12" i="26" s="1"/>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O10" i="26" s="1"/>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398" i="26"/>
  <c r="G399" i="26"/>
  <c r="G400" i="26"/>
  <c r="G401" i="26"/>
  <c r="G402" i="26"/>
  <c r="G403" i="26"/>
  <c r="G404" i="26"/>
  <c r="G405" i="26"/>
  <c r="G406" i="26"/>
  <c r="G407" i="26"/>
  <c r="G408" i="26"/>
  <c r="G409" i="26"/>
  <c r="G410" i="26"/>
  <c r="G411" i="26"/>
  <c r="G412" i="26"/>
  <c r="G413" i="26"/>
  <c r="G414" i="26"/>
  <c r="G415" i="26"/>
  <c r="G416" i="26"/>
  <c r="G417" i="26"/>
  <c r="G418" i="26"/>
  <c r="G419" i="26"/>
  <c r="G420" i="26"/>
  <c r="G421" i="26"/>
  <c r="G422" i="26"/>
  <c r="G423" i="26"/>
  <c r="G424" i="26"/>
  <c r="G425" i="26"/>
  <c r="G426" i="26"/>
  <c r="G427" i="26"/>
  <c r="G428" i="26"/>
  <c r="G429" i="26"/>
  <c r="G430" i="26"/>
  <c r="G431" i="26"/>
  <c r="G432" i="26"/>
  <c r="G433" i="26"/>
  <c r="G434" i="26"/>
  <c r="G435" i="26"/>
  <c r="G436" i="26"/>
  <c r="G437" i="26"/>
  <c r="G438" i="26"/>
  <c r="G439" i="26"/>
  <c r="G440" i="26"/>
  <c r="G441" i="26"/>
  <c r="G442" i="26"/>
  <c r="G443" i="26"/>
  <c r="G444" i="26"/>
  <c r="G445" i="26"/>
  <c r="G446" i="26"/>
  <c r="G447" i="26"/>
  <c r="G448" i="26"/>
  <c r="G449" i="26"/>
  <c r="G450" i="26"/>
  <c r="G451" i="26"/>
  <c r="G452" i="26"/>
  <c r="G453" i="26"/>
  <c r="G454" i="26"/>
  <c r="G455" i="26"/>
  <c r="G456" i="26"/>
  <c r="G457" i="26"/>
  <c r="G458" i="26"/>
  <c r="G459" i="26"/>
  <c r="G460" i="26"/>
  <c r="G461" i="26"/>
  <c r="G462" i="26"/>
  <c r="G463" i="26"/>
  <c r="G464" i="26"/>
  <c r="G465" i="26"/>
  <c r="G466" i="26"/>
  <c r="G467" i="26"/>
  <c r="G468" i="26"/>
  <c r="G469" i="26"/>
  <c r="G470" i="26"/>
  <c r="G471" i="26"/>
  <c r="G472" i="26"/>
  <c r="G473" i="26"/>
  <c r="G474" i="26"/>
  <c r="G475" i="26"/>
  <c r="G476" i="26"/>
  <c r="G477" i="26"/>
  <c r="G478" i="26"/>
  <c r="G479" i="26"/>
  <c r="G480" i="26"/>
  <c r="G481" i="26"/>
  <c r="G482" i="26"/>
  <c r="G483" i="26"/>
  <c r="G484" i="26"/>
  <c r="G485" i="26"/>
  <c r="G486" i="26"/>
  <c r="G487" i="26"/>
  <c r="G488" i="26"/>
  <c r="G489" i="26"/>
  <c r="G490" i="26"/>
  <c r="G491" i="26"/>
  <c r="G492" i="26"/>
  <c r="G493" i="26"/>
  <c r="G494" i="26"/>
  <c r="G495" i="26"/>
  <c r="G496" i="26"/>
  <c r="G497" i="26"/>
  <c r="G498" i="26"/>
  <c r="G499" i="26"/>
  <c r="G500" i="26"/>
  <c r="G501" i="26"/>
  <c r="G502" i="26"/>
  <c r="G503" i="26"/>
  <c r="G504" i="26"/>
  <c r="G505" i="26"/>
  <c r="G506" i="26"/>
  <c r="G507" i="26"/>
  <c r="G508" i="26"/>
  <c r="G509" i="26"/>
  <c r="G510" i="26"/>
  <c r="G511" i="26"/>
  <c r="G512" i="26"/>
  <c r="G513" i="26"/>
  <c r="G514" i="26"/>
  <c r="G515" i="26"/>
  <c r="G516" i="26"/>
  <c r="G517" i="26"/>
  <c r="G518" i="26"/>
  <c r="G519" i="26"/>
  <c r="G520" i="26"/>
  <c r="G521" i="26"/>
  <c r="G522" i="26"/>
  <c r="G523" i="26"/>
  <c r="G524" i="26"/>
  <c r="G525" i="26"/>
  <c r="G526" i="26"/>
  <c r="G527" i="26"/>
  <c r="G528" i="26"/>
  <c r="G529" i="26"/>
  <c r="G530" i="26"/>
  <c r="G531" i="26"/>
  <c r="G532" i="26"/>
  <c r="G533" i="26"/>
  <c r="G534" i="26"/>
  <c r="G535" i="26"/>
  <c r="G536" i="26"/>
  <c r="G537" i="26"/>
  <c r="G538" i="26"/>
  <c r="G539" i="26"/>
  <c r="G540" i="26"/>
  <c r="G541" i="26"/>
  <c r="G542" i="26"/>
  <c r="G543" i="26"/>
  <c r="G544" i="26"/>
  <c r="G545" i="26"/>
  <c r="G546" i="26"/>
  <c r="G547" i="26"/>
  <c r="G548" i="26"/>
  <c r="G549" i="26"/>
  <c r="G550" i="26"/>
  <c r="G551" i="26"/>
  <c r="G552" i="26"/>
  <c r="G553" i="26"/>
  <c r="G554" i="26"/>
  <c r="G555" i="26"/>
  <c r="G556" i="26"/>
  <c r="G557" i="26"/>
  <c r="G558" i="26"/>
  <c r="G559" i="26"/>
  <c r="G560" i="26"/>
  <c r="G561" i="26"/>
  <c r="G562" i="26"/>
  <c r="G563" i="26"/>
  <c r="G564" i="26"/>
  <c r="G565" i="26"/>
  <c r="G566" i="26"/>
  <c r="G567" i="26"/>
  <c r="G568" i="26"/>
  <c r="G569" i="26"/>
  <c r="G570" i="26"/>
  <c r="G571" i="26"/>
  <c r="G572" i="26"/>
  <c r="G573" i="26"/>
  <c r="G574" i="26"/>
  <c r="G575" i="26"/>
  <c r="G576" i="26"/>
  <c r="G577" i="26"/>
  <c r="G578" i="26"/>
  <c r="G579" i="26"/>
  <c r="G580" i="26"/>
  <c r="G581" i="26"/>
  <c r="G582" i="26"/>
  <c r="G583" i="26"/>
  <c r="G584" i="26"/>
  <c r="G585" i="26"/>
  <c r="G586" i="26"/>
  <c r="G587" i="26"/>
  <c r="G588" i="26"/>
  <c r="G589" i="26"/>
  <c r="G590" i="26"/>
  <c r="G591" i="26"/>
  <c r="G592" i="26"/>
  <c r="G593" i="26"/>
  <c r="G594" i="26"/>
  <c r="G595" i="26"/>
  <c r="G596" i="26"/>
  <c r="G597" i="26"/>
  <c r="G598" i="26"/>
  <c r="G599" i="26"/>
  <c r="G600" i="26"/>
  <c r="G601" i="26"/>
  <c r="G602" i="26"/>
  <c r="G603" i="26"/>
  <c r="G604" i="26"/>
  <c r="G605" i="26"/>
  <c r="G606" i="26"/>
  <c r="G607" i="26"/>
  <c r="G608" i="26"/>
  <c r="G609" i="26"/>
  <c r="G610" i="26"/>
  <c r="G611" i="26"/>
  <c r="G612" i="26"/>
  <c r="G613" i="26"/>
  <c r="G614" i="26"/>
  <c r="G615" i="26"/>
  <c r="G616" i="26"/>
  <c r="G617" i="26"/>
  <c r="G618" i="26"/>
  <c r="G619" i="26"/>
  <c r="G620" i="26"/>
  <c r="G621" i="26"/>
  <c r="G622" i="26"/>
  <c r="G623" i="26"/>
  <c r="G624" i="26"/>
  <c r="G625" i="26"/>
  <c r="G626" i="26"/>
  <c r="G627" i="26"/>
  <c r="G628" i="26"/>
  <c r="G629" i="26"/>
  <c r="G630" i="26"/>
  <c r="G631" i="26"/>
  <c r="G632" i="26"/>
  <c r="G633" i="26"/>
  <c r="G634" i="26"/>
  <c r="G635" i="26"/>
  <c r="G636" i="26"/>
  <c r="G637" i="26"/>
  <c r="G638" i="26"/>
  <c r="G639" i="26"/>
  <c r="G640" i="26"/>
  <c r="G641" i="26"/>
  <c r="G642" i="26"/>
  <c r="G643" i="26"/>
  <c r="G644" i="26"/>
  <c r="G645" i="26"/>
  <c r="G646" i="26"/>
  <c r="G647" i="26"/>
  <c r="G648" i="26"/>
  <c r="G649" i="26"/>
  <c r="G650" i="26"/>
  <c r="G651" i="26"/>
  <c r="G652" i="26"/>
  <c r="G653" i="26"/>
  <c r="G654" i="26"/>
  <c r="G655" i="26"/>
  <c r="G656" i="26"/>
  <c r="G657" i="26"/>
  <c r="G658" i="26"/>
  <c r="G659" i="26"/>
  <c r="G660" i="26"/>
  <c r="G661" i="26"/>
  <c r="G662" i="26"/>
  <c r="G663" i="26"/>
  <c r="G664" i="26"/>
  <c r="G665" i="26"/>
  <c r="G666" i="26"/>
  <c r="G667" i="26"/>
  <c r="G668" i="26"/>
  <c r="G669" i="26"/>
  <c r="G670" i="26"/>
  <c r="G671" i="26"/>
  <c r="G672" i="26"/>
  <c r="G673" i="26"/>
  <c r="G674" i="26"/>
  <c r="G675" i="26"/>
  <c r="G676" i="26"/>
  <c r="G677" i="26"/>
  <c r="G678" i="26"/>
  <c r="G679" i="26"/>
  <c r="G680" i="26"/>
  <c r="G681" i="26"/>
  <c r="G682" i="26"/>
  <c r="G683" i="26"/>
  <c r="G684" i="26"/>
  <c r="G685" i="26"/>
  <c r="G686" i="26"/>
  <c r="G687" i="26"/>
  <c r="G688" i="26"/>
  <c r="G689" i="26"/>
  <c r="G690" i="26"/>
  <c r="G691" i="26"/>
  <c r="G692" i="26"/>
  <c r="G693" i="26"/>
  <c r="G694" i="26"/>
  <c r="G695" i="26"/>
  <c r="G696" i="26"/>
  <c r="G697" i="26"/>
  <c r="G698" i="26"/>
  <c r="G699" i="26"/>
  <c r="G700" i="26"/>
  <c r="G701" i="26"/>
  <c r="G702" i="26"/>
  <c r="G703" i="26"/>
  <c r="G704" i="26"/>
  <c r="G705" i="26"/>
  <c r="G706" i="26"/>
  <c r="G707" i="26"/>
  <c r="G708" i="26"/>
  <c r="G709" i="26"/>
  <c r="G710" i="26"/>
  <c r="G711" i="26"/>
  <c r="G712" i="26"/>
  <c r="G713" i="26"/>
  <c r="G714" i="26"/>
  <c r="G715" i="26"/>
  <c r="G716" i="26"/>
  <c r="G717" i="26"/>
  <c r="G718" i="26"/>
  <c r="G719" i="26"/>
  <c r="G720" i="26"/>
  <c r="G721" i="26"/>
  <c r="G722" i="26"/>
  <c r="G723" i="26"/>
  <c r="G724" i="26"/>
  <c r="G725" i="26"/>
  <c r="G726" i="26"/>
  <c r="G727" i="26"/>
  <c r="G728" i="26"/>
  <c r="G729" i="26"/>
  <c r="G730" i="26"/>
  <c r="G731" i="26"/>
  <c r="G732" i="26"/>
  <c r="G733" i="26"/>
  <c r="G734" i="26"/>
  <c r="G735" i="26"/>
  <c r="G736" i="26"/>
  <c r="G737" i="26"/>
  <c r="G738" i="26"/>
  <c r="G739" i="26"/>
  <c r="G740" i="26"/>
  <c r="G741" i="26"/>
  <c r="G742" i="26"/>
  <c r="G743" i="26"/>
  <c r="G744" i="26"/>
  <c r="G745" i="26"/>
  <c r="G746" i="26"/>
  <c r="G747" i="26"/>
  <c r="G748" i="26"/>
  <c r="G749" i="26"/>
  <c r="G750" i="26"/>
  <c r="G751" i="26"/>
  <c r="G752" i="26"/>
  <c r="G753" i="26"/>
  <c r="G754" i="26"/>
  <c r="G755" i="26"/>
  <c r="G756" i="26"/>
  <c r="G757" i="26"/>
  <c r="G758" i="26"/>
  <c r="G759" i="26"/>
  <c r="G760" i="26"/>
  <c r="G761" i="26"/>
  <c r="G762" i="26"/>
  <c r="G763" i="26"/>
  <c r="G764" i="26"/>
  <c r="G765" i="26"/>
  <c r="G766" i="26"/>
  <c r="G767" i="26"/>
  <c r="G768" i="26"/>
  <c r="G769" i="26"/>
  <c r="G770" i="26"/>
  <c r="G771" i="26"/>
  <c r="G772" i="26"/>
  <c r="G773" i="26"/>
  <c r="G774" i="26"/>
  <c r="G775" i="26"/>
  <c r="G776" i="26"/>
  <c r="G777" i="26"/>
  <c r="G778" i="26"/>
  <c r="G779" i="26"/>
  <c r="G780" i="26"/>
  <c r="G781" i="26"/>
  <c r="G782" i="26"/>
  <c r="G783" i="26"/>
  <c r="G784" i="26"/>
  <c r="G785" i="26"/>
  <c r="G786" i="26"/>
  <c r="G787" i="26"/>
  <c r="G788" i="26"/>
  <c r="G789" i="26"/>
  <c r="G790" i="26"/>
  <c r="G791" i="26"/>
  <c r="G792" i="26"/>
  <c r="G793" i="26"/>
  <c r="G794" i="26"/>
  <c r="G795" i="26"/>
  <c r="G796" i="26"/>
  <c r="G797" i="26"/>
  <c r="G798" i="26"/>
  <c r="G799" i="26"/>
  <c r="G800" i="26"/>
  <c r="G801" i="26"/>
  <c r="G802" i="26"/>
  <c r="G803" i="26"/>
  <c r="G804" i="26"/>
  <c r="G805" i="26"/>
  <c r="G806" i="26"/>
  <c r="G807" i="26"/>
  <c r="G808" i="26"/>
  <c r="G809" i="26"/>
  <c r="G810" i="26"/>
  <c r="G811" i="26"/>
  <c r="G812" i="26"/>
  <c r="G813" i="26"/>
  <c r="G814" i="26"/>
  <c r="G815" i="26"/>
  <c r="G816" i="26"/>
  <c r="G817" i="26"/>
  <c r="G818" i="26"/>
  <c r="G819" i="26"/>
  <c r="G820" i="26"/>
  <c r="G821" i="26"/>
  <c r="G822" i="26"/>
  <c r="G823" i="26"/>
  <c r="G824" i="26"/>
  <c r="G825" i="26"/>
  <c r="G826" i="26"/>
  <c r="G827" i="26"/>
  <c r="G828" i="26"/>
  <c r="G829" i="26"/>
  <c r="G830" i="26"/>
  <c r="G831" i="26"/>
  <c r="G832" i="26"/>
  <c r="G833" i="26"/>
  <c r="G834" i="26"/>
  <c r="G835" i="26"/>
  <c r="G836" i="26"/>
  <c r="G837" i="26"/>
  <c r="G838" i="26"/>
  <c r="G839" i="26"/>
  <c r="G840" i="26"/>
  <c r="G841" i="26"/>
  <c r="G842" i="26"/>
  <c r="G843" i="26"/>
  <c r="G844" i="26"/>
  <c r="G845" i="26"/>
  <c r="G846" i="26"/>
  <c r="G847" i="26"/>
  <c r="G848" i="26"/>
  <c r="G849" i="26"/>
  <c r="G850" i="26"/>
  <c r="G851" i="26"/>
  <c r="G852" i="26"/>
  <c r="G853" i="26"/>
  <c r="G854" i="26"/>
  <c r="G855" i="26"/>
  <c r="G856" i="26"/>
  <c r="G857" i="26"/>
  <c r="G858" i="26"/>
  <c r="G859" i="26"/>
  <c r="G860" i="26"/>
  <c r="G861" i="26"/>
  <c r="G862" i="26"/>
  <c r="G863" i="26"/>
  <c r="G864" i="26"/>
  <c r="G865" i="26"/>
  <c r="G866" i="26"/>
  <c r="G867" i="26"/>
  <c r="G868" i="26"/>
  <c r="G869" i="26"/>
  <c r="G870" i="26"/>
  <c r="G871" i="26"/>
  <c r="G872" i="26"/>
  <c r="G873" i="26"/>
  <c r="G874" i="26"/>
  <c r="G875" i="26"/>
  <c r="G876" i="26"/>
  <c r="G877" i="26"/>
  <c r="G878" i="26"/>
  <c r="G879" i="26"/>
  <c r="G880" i="26"/>
  <c r="G881" i="26"/>
  <c r="G882" i="26"/>
  <c r="G883" i="26"/>
  <c r="G884" i="26"/>
  <c r="G885" i="26"/>
  <c r="G886" i="26"/>
  <c r="G887" i="26"/>
  <c r="G888" i="26"/>
  <c r="G889" i="26"/>
  <c r="G890" i="26"/>
  <c r="G891" i="26"/>
  <c r="G892" i="26"/>
  <c r="G893" i="26"/>
  <c r="G894" i="26"/>
  <c r="G895" i="26"/>
  <c r="G896" i="26"/>
  <c r="G897" i="26"/>
  <c r="G898" i="26"/>
  <c r="G899" i="26"/>
  <c r="G900" i="26"/>
  <c r="G901" i="26"/>
  <c r="G902" i="26"/>
  <c r="G903" i="26"/>
  <c r="G904" i="26"/>
  <c r="G905" i="26"/>
  <c r="G906" i="26"/>
  <c r="G907" i="26"/>
  <c r="G908" i="26"/>
  <c r="G909" i="26"/>
  <c r="G910" i="26"/>
  <c r="G911" i="26"/>
  <c r="G912" i="26"/>
  <c r="G913" i="26"/>
  <c r="G914" i="26"/>
  <c r="G915" i="26"/>
  <c r="G916" i="26"/>
  <c r="G917" i="26"/>
  <c r="G918" i="26"/>
  <c r="G919" i="26"/>
  <c r="G920" i="26"/>
  <c r="G921" i="26"/>
  <c r="G922" i="26"/>
  <c r="G923" i="26"/>
  <c r="G924" i="26"/>
  <c r="G925" i="26"/>
  <c r="G926" i="26"/>
  <c r="G927" i="26"/>
  <c r="G928" i="26"/>
  <c r="G929" i="26"/>
  <c r="G930" i="26"/>
  <c r="G2" i="26"/>
  <c r="M12" i="26" s="1"/>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2" i="25"/>
  <c r="G765" i="24"/>
  <c r="G766" i="24"/>
  <c r="G767" i="24"/>
  <c r="G768" i="24"/>
  <c r="G769" i="24"/>
  <c r="G770" i="24"/>
  <c r="G771" i="24"/>
  <c r="G772" i="24"/>
  <c r="G773" i="24"/>
  <c r="G774" i="24"/>
  <c r="G775" i="24"/>
  <c r="G776" i="24"/>
  <c r="G777" i="24"/>
  <c r="G778" i="24"/>
  <c r="G779" i="24"/>
  <c r="G780" i="24"/>
  <c r="G781" i="24"/>
  <c r="G782" i="24"/>
  <c r="G783" i="24"/>
  <c r="G784" i="24"/>
  <c r="G785" i="24"/>
  <c r="G786" i="24"/>
  <c r="G787" i="24"/>
  <c r="G788" i="24"/>
  <c r="G789" i="24"/>
  <c r="G790" i="24"/>
  <c r="G761" i="24"/>
  <c r="G762" i="24"/>
  <c r="G763" i="24"/>
  <c r="G764" i="24"/>
  <c r="G758" i="24"/>
  <c r="G759" i="24"/>
  <c r="G760" i="24"/>
  <c r="G753" i="24"/>
  <c r="G754" i="24"/>
  <c r="G755" i="24"/>
  <c r="G756" i="24"/>
  <c r="G757" i="24"/>
  <c r="G548" i="24"/>
  <c r="G549" i="24"/>
  <c r="G550" i="24"/>
  <c r="G551" i="24"/>
  <c r="G552" i="24"/>
  <c r="G553" i="24"/>
  <c r="G554" i="24"/>
  <c r="G555" i="24"/>
  <c r="G556" i="24"/>
  <c r="G557" i="24"/>
  <c r="G558" i="24"/>
  <c r="G559" i="24"/>
  <c r="G560" i="24"/>
  <c r="G561" i="24"/>
  <c r="G562" i="24"/>
  <c r="G563" i="24"/>
  <c r="G564" i="24"/>
  <c r="G565" i="24"/>
  <c r="G566" i="24"/>
  <c r="G567" i="24"/>
  <c r="G568" i="24"/>
  <c r="G569" i="24"/>
  <c r="G570" i="24"/>
  <c r="G571" i="24"/>
  <c r="G572" i="24"/>
  <c r="G573" i="24"/>
  <c r="G574" i="24"/>
  <c r="G575" i="24"/>
  <c r="G576" i="24"/>
  <c r="G577" i="24"/>
  <c r="G578" i="24"/>
  <c r="G579" i="24"/>
  <c r="G580" i="24"/>
  <c r="G581" i="24"/>
  <c r="G582" i="24"/>
  <c r="G583" i="24"/>
  <c r="G584" i="24"/>
  <c r="G585" i="24"/>
  <c r="G586" i="24"/>
  <c r="G587" i="24"/>
  <c r="G588" i="24"/>
  <c r="G589" i="24"/>
  <c r="G590" i="24"/>
  <c r="G591" i="24"/>
  <c r="G592" i="24"/>
  <c r="G593" i="24"/>
  <c r="G594" i="24"/>
  <c r="G595" i="24"/>
  <c r="G596" i="24"/>
  <c r="G597" i="24"/>
  <c r="G598" i="24"/>
  <c r="G599" i="24"/>
  <c r="G600" i="24"/>
  <c r="G601" i="24"/>
  <c r="G602" i="24"/>
  <c r="G603" i="24"/>
  <c r="G604" i="24"/>
  <c r="G605" i="24"/>
  <c r="G606" i="24"/>
  <c r="G607" i="24"/>
  <c r="G608" i="24"/>
  <c r="G609" i="24"/>
  <c r="G610" i="24"/>
  <c r="G611" i="24"/>
  <c r="G612" i="24"/>
  <c r="G613" i="24"/>
  <c r="G614" i="24"/>
  <c r="G615" i="24"/>
  <c r="G616" i="24"/>
  <c r="G617" i="24"/>
  <c r="G618" i="24"/>
  <c r="G619" i="24"/>
  <c r="G620" i="24"/>
  <c r="G621" i="24"/>
  <c r="G622" i="24"/>
  <c r="G623" i="24"/>
  <c r="G624" i="24"/>
  <c r="G625" i="24"/>
  <c r="G626" i="24"/>
  <c r="G627" i="24"/>
  <c r="G628" i="24"/>
  <c r="G629" i="24"/>
  <c r="G630" i="24"/>
  <c r="G631" i="24"/>
  <c r="G632" i="24"/>
  <c r="G633" i="24"/>
  <c r="G634" i="24"/>
  <c r="G635" i="24"/>
  <c r="G636" i="24"/>
  <c r="G637" i="24"/>
  <c r="G638" i="24"/>
  <c r="G639" i="24"/>
  <c r="G640" i="24"/>
  <c r="G641" i="24"/>
  <c r="G642" i="24"/>
  <c r="G643" i="24"/>
  <c r="G644" i="24"/>
  <c r="G645" i="24"/>
  <c r="G646" i="24"/>
  <c r="G647" i="24"/>
  <c r="G648" i="24"/>
  <c r="G649" i="24"/>
  <c r="G650" i="24"/>
  <c r="G651" i="24"/>
  <c r="G652" i="24"/>
  <c r="G653" i="24"/>
  <c r="G654" i="24"/>
  <c r="G655" i="24"/>
  <c r="G656" i="24"/>
  <c r="G657" i="24"/>
  <c r="G658" i="24"/>
  <c r="G659" i="24"/>
  <c r="G660" i="24"/>
  <c r="G661" i="24"/>
  <c r="G662" i="24"/>
  <c r="G663" i="24"/>
  <c r="G664" i="24"/>
  <c r="G665" i="24"/>
  <c r="G666" i="24"/>
  <c r="G667" i="24"/>
  <c r="G668" i="24"/>
  <c r="G669" i="24"/>
  <c r="G670" i="24"/>
  <c r="G671" i="24"/>
  <c r="G672" i="24"/>
  <c r="G673" i="24"/>
  <c r="G674" i="24"/>
  <c r="G675" i="24"/>
  <c r="G676" i="24"/>
  <c r="G677" i="24"/>
  <c r="G678" i="24"/>
  <c r="G679" i="24"/>
  <c r="G680" i="24"/>
  <c r="G681" i="24"/>
  <c r="G682" i="24"/>
  <c r="G683" i="24"/>
  <c r="G684" i="24"/>
  <c r="G685" i="24"/>
  <c r="G686" i="24"/>
  <c r="G687" i="24"/>
  <c r="G688" i="24"/>
  <c r="G689" i="24"/>
  <c r="G690" i="24"/>
  <c r="G691" i="24"/>
  <c r="G692" i="24"/>
  <c r="G693" i="24"/>
  <c r="G694" i="24"/>
  <c r="G695" i="24"/>
  <c r="G696" i="24"/>
  <c r="G697" i="24"/>
  <c r="G698" i="24"/>
  <c r="G699" i="24"/>
  <c r="G700" i="24"/>
  <c r="G701" i="24"/>
  <c r="G702" i="24"/>
  <c r="G703" i="24"/>
  <c r="G704" i="24"/>
  <c r="G705" i="24"/>
  <c r="G706" i="24"/>
  <c r="G707" i="24"/>
  <c r="G708" i="24"/>
  <c r="G709" i="24"/>
  <c r="G710" i="24"/>
  <c r="G711" i="24"/>
  <c r="G712" i="24"/>
  <c r="G713" i="24"/>
  <c r="G714" i="24"/>
  <c r="G715" i="24"/>
  <c r="G716" i="24"/>
  <c r="G717" i="24"/>
  <c r="G718" i="24"/>
  <c r="G719" i="24"/>
  <c r="G720" i="24"/>
  <c r="G721" i="24"/>
  <c r="G722" i="24"/>
  <c r="G723" i="24"/>
  <c r="G724" i="24"/>
  <c r="G725" i="24"/>
  <c r="G726" i="24"/>
  <c r="G727" i="24"/>
  <c r="G728" i="24"/>
  <c r="G729" i="24"/>
  <c r="G730" i="24"/>
  <c r="G731" i="24"/>
  <c r="G732" i="24"/>
  <c r="G733" i="24"/>
  <c r="G734" i="24"/>
  <c r="G735" i="24"/>
  <c r="G736" i="24"/>
  <c r="G737" i="24"/>
  <c r="G738" i="24"/>
  <c r="G739" i="24"/>
  <c r="G740" i="24"/>
  <c r="G741" i="24"/>
  <c r="G742" i="24"/>
  <c r="G743" i="24"/>
  <c r="G744" i="24"/>
  <c r="G745" i="24"/>
  <c r="G746" i="24"/>
  <c r="G747" i="24"/>
  <c r="G748" i="24"/>
  <c r="G749" i="24"/>
  <c r="G750" i="24"/>
  <c r="G751" i="24"/>
  <c r="G752" i="24"/>
  <c r="G545" i="24"/>
  <c r="G546" i="24"/>
  <c r="G547" i="24"/>
  <c r="G534" i="24"/>
  <c r="G535" i="24"/>
  <c r="G536" i="24"/>
  <c r="G537" i="24"/>
  <c r="G538" i="24"/>
  <c r="G539" i="24"/>
  <c r="G540" i="24"/>
  <c r="G541" i="24"/>
  <c r="G542" i="24"/>
  <c r="G543" i="24"/>
  <c r="G544" i="24"/>
  <c r="G529" i="24"/>
  <c r="G530" i="24"/>
  <c r="G531" i="24"/>
  <c r="G532" i="24"/>
  <c r="G533" i="24"/>
  <c r="G526" i="24"/>
  <c r="G527" i="24"/>
  <c r="G528" i="24"/>
  <c r="G513" i="24"/>
  <c r="G514" i="24"/>
  <c r="G515" i="24"/>
  <c r="G516" i="24"/>
  <c r="G517" i="24"/>
  <c r="G518" i="24"/>
  <c r="G519" i="24"/>
  <c r="G520" i="24"/>
  <c r="G521" i="24"/>
  <c r="G522" i="24"/>
  <c r="G523" i="24"/>
  <c r="G524" i="24"/>
  <c r="G525" i="24"/>
  <c r="G509" i="24"/>
  <c r="G510" i="24"/>
  <c r="G511" i="24"/>
  <c r="G512" i="24"/>
  <c r="G503" i="24"/>
  <c r="G504" i="24"/>
  <c r="G505" i="24"/>
  <c r="G506" i="24"/>
  <c r="G507" i="24"/>
  <c r="G508" i="24"/>
  <c r="G499" i="24"/>
  <c r="G500" i="24"/>
  <c r="G501" i="24"/>
  <c r="G502" i="24"/>
  <c r="G478" i="24"/>
  <c r="G479" i="24"/>
  <c r="G480" i="24"/>
  <c r="G481" i="24"/>
  <c r="G482" i="24"/>
  <c r="G483" i="24"/>
  <c r="G484" i="24"/>
  <c r="G485" i="24"/>
  <c r="G486" i="24"/>
  <c r="G487" i="24"/>
  <c r="G488" i="24"/>
  <c r="G489" i="24"/>
  <c r="G490" i="24"/>
  <c r="G491" i="24"/>
  <c r="G492" i="24"/>
  <c r="G493" i="24"/>
  <c r="G494" i="24"/>
  <c r="G495" i="24"/>
  <c r="G496" i="24"/>
  <c r="G497" i="24"/>
  <c r="G498" i="24"/>
  <c r="G450" i="24"/>
  <c r="G451" i="24"/>
  <c r="G452" i="24"/>
  <c r="G453" i="24"/>
  <c r="G454" i="24"/>
  <c r="G455" i="24"/>
  <c r="G456" i="24"/>
  <c r="G457" i="24"/>
  <c r="G458" i="24"/>
  <c r="G459" i="24"/>
  <c r="G460" i="24"/>
  <c r="G461" i="24"/>
  <c r="G462" i="24"/>
  <c r="G463" i="24"/>
  <c r="G464" i="24"/>
  <c r="G465" i="24"/>
  <c r="G466" i="24"/>
  <c r="G467" i="24"/>
  <c r="G468" i="24"/>
  <c r="G469" i="24"/>
  <c r="G470" i="24"/>
  <c r="G471" i="24"/>
  <c r="G472" i="24"/>
  <c r="G473" i="24"/>
  <c r="G474" i="24"/>
  <c r="G475" i="24"/>
  <c r="G476" i="24"/>
  <c r="G477"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435" i="24"/>
  <c r="G436" i="24"/>
  <c r="G437" i="24"/>
  <c r="G438" i="24"/>
  <c r="G439" i="24"/>
  <c r="G440" i="24"/>
  <c r="G441" i="24"/>
  <c r="G442" i="24"/>
  <c r="G443" i="24"/>
  <c r="G444" i="24"/>
  <c r="G445" i="24"/>
  <c r="G446" i="24"/>
  <c r="G447" i="24"/>
  <c r="G448" i="24"/>
  <c r="G449" i="24"/>
  <c r="G322" i="24"/>
  <c r="G323" i="24"/>
  <c r="G324" i="24"/>
  <c r="G325" i="24"/>
  <c r="G326" i="24"/>
  <c r="G327" i="24"/>
  <c r="G328" i="24"/>
  <c r="G329" i="24"/>
  <c r="G330" i="24"/>
  <c r="G331" i="24"/>
  <c r="G332" i="24"/>
  <c r="G333" i="24"/>
  <c r="G334" i="24"/>
  <c r="G335" i="24"/>
  <c r="G336" i="24"/>
  <c r="G337" i="24"/>
  <c r="G338" i="24"/>
  <c r="G339" i="24"/>
  <c r="G340" i="24"/>
  <c r="G341" i="24"/>
  <c r="G342" i="24"/>
  <c r="G343" i="24"/>
  <c r="G344" i="24"/>
  <c r="G345" i="24"/>
  <c r="G346"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222" i="24"/>
  <c r="G223" i="24"/>
  <c r="G224" i="24"/>
  <c r="G225" i="24"/>
  <c r="G226" i="24"/>
  <c r="G227" i="24"/>
  <c r="G228" i="24"/>
  <c r="G229" i="24"/>
  <c r="G230" i="24"/>
  <c r="G231" i="24"/>
  <c r="G232" i="24"/>
  <c r="G233" i="24"/>
  <c r="G234" i="24"/>
  <c r="G235" i="24"/>
  <c r="G236" i="24"/>
  <c r="G237" i="24"/>
  <c r="G238" i="24"/>
  <c r="G239" i="24"/>
  <c r="G240" i="24"/>
  <c r="G241" i="24"/>
  <c r="G242" i="24"/>
  <c r="G243" i="24"/>
  <c r="G244" i="24"/>
  <c r="G245" i="24"/>
  <c r="G246"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167" i="24"/>
  <c r="G168" i="24"/>
  <c r="G169" i="24"/>
  <c r="G170" i="24"/>
  <c r="G171" i="24"/>
  <c r="G172" i="24"/>
  <c r="G173" i="24"/>
  <c r="G174" i="24"/>
  <c r="G175" i="24"/>
  <c r="G176"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11" i="24"/>
  <c r="G112" i="24"/>
  <c r="G113" i="24"/>
  <c r="G104" i="24"/>
  <c r="G105" i="24"/>
  <c r="G106" i="24"/>
  <c r="G107" i="24"/>
  <c r="G108" i="24"/>
  <c r="G109" i="24"/>
  <c r="G110"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58" i="24"/>
  <c r="G59" i="24"/>
  <c r="G60" i="24"/>
  <c r="G61" i="24"/>
  <c r="G62" i="24"/>
  <c r="G63" i="24"/>
  <c r="G64" i="24"/>
  <c r="G50" i="24"/>
  <c r="G51" i="24"/>
  <c r="G52" i="24"/>
  <c r="G53" i="24"/>
  <c r="G54" i="24"/>
  <c r="G55" i="24"/>
  <c r="G56" i="24"/>
  <c r="G57" i="24"/>
  <c r="G26" i="24"/>
  <c r="G27" i="24"/>
  <c r="G28" i="24"/>
  <c r="G29" i="24"/>
  <c r="G30" i="24"/>
  <c r="G31" i="24"/>
  <c r="G32" i="24"/>
  <c r="G33" i="24"/>
  <c r="G34" i="24"/>
  <c r="G35" i="24"/>
  <c r="G36" i="24"/>
  <c r="G37" i="24"/>
  <c r="G38" i="24"/>
  <c r="G39" i="24"/>
  <c r="G40" i="24"/>
  <c r="G41" i="24"/>
  <c r="G42" i="24"/>
  <c r="G43" i="24"/>
  <c r="G44" i="24"/>
  <c r="G45" i="24"/>
  <c r="G46" i="24"/>
  <c r="G47" i="24"/>
  <c r="G48" i="24"/>
  <c r="G49" i="24"/>
  <c r="G4" i="24"/>
  <c r="G5" i="24"/>
  <c r="G6" i="24"/>
  <c r="G7" i="24"/>
  <c r="G8" i="24"/>
  <c r="G9" i="24"/>
  <c r="G10" i="24"/>
  <c r="G11" i="24"/>
  <c r="G12" i="24"/>
  <c r="G13" i="24"/>
  <c r="G14" i="24"/>
  <c r="G15" i="24"/>
  <c r="G16" i="24"/>
  <c r="G17" i="24"/>
  <c r="G18" i="24"/>
  <c r="G19" i="24"/>
  <c r="G20" i="24"/>
  <c r="G21" i="24"/>
  <c r="G22" i="24"/>
  <c r="G23" i="24"/>
  <c r="G24" i="24"/>
  <c r="G25" i="24"/>
  <c r="G2" i="24"/>
  <c r="M7" i="24" s="1" a="1"/>
  <c r="G3" i="24"/>
  <c r="I11" i="31"/>
  <c r="J11" i="31"/>
  <c r="B1" i="4" s="1"/>
  <c r="H11" i="31"/>
  <c r="L19" i="30"/>
  <c r="H19" i="30"/>
  <c r="N19" i="30" s="1"/>
  <c r="H14" i="30"/>
  <c r="L14" i="30" s="1"/>
  <c r="L10" i="30"/>
  <c r="N10" i="30" s="1"/>
  <c r="H10" i="30"/>
  <c r="L9" i="30"/>
  <c r="L8" i="30"/>
  <c r="H8" i="30"/>
  <c r="N8" i="30" s="1"/>
  <c r="N7" i="30"/>
  <c r="L7" i="30"/>
  <c r="J7" i="30"/>
  <c r="H7" i="30"/>
  <c r="K11" i="26" l="1" a="1"/>
  <c r="K11" i="27" a="1"/>
  <c r="K11" i="28"/>
  <c r="K8" i="28"/>
  <c r="K10" i="28"/>
  <c r="M9" i="28"/>
  <c r="O9" i="26"/>
  <c r="O12" i="26"/>
  <c r="Q10" i="26"/>
  <c r="O8" i="28"/>
  <c r="Q11" i="28"/>
  <c r="Q10" i="28"/>
  <c r="M11" i="26" a="1"/>
  <c r="M11" i="28"/>
  <c r="K9" i="28"/>
  <c r="M8" i="28"/>
  <c r="M10" i="28"/>
  <c r="Q9" i="26"/>
  <c r="O11" i="26"/>
  <c r="Q11" i="26"/>
  <c r="Q8" i="28"/>
  <c r="N9" i="30"/>
  <c r="J18" i="30"/>
  <c r="M12" i="27"/>
  <c r="Q12" i="27"/>
  <c r="O11" i="27"/>
  <c r="Q11" i="27"/>
  <c r="O12" i="27"/>
  <c r="K9" i="27"/>
  <c r="K10" i="27"/>
  <c r="K11" i="27"/>
  <c r="K12" i="27"/>
  <c r="O9" i="27"/>
  <c r="O10" i="27"/>
  <c r="M9" i="27"/>
  <c r="M10" i="27"/>
  <c r="M11" i="27"/>
  <c r="Q9" i="27"/>
  <c r="Q10" i="27"/>
  <c r="M10" i="24"/>
  <c r="Q10" i="24"/>
  <c r="O8" i="24"/>
  <c r="O9" i="24"/>
  <c r="O7" i="24"/>
  <c r="Q8" i="24"/>
  <c r="O10" i="24"/>
  <c r="Q7" i="24"/>
  <c r="Q9" i="24"/>
  <c r="Q12" i="28"/>
  <c r="O12" i="28"/>
  <c r="M10" i="26"/>
  <c r="K10" i="26"/>
  <c r="K12" i="26"/>
  <c r="K9" i="26"/>
  <c r="K11" i="26"/>
  <c r="M9" i="26"/>
  <c r="M11" i="26"/>
  <c r="M9" i="24"/>
  <c r="K7" i="24"/>
  <c r="K8" i="24"/>
  <c r="K10" i="24"/>
  <c r="M7" i="24"/>
  <c r="K9" i="24"/>
  <c r="M8" i="24"/>
  <c r="M12" i="28"/>
  <c r="K12" i="28"/>
  <c r="Q13" i="26" l="1"/>
  <c r="O13" i="26"/>
  <c r="M13" i="27"/>
  <c r="O13" i="27"/>
  <c r="K13" i="27"/>
  <c r="Q13" i="27"/>
  <c r="Q11" i="24"/>
  <c r="O11" i="24"/>
  <c r="M13" i="26"/>
  <c r="K13" i="26"/>
  <c r="M11" i="24"/>
  <c r="K11" i="24"/>
  <c r="K4" i="28" l="1"/>
  <c r="K3" i="28"/>
  <c r="K4" i="27" a="1"/>
  <c r="K4" i="27" s="1"/>
  <c r="K3" i="27" a="1"/>
  <c r="K3" i="27" s="1"/>
  <c r="K4" i="26"/>
  <c r="K3" i="26"/>
  <c r="L7" i="25"/>
  <c r="L6" i="25"/>
  <c r="L3" i="25"/>
  <c r="M4" i="24"/>
  <c r="M3" i="24"/>
  <c r="K4" i="24"/>
  <c r="K3" i="24"/>
  <c r="L4" i="23"/>
  <c r="L3" i="23"/>
  <c r="J4" i="23"/>
  <c r="J3" i="23"/>
  <c r="Z247" i="29" l="1"/>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Z199" i="29"/>
  <c r="Z198" i="29"/>
  <c r="Z197" i="29"/>
  <c r="Z196" i="29"/>
  <c r="Z195" i="29"/>
  <c r="Z194" i="29"/>
  <c r="Z193" i="29"/>
  <c r="Z192" i="29"/>
  <c r="Z191" i="29"/>
  <c r="Z190" i="29"/>
  <c r="Z189" i="29"/>
  <c r="Z188" i="29"/>
  <c r="Z187" i="29"/>
  <c r="Z186" i="29"/>
  <c r="Z185" i="29"/>
  <c r="Z184" i="29"/>
  <c r="Z183" i="29"/>
  <c r="Z182" i="29"/>
  <c r="Z181" i="29"/>
  <c r="Z180" i="29"/>
  <c r="Z179" i="29"/>
  <c r="Z178" i="29"/>
  <c r="Z167" i="29"/>
  <c r="Z168" i="29"/>
  <c r="Z169" i="29"/>
  <c r="Z170" i="29"/>
  <c r="Z171" i="29"/>
  <c r="Z172" i="29"/>
  <c r="Z173" i="29"/>
  <c r="Z174" i="29"/>
  <c r="Z175" i="29"/>
  <c r="Z176" i="29"/>
  <c r="Z177" i="29"/>
  <c r="J6" i="25" l="1"/>
  <c r="H825" i="28"/>
  <c r="H826" i="28"/>
  <c r="H827" i="28"/>
  <c r="H828" i="28"/>
  <c r="H829" i="28"/>
  <c r="H830" i="28"/>
  <c r="H831" i="28"/>
  <c r="H832" i="28"/>
  <c r="H833" i="28"/>
  <c r="H834" i="28"/>
  <c r="H835" i="28"/>
  <c r="H836" i="28"/>
  <c r="H837" i="28"/>
  <c r="H838" i="28"/>
  <c r="H839" i="28"/>
  <c r="H840" i="28"/>
  <c r="H841" i="28"/>
  <c r="H842" i="28"/>
  <c r="H843" i="28"/>
  <c r="H844" i="28"/>
  <c r="H845" i="28"/>
  <c r="H846" i="28"/>
  <c r="H847" i="28"/>
  <c r="H848" i="28"/>
  <c r="H849" i="28"/>
  <c r="H850" i="28"/>
  <c r="H851" i="28"/>
  <c r="H852" i="28"/>
  <c r="H853" i="28"/>
  <c r="H854" i="28"/>
  <c r="H855" i="28"/>
  <c r="H856" i="28"/>
  <c r="H857" i="28"/>
  <c r="H858" i="28"/>
  <c r="H859" i="28"/>
  <c r="H860" i="28"/>
  <c r="H861" i="28"/>
  <c r="H862" i="28"/>
  <c r="H863" i="28"/>
  <c r="H864" i="28"/>
  <c r="H865" i="28"/>
  <c r="H866" i="28"/>
  <c r="H867" i="28"/>
  <c r="H868" i="28"/>
  <c r="H869" i="28"/>
  <c r="H870" i="28"/>
  <c r="H871" i="28"/>
  <c r="H872" i="28"/>
  <c r="H873" i="28"/>
  <c r="H874" i="28"/>
  <c r="H875" i="28"/>
  <c r="H876" i="28"/>
  <c r="H877" i="28"/>
  <c r="H878" i="28"/>
  <c r="H879" i="28"/>
  <c r="H880" i="28"/>
  <c r="H881" i="28"/>
  <c r="H882" i="28"/>
  <c r="H883" i="28"/>
  <c r="H884" i="28"/>
  <c r="H885" i="28"/>
  <c r="H886" i="28"/>
  <c r="H887" i="28"/>
  <c r="H888" i="28"/>
  <c r="H889" i="28"/>
  <c r="H890" i="28"/>
  <c r="H891" i="28"/>
  <c r="H892" i="28"/>
  <c r="H893" i="28"/>
  <c r="H894" i="28"/>
  <c r="H895" i="28"/>
  <c r="H896" i="28"/>
  <c r="H897" i="28"/>
  <c r="H898" i="28"/>
  <c r="H899" i="28"/>
  <c r="H900" i="28"/>
  <c r="H901" i="28"/>
  <c r="H902" i="28"/>
  <c r="H903" i="28"/>
  <c r="H904" i="28"/>
  <c r="H905" i="28"/>
  <c r="H906" i="28"/>
  <c r="H907" i="28"/>
  <c r="H908" i="28"/>
  <c r="H909" i="28"/>
  <c r="H910" i="28"/>
  <c r="H911" i="28"/>
  <c r="H912" i="28"/>
  <c r="H913" i="28"/>
  <c r="H914" i="28"/>
  <c r="H915" i="28"/>
  <c r="H916" i="28"/>
  <c r="H917" i="28"/>
  <c r="H918" i="28"/>
  <c r="H919" i="28"/>
  <c r="H920" i="28"/>
  <c r="H921" i="28"/>
  <c r="H922" i="28"/>
  <c r="H923" i="28"/>
  <c r="H924" i="28"/>
  <c r="H925" i="28"/>
  <c r="H926" i="28"/>
  <c r="H927" i="28"/>
  <c r="H928" i="28"/>
  <c r="H929" i="28"/>
  <c r="H930" i="28"/>
  <c r="H931" i="28"/>
  <c r="H932" i="28"/>
  <c r="H933" i="28"/>
  <c r="H934" i="28"/>
  <c r="H935" i="28"/>
  <c r="H936" i="28"/>
  <c r="H937" i="28"/>
  <c r="H938" i="28"/>
  <c r="H939" i="28"/>
  <c r="H940" i="28"/>
  <c r="H941" i="28"/>
  <c r="H942" i="28"/>
  <c r="H943" i="28"/>
  <c r="H944" i="28"/>
  <c r="H945" i="28"/>
  <c r="H946" i="28"/>
  <c r="H947" i="28"/>
  <c r="H948" i="28"/>
  <c r="H949" i="28"/>
  <c r="H950" i="28"/>
  <c r="H951" i="28"/>
  <c r="H952" i="28"/>
  <c r="H953" i="28"/>
  <c r="H954" i="28"/>
  <c r="H955" i="28"/>
  <c r="H956" i="28"/>
  <c r="H957" i="28"/>
  <c r="H958" i="28"/>
  <c r="H959" i="28"/>
  <c r="H960" i="28"/>
  <c r="H961" i="28"/>
  <c r="H962" i="28"/>
  <c r="H963" i="28"/>
  <c r="H964" i="28"/>
  <c r="H965" i="28"/>
  <c r="H966" i="28"/>
  <c r="H967" i="28"/>
  <c r="H968" i="28"/>
  <c r="H969" i="28"/>
  <c r="H970" i="28"/>
  <c r="H806" i="28"/>
  <c r="H807" i="28"/>
  <c r="H808" i="28"/>
  <c r="H809" i="28"/>
  <c r="H810" i="28"/>
  <c r="H811" i="28"/>
  <c r="H812" i="28"/>
  <c r="H813" i="28"/>
  <c r="H814" i="28"/>
  <c r="H815" i="28"/>
  <c r="H816" i="28"/>
  <c r="H817" i="28"/>
  <c r="H818" i="28"/>
  <c r="H819" i="28"/>
  <c r="H820" i="28"/>
  <c r="H821" i="28"/>
  <c r="H822" i="28"/>
  <c r="H823" i="28"/>
  <c r="H824" i="28"/>
  <c r="H747" i="28"/>
  <c r="H748" i="28"/>
  <c r="H749" i="28"/>
  <c r="H750" i="28"/>
  <c r="H751" i="28"/>
  <c r="H752" i="28"/>
  <c r="H753" i="28"/>
  <c r="H754" i="28"/>
  <c r="H755" i="28"/>
  <c r="H756" i="28"/>
  <c r="H757" i="28"/>
  <c r="H758" i="28"/>
  <c r="H759" i="28"/>
  <c r="H760" i="28"/>
  <c r="H761" i="28"/>
  <c r="H762" i="28"/>
  <c r="H763" i="28"/>
  <c r="H764" i="28"/>
  <c r="H765" i="28"/>
  <c r="H766" i="28"/>
  <c r="H767" i="28"/>
  <c r="H768" i="28"/>
  <c r="H769" i="28"/>
  <c r="H770" i="28"/>
  <c r="H771" i="28"/>
  <c r="H772" i="28"/>
  <c r="H773" i="28"/>
  <c r="H774" i="28"/>
  <c r="H775" i="28"/>
  <c r="H776" i="28"/>
  <c r="H777" i="28"/>
  <c r="H778" i="28"/>
  <c r="H779" i="28"/>
  <c r="H780" i="28"/>
  <c r="H781" i="28"/>
  <c r="H782" i="28"/>
  <c r="H783" i="28"/>
  <c r="H784" i="28"/>
  <c r="H666" i="28"/>
  <c r="H667" i="28"/>
  <c r="H668" i="28"/>
  <c r="H669" i="28"/>
  <c r="H670" i="28"/>
  <c r="H671" i="28"/>
  <c r="H672" i="28"/>
  <c r="H673" i="28"/>
  <c r="H674" i="28"/>
  <c r="H675" i="28"/>
  <c r="H676" i="28"/>
  <c r="H677" i="28"/>
  <c r="H678" i="28"/>
  <c r="H679" i="28"/>
  <c r="H680" i="28"/>
  <c r="H681" i="28"/>
  <c r="H682" i="28"/>
  <c r="H683" i="28"/>
  <c r="H684" i="28"/>
  <c r="H685" i="28"/>
  <c r="H686" i="28"/>
  <c r="H687" i="28"/>
  <c r="H688" i="28"/>
  <c r="H689" i="28"/>
  <c r="H690" i="28"/>
  <c r="H691" i="28"/>
  <c r="H692" i="28"/>
  <c r="H693" i="28"/>
  <c r="H694" i="28"/>
  <c r="H695" i="28"/>
  <c r="H696" i="28"/>
  <c r="H697" i="28"/>
  <c r="H698" i="28"/>
  <c r="H699" i="28"/>
  <c r="H700" i="28"/>
  <c r="H701" i="28"/>
  <c r="H702" i="28"/>
  <c r="H703" i="28"/>
  <c r="H704" i="28"/>
  <c r="H705" i="28"/>
  <c r="H706" i="28"/>
  <c r="H707" i="28"/>
  <c r="H708" i="28"/>
  <c r="H709" i="28"/>
  <c r="H710" i="28"/>
  <c r="H711" i="28"/>
  <c r="H712" i="28"/>
  <c r="H713" i="28"/>
  <c r="H714" i="28"/>
  <c r="H715" i="28"/>
  <c r="H716" i="28"/>
  <c r="H717" i="28"/>
  <c r="H718" i="28"/>
  <c r="H606" i="28"/>
  <c r="H607" i="28"/>
  <c r="H608" i="28"/>
  <c r="H609" i="28"/>
  <c r="H610" i="28"/>
  <c r="H611" i="28"/>
  <c r="H612" i="28"/>
  <c r="H613" i="28"/>
  <c r="H614" i="28"/>
  <c r="H615" i="28"/>
  <c r="H616" i="28"/>
  <c r="H617" i="28"/>
  <c r="H547" i="28"/>
  <c r="H548" i="28"/>
  <c r="H549" i="28"/>
  <c r="H550" i="28"/>
  <c r="H551" i="28"/>
  <c r="H552" i="28"/>
  <c r="H553" i="28"/>
  <c r="H554" i="28"/>
  <c r="H555" i="28"/>
  <c r="H556" i="28"/>
  <c r="H557" i="28"/>
  <c r="H558" i="28"/>
  <c r="H559" i="28"/>
  <c r="H560" i="28"/>
  <c r="H561" i="28"/>
  <c r="H56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6" i="28"/>
  <c r="H307" i="28"/>
  <c r="H308" i="28"/>
  <c r="H309" i="28"/>
  <c r="H310" i="28"/>
  <c r="H311" i="28"/>
  <c r="H312" i="28"/>
  <c r="H313" i="28"/>
  <c r="H314" i="28"/>
  <c r="H315" i="28"/>
  <c r="H316" i="28"/>
  <c r="H317" i="28"/>
  <c r="H318" i="28"/>
  <c r="H319" i="28"/>
  <c r="H320" i="28"/>
  <c r="H321" i="28"/>
  <c r="H322" i="28"/>
  <c r="H323" i="28"/>
  <c r="H324" i="28"/>
  <c r="H325" i="28"/>
  <c r="H326" i="28"/>
  <c r="H327" i="28"/>
  <c r="H328" i="28"/>
  <c r="H329" i="28"/>
  <c r="H330"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55" i="28"/>
  <c r="H356" i="28"/>
  <c r="H357" i="28"/>
  <c r="H358" i="28"/>
  <c r="H359" i="28"/>
  <c r="H360" i="28"/>
  <c r="H361" i="28"/>
  <c r="H362" i="28"/>
  <c r="H363" i="28"/>
  <c r="H364" i="28"/>
  <c r="H365" i="28"/>
  <c r="H366" i="28"/>
  <c r="H367" i="28"/>
  <c r="H368" i="28"/>
  <c r="H369" i="28"/>
  <c r="H370" i="28"/>
  <c r="H371" i="28"/>
  <c r="H372" i="28"/>
  <c r="H373"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1" i="28"/>
  <c r="H402" i="28"/>
  <c r="H403" i="28"/>
  <c r="H404" i="28"/>
  <c r="H405" i="28"/>
  <c r="H406" i="28"/>
  <c r="H407" i="28"/>
  <c r="H408" i="28"/>
  <c r="H409" i="28"/>
  <c r="H410" i="28"/>
  <c r="H411" i="28"/>
  <c r="H412" i="28"/>
  <c r="H413" i="28"/>
  <c r="H414" i="28"/>
  <c r="H415" i="28"/>
  <c r="H416" i="28"/>
  <c r="H417" i="28"/>
  <c r="H418" i="28"/>
  <c r="H419" i="28"/>
  <c r="H420" i="28"/>
  <c r="H421" i="28"/>
  <c r="H422" i="28"/>
  <c r="H423" i="28"/>
  <c r="H424" i="28"/>
  <c r="H425" i="28"/>
  <c r="H426" i="28"/>
  <c r="H427" i="28"/>
  <c r="H428" i="28"/>
  <c r="H429" i="28"/>
  <c r="H430" i="28"/>
  <c r="H431" i="28"/>
  <c r="H432" i="28"/>
  <c r="H433" i="28"/>
  <c r="H434" i="28"/>
  <c r="H435" i="28"/>
  <c r="H436" i="28"/>
  <c r="H437" i="28"/>
  <c r="H438" i="28"/>
  <c r="H439" i="28"/>
  <c r="H440" i="28"/>
  <c r="H441" i="28"/>
  <c r="H442" i="28"/>
  <c r="H443" i="28"/>
  <c r="H444" i="28"/>
  <c r="H445" i="28"/>
  <c r="H446" i="28"/>
  <c r="H447" i="28"/>
  <c r="H448" i="28"/>
  <c r="H449" i="28"/>
  <c r="H450" i="28"/>
  <c r="H451" i="28"/>
  <c r="H452" i="28"/>
  <c r="H453" i="28"/>
  <c r="H454" i="28"/>
  <c r="H455" i="28"/>
  <c r="H456" i="28"/>
  <c r="H457" i="28"/>
  <c r="H458" i="28"/>
  <c r="H459" i="28"/>
  <c r="H460" i="28"/>
  <c r="H461" i="28"/>
  <c r="H462" i="28"/>
  <c r="H463" i="28"/>
  <c r="H464" i="28"/>
  <c r="H465" i="28"/>
  <c r="H466" i="28"/>
  <c r="H467" i="28"/>
  <c r="H468" i="28"/>
  <c r="H469" i="28"/>
  <c r="H470" i="28"/>
  <c r="H471" i="28"/>
  <c r="H472" i="28"/>
  <c r="H473" i="28"/>
  <c r="H474" i="28"/>
  <c r="H475" i="28"/>
  <c r="H476" i="28"/>
  <c r="H477" i="28"/>
  <c r="H478" i="28"/>
  <c r="H479" i="28"/>
  <c r="H480" i="28"/>
  <c r="H481" i="28"/>
  <c r="H482" i="28"/>
  <c r="H483" i="28"/>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805" i="28"/>
  <c r="H804" i="28"/>
  <c r="H803" i="28"/>
  <c r="H802" i="28"/>
  <c r="H801" i="28"/>
  <c r="H800" i="28"/>
  <c r="H799" i="28"/>
  <c r="H798" i="28"/>
  <c r="H797" i="28"/>
  <c r="H796" i="28"/>
  <c r="H795" i="28"/>
  <c r="H794" i="28"/>
  <c r="H793" i="28"/>
  <c r="H792" i="28"/>
  <c r="H791" i="28"/>
  <c r="H790" i="28"/>
  <c r="H789" i="28"/>
  <c r="H788" i="28"/>
  <c r="H787" i="28"/>
  <c r="H786" i="28"/>
  <c r="H785" i="28"/>
  <c r="H746" i="28"/>
  <c r="H745" i="28"/>
  <c r="H744" i="28"/>
  <c r="H743" i="28"/>
  <c r="H742" i="28"/>
  <c r="H741" i="28"/>
  <c r="H740" i="28"/>
  <c r="H739" i="28"/>
  <c r="H738" i="28"/>
  <c r="H737" i="28"/>
  <c r="H736" i="28"/>
  <c r="H735" i="28"/>
  <c r="H734" i="28"/>
  <c r="H733" i="28"/>
  <c r="H732" i="28"/>
  <c r="H731" i="28"/>
  <c r="H730" i="28"/>
  <c r="H729" i="28"/>
  <c r="H728" i="28"/>
  <c r="H727" i="28"/>
  <c r="H726" i="28"/>
  <c r="H725" i="28"/>
  <c r="H724" i="28"/>
  <c r="H723" i="28"/>
  <c r="H722" i="28"/>
  <c r="H721" i="28"/>
  <c r="H720" i="28"/>
  <c r="H719" i="28"/>
  <c r="H665" i="28"/>
  <c r="H664" i="28"/>
  <c r="H663" i="28"/>
  <c r="H662" i="28"/>
  <c r="H661" i="28"/>
  <c r="H660" i="28"/>
  <c r="H659" i="28"/>
  <c r="H658" i="28"/>
  <c r="H657" i="28"/>
  <c r="H656" i="28"/>
  <c r="H655" i="28"/>
  <c r="H654" i="28"/>
  <c r="H653" i="28"/>
  <c r="H652" i="28"/>
  <c r="H651" i="28"/>
  <c r="H650" i="28"/>
  <c r="H649" i="28"/>
  <c r="H648" i="28"/>
  <c r="H647" i="28"/>
  <c r="H646" i="28"/>
  <c r="H645" i="28"/>
  <c r="H644" i="28"/>
  <c r="H643" i="28"/>
  <c r="H642" i="28"/>
  <c r="H641" i="28"/>
  <c r="H640" i="28"/>
  <c r="H639" i="28"/>
  <c r="H638" i="28"/>
  <c r="H637" i="28"/>
  <c r="H636" i="28"/>
  <c r="H635" i="28"/>
  <c r="H634" i="28"/>
  <c r="H633" i="28"/>
  <c r="H632" i="28"/>
  <c r="H631" i="28"/>
  <c r="H630" i="28"/>
  <c r="H629" i="28"/>
  <c r="H628" i="28"/>
  <c r="H627" i="28"/>
  <c r="H626" i="28"/>
  <c r="H625" i="28"/>
  <c r="H624" i="28"/>
  <c r="H623" i="28"/>
  <c r="H622" i="28"/>
  <c r="H621" i="28"/>
  <c r="H620" i="28"/>
  <c r="H619" i="28"/>
  <c r="H618" i="28"/>
  <c r="H605" i="28"/>
  <c r="H604" i="28"/>
  <c r="H603" i="28"/>
  <c r="H602" i="28"/>
  <c r="H601" i="28"/>
  <c r="H600" i="28"/>
  <c r="H599" i="28"/>
  <c r="H598" i="28"/>
  <c r="H597" i="28"/>
  <c r="H596" i="28"/>
  <c r="H595" i="28"/>
  <c r="H594" i="28"/>
  <c r="H593" i="28"/>
  <c r="H592" i="28"/>
  <c r="H591" i="28"/>
  <c r="H590" i="28"/>
  <c r="H589" i="28"/>
  <c r="H588" i="28"/>
  <c r="H587" i="28"/>
  <c r="H586" i="28"/>
  <c r="H585" i="28"/>
  <c r="H584" i="28"/>
  <c r="H583" i="28"/>
  <c r="H582" i="28"/>
  <c r="H581" i="28"/>
  <c r="H580" i="28"/>
  <c r="H579" i="28"/>
  <c r="H578" i="28"/>
  <c r="H577" i="28"/>
  <c r="H576" i="28"/>
  <c r="H575" i="28"/>
  <c r="H574" i="28"/>
  <c r="H573" i="28"/>
  <c r="H572" i="28"/>
  <c r="H571" i="28"/>
  <c r="H570" i="28"/>
  <c r="H569" i="28"/>
  <c r="H568" i="28"/>
  <c r="H567" i="28"/>
  <c r="H566" i="28"/>
  <c r="H565" i="28"/>
  <c r="H564" i="28"/>
  <c r="H563" i="28"/>
  <c r="H546" i="28"/>
  <c r="H545" i="28"/>
  <c r="H544" i="28"/>
  <c r="H543" i="28"/>
  <c r="H542" i="28"/>
  <c r="H541" i="28"/>
  <c r="H540" i="28"/>
  <c r="H539" i="28"/>
  <c r="H538" i="28"/>
  <c r="H537" i="28"/>
  <c r="H536" i="28"/>
  <c r="H535" i="28"/>
  <c r="H534" i="28"/>
  <c r="H533" i="28"/>
  <c r="H532" i="28"/>
  <c r="H531" i="28"/>
  <c r="H530" i="28"/>
  <c r="H529" i="28"/>
  <c r="H528" i="28"/>
  <c r="H527" i="28"/>
  <c r="H526" i="28"/>
  <c r="H525" i="28"/>
  <c r="H524" i="28"/>
  <c r="H523" i="28"/>
  <c r="H522" i="28"/>
  <c r="H521" i="28"/>
  <c r="H520" i="28"/>
  <c r="H519" i="28"/>
  <c r="H518" i="28"/>
  <c r="H517" i="28"/>
  <c r="H516" i="28"/>
  <c r="H515" i="28"/>
  <c r="H514" i="28"/>
  <c r="H513" i="28"/>
  <c r="H512" i="28"/>
  <c r="H511" i="28"/>
  <c r="H510" i="28"/>
  <c r="H509" i="28"/>
  <c r="H508" i="28"/>
  <c r="H507" i="28"/>
  <c r="H506" i="28"/>
  <c r="H505" i="28"/>
  <c r="H504" i="28"/>
  <c r="H503" i="28"/>
  <c r="H502" i="28"/>
  <c r="H501" i="28"/>
  <c r="H500" i="28"/>
  <c r="H499" i="28"/>
  <c r="H498" i="28"/>
  <c r="H497" i="28"/>
  <c r="H496" i="28"/>
  <c r="H495" i="28"/>
  <c r="H494" i="28"/>
  <c r="H493" i="28"/>
  <c r="H492" i="28"/>
  <c r="H491" i="28"/>
  <c r="H490" i="28"/>
  <c r="H489" i="28"/>
  <c r="H488" i="28"/>
  <c r="H487" i="28"/>
  <c r="H486" i="28"/>
  <c r="H485" i="28"/>
  <c r="H484" i="28"/>
  <c r="H2" i="28"/>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205" i="27"/>
  <c r="H206" i="27"/>
  <c r="H207" i="27"/>
  <c r="H208" i="27"/>
  <c r="H209" i="27"/>
  <c r="H210" i="27"/>
  <c r="H211" i="27"/>
  <c r="H212" i="27"/>
  <c r="H213" i="27"/>
  <c r="H214" i="27"/>
  <c r="H215" i="27"/>
  <c r="H216" i="27"/>
  <c r="H217" i="27"/>
  <c r="H218" i="27"/>
  <c r="H219" i="27"/>
  <c r="H220" i="27"/>
  <c r="H221" i="27"/>
  <c r="H222" i="27"/>
  <c r="H223" i="27"/>
  <c r="H224" i="27"/>
  <c r="H225" i="27"/>
  <c r="H226" i="27"/>
  <c r="H227" i="27"/>
  <c r="H228" i="27"/>
  <c r="H229" i="27"/>
  <c r="H230" i="27"/>
  <c r="H231" i="27"/>
  <c r="H232" i="27"/>
  <c r="H233" i="27"/>
  <c r="H234" i="27"/>
  <c r="H235" i="27"/>
  <c r="H236" i="27"/>
  <c r="H237" i="27"/>
  <c r="H238" i="27"/>
  <c r="H239" i="27"/>
  <c r="H240" i="27"/>
  <c r="H241" i="27"/>
  <c r="H242" i="27"/>
  <c r="H243" i="27"/>
  <c r="H244" i="27"/>
  <c r="H245" i="27"/>
  <c r="H246" i="27"/>
  <c r="H247" i="27"/>
  <c r="H248" i="27"/>
  <c r="H249" i="27"/>
  <c r="H250" i="27"/>
  <c r="H251" i="27"/>
  <c r="H252" i="27"/>
  <c r="H253" i="27"/>
  <c r="H254" i="27"/>
  <c r="H255" i="27"/>
  <c r="H256" i="27"/>
  <c r="H257" i="27"/>
  <c r="H258" i="27"/>
  <c r="H259" i="27"/>
  <c r="H260" i="27"/>
  <c r="H261" i="27"/>
  <c r="H262" i="27"/>
  <c r="H263" i="27"/>
  <c r="H264" i="27"/>
  <c r="H265" i="27"/>
  <c r="H266" i="27"/>
  <c r="H267" i="27"/>
  <c r="H268" i="27"/>
  <c r="H269" i="27"/>
  <c r="H270" i="27"/>
  <c r="H271" i="27"/>
  <c r="H272" i="27"/>
  <c r="H273" i="27"/>
  <c r="H274" i="27"/>
  <c r="H275" i="27"/>
  <c r="H276" i="27"/>
  <c r="H277" i="27"/>
  <c r="H278" i="27"/>
  <c r="H279" i="27"/>
  <c r="H280" i="27"/>
  <c r="H281" i="27"/>
  <c r="H282" i="27"/>
  <c r="H283" i="27"/>
  <c r="H284" i="27"/>
  <c r="H285" i="27"/>
  <c r="H286" i="27"/>
  <c r="H287" i="27"/>
  <c r="H288" i="27"/>
  <c r="H289" i="27"/>
  <c r="H290" i="27"/>
  <c r="H291" i="27"/>
  <c r="H292" i="27"/>
  <c r="H293" i="27"/>
  <c r="H294" i="27"/>
  <c r="H295" i="27"/>
  <c r="H296" i="27"/>
  <c r="H297" i="27"/>
  <c r="H298" i="27"/>
  <c r="H299" i="27"/>
  <c r="H300" i="27"/>
  <c r="H301" i="27"/>
  <c r="H302" i="27"/>
  <c r="H303" i="27"/>
  <c r="H304" i="27"/>
  <c r="H305" i="27"/>
  <c r="H306" i="27"/>
  <c r="H307" i="27"/>
  <c r="H308" i="27"/>
  <c r="H309" i="27"/>
  <c r="H310" i="27"/>
  <c r="H311" i="27"/>
  <c r="H312" i="27"/>
  <c r="H313" i="27"/>
  <c r="H314" i="27"/>
  <c r="H315" i="27"/>
  <c r="H316" i="27"/>
  <c r="H317" i="27"/>
  <c r="H318" i="27"/>
  <c r="H319" i="27"/>
  <c r="H320" i="27"/>
  <c r="H321" i="27"/>
  <c r="H322" i="27"/>
  <c r="H323" i="27"/>
  <c r="H324" i="27"/>
  <c r="H325" i="27"/>
  <c r="H326" i="27"/>
  <c r="H327" i="27"/>
  <c r="H328" i="27"/>
  <c r="H329" i="27"/>
  <c r="H330" i="27"/>
  <c r="H331" i="27"/>
  <c r="H332" i="27"/>
  <c r="H333" i="27"/>
  <c r="H334" i="27"/>
  <c r="H335" i="27"/>
  <c r="H336" i="27"/>
  <c r="H337" i="27"/>
  <c r="H338" i="27"/>
  <c r="H339" i="27"/>
  <c r="H340" i="27"/>
  <c r="H341" i="27"/>
  <c r="H342" i="27"/>
  <c r="H343" i="27"/>
  <c r="H344" i="27"/>
  <c r="H345" i="27"/>
  <c r="H346" i="27"/>
  <c r="H347" i="27"/>
  <c r="H348" i="27"/>
  <c r="H349" i="27"/>
  <c r="H350" i="27"/>
  <c r="H351" i="27"/>
  <c r="H352" i="27"/>
  <c r="H353" i="27"/>
  <c r="H354" i="27"/>
  <c r="H355" i="27"/>
  <c r="H356" i="27"/>
  <c r="H357" i="27"/>
  <c r="H358" i="27"/>
  <c r="H359" i="27"/>
  <c r="H360" i="27"/>
  <c r="H361" i="27"/>
  <c r="H362" i="27"/>
  <c r="H363" i="27"/>
  <c r="H364" i="27"/>
  <c r="H365" i="27"/>
  <c r="H366" i="27"/>
  <c r="H367" i="27"/>
  <c r="H368" i="27"/>
  <c r="H369" i="27"/>
  <c r="H370" i="27"/>
  <c r="H371" i="27"/>
  <c r="H372" i="27"/>
  <c r="H373" i="27"/>
  <c r="H374" i="27"/>
  <c r="H375" i="27"/>
  <c r="H376" i="27"/>
  <c r="H377" i="27"/>
  <c r="H378" i="27"/>
  <c r="H379" i="27"/>
  <c r="H380" i="27"/>
  <c r="H381" i="27"/>
  <c r="H382" i="27"/>
  <c r="H383" i="27"/>
  <c r="H384" i="27"/>
  <c r="H385" i="27"/>
  <c r="H386" i="27"/>
  <c r="H387" i="27"/>
  <c r="H388" i="27"/>
  <c r="H389" i="27"/>
  <c r="H390" i="27"/>
  <c r="H391" i="27"/>
  <c r="H392" i="27"/>
  <c r="H393" i="27"/>
  <c r="H394" i="27"/>
  <c r="H395" i="27"/>
  <c r="H396" i="27"/>
  <c r="H397" i="27"/>
  <c r="H398" i="27"/>
  <c r="H399" i="27"/>
  <c r="H400" i="27"/>
  <c r="H401" i="27"/>
  <c r="H402" i="27"/>
  <c r="H403" i="27"/>
  <c r="H404" i="27"/>
  <c r="H405" i="27"/>
  <c r="H406" i="27"/>
  <c r="H407" i="27"/>
  <c r="H408" i="27"/>
  <c r="H409" i="27"/>
  <c r="H410" i="27"/>
  <c r="H411" i="27"/>
  <c r="H412" i="27"/>
  <c r="H413" i="27"/>
  <c r="H414" i="27"/>
  <c r="H415" i="27"/>
  <c r="H416" i="27"/>
  <c r="H417" i="27"/>
  <c r="H418" i="27"/>
  <c r="H419" i="27"/>
  <c r="H420" i="27"/>
  <c r="H421" i="27"/>
  <c r="H422" i="27"/>
  <c r="H423" i="27"/>
  <c r="H424" i="27"/>
  <c r="H425" i="27"/>
  <c r="H426" i="27"/>
  <c r="H427" i="27"/>
  <c r="H428" i="27"/>
  <c r="H429" i="27"/>
  <c r="H430" i="27"/>
  <c r="H431" i="27"/>
  <c r="H432" i="27"/>
  <c r="H433" i="27"/>
  <c r="H434" i="27"/>
  <c r="H435" i="27"/>
  <c r="H436" i="27"/>
  <c r="H437" i="27"/>
  <c r="H438" i="27"/>
  <c r="H439" i="27"/>
  <c r="H440" i="27"/>
  <c r="H441" i="27"/>
  <c r="H442" i="27"/>
  <c r="H443" i="27"/>
  <c r="H444" i="27"/>
  <c r="H445" i="27"/>
  <c r="H446" i="27"/>
  <c r="H447" i="27"/>
  <c r="H448" i="27"/>
  <c r="H449" i="27"/>
  <c r="H450" i="27"/>
  <c r="H451" i="27"/>
  <c r="H452" i="27"/>
  <c r="H453" i="27"/>
  <c r="H454" i="27"/>
  <c r="H455" i="27"/>
  <c r="H456" i="27"/>
  <c r="H457" i="27"/>
  <c r="H458" i="27"/>
  <c r="H459" i="27"/>
  <c r="H460" i="27"/>
  <c r="H461" i="27"/>
  <c r="H462" i="27"/>
  <c r="H463" i="27"/>
  <c r="H464" i="27"/>
  <c r="H465" i="27"/>
  <c r="H466" i="27"/>
  <c r="H467" i="27"/>
  <c r="H468" i="27"/>
  <c r="H469" i="27"/>
  <c r="H470" i="27"/>
  <c r="H471" i="27"/>
  <c r="H472" i="27"/>
  <c r="H473" i="27"/>
  <c r="H474" i="27"/>
  <c r="H475" i="27"/>
  <c r="H476" i="27"/>
  <c r="H477" i="27"/>
  <c r="H478" i="27"/>
  <c r="H479" i="27"/>
  <c r="H480" i="27"/>
  <c r="H481" i="27"/>
  <c r="H482" i="27"/>
  <c r="H483" i="27"/>
  <c r="H484" i="27"/>
  <c r="H485" i="27"/>
  <c r="H486" i="27"/>
  <c r="H487" i="27"/>
  <c r="H488" i="27"/>
  <c r="H489" i="27"/>
  <c r="H490" i="27"/>
  <c r="H491" i="27"/>
  <c r="H492" i="27"/>
  <c r="H493" i="27"/>
  <c r="H494" i="27"/>
  <c r="H495" i="27"/>
  <c r="H496" i="27"/>
  <c r="H497" i="27"/>
  <c r="H498" i="27"/>
  <c r="H499" i="27"/>
  <c r="H500" i="27"/>
  <c r="H501" i="27"/>
  <c r="H502" i="27"/>
  <c r="H503" i="27"/>
  <c r="H504" i="27"/>
  <c r="H505" i="27"/>
  <c r="H506" i="27"/>
  <c r="H507" i="27"/>
  <c r="H508" i="27"/>
  <c r="H509" i="27"/>
  <c r="H510" i="27"/>
  <c r="H511" i="27"/>
  <c r="H512" i="27"/>
  <c r="H513" i="27"/>
  <c r="H514" i="27"/>
  <c r="H515" i="27"/>
  <c r="H516" i="27"/>
  <c r="H517" i="27"/>
  <c r="H518" i="27"/>
  <c r="H519" i="27"/>
  <c r="H520" i="27"/>
  <c r="H521" i="27"/>
  <c r="H522" i="27"/>
  <c r="H523" i="27"/>
  <c r="H524" i="27"/>
  <c r="H525" i="27"/>
  <c r="H526" i="27"/>
  <c r="H527" i="27"/>
  <c r="H528" i="27"/>
  <c r="H529" i="27"/>
  <c r="H530" i="27"/>
  <c r="H531" i="27"/>
  <c r="H532" i="27"/>
  <c r="H533" i="27"/>
  <c r="H534" i="27"/>
  <c r="H535" i="27"/>
  <c r="H536" i="27"/>
  <c r="H537" i="27"/>
  <c r="H538" i="27"/>
  <c r="H539" i="27"/>
  <c r="H540" i="27"/>
  <c r="H541" i="27"/>
  <c r="H542" i="27"/>
  <c r="H543" i="27"/>
  <c r="H544" i="27"/>
  <c r="H545" i="27"/>
  <c r="H546" i="27"/>
  <c r="H547" i="27"/>
  <c r="H548" i="27"/>
  <c r="H549" i="27"/>
  <c r="H550" i="27"/>
  <c r="H551" i="27"/>
  <c r="H552" i="27"/>
  <c r="H553" i="27"/>
  <c r="H554" i="27"/>
  <c r="H555" i="27"/>
  <c r="H556" i="27"/>
  <c r="H557" i="27"/>
  <c r="H558" i="27"/>
  <c r="H559" i="27"/>
  <c r="H560" i="27"/>
  <c r="H561" i="27"/>
  <c r="H562" i="27"/>
  <c r="H563" i="27"/>
  <c r="H564" i="27"/>
  <c r="H565" i="27"/>
  <c r="H566" i="27"/>
  <c r="H567" i="27"/>
  <c r="H568" i="27"/>
  <c r="H569" i="27"/>
  <c r="H570" i="27"/>
  <c r="H571" i="27"/>
  <c r="H572" i="27"/>
  <c r="H573" i="27"/>
  <c r="H574" i="27"/>
  <c r="H575" i="27"/>
  <c r="H576" i="27"/>
  <c r="H577" i="27"/>
  <c r="H578" i="27"/>
  <c r="H579" i="27"/>
  <c r="H580" i="27"/>
  <c r="H581" i="27"/>
  <c r="H582" i="27"/>
  <c r="H583" i="27"/>
  <c r="H584" i="27"/>
  <c r="H585" i="27"/>
  <c r="H586" i="27"/>
  <c r="H587" i="27"/>
  <c r="H588" i="27"/>
  <c r="H589" i="27"/>
  <c r="H590" i="27"/>
  <c r="H591" i="27"/>
  <c r="H592" i="27"/>
  <c r="H593" i="27"/>
  <c r="H594" i="27"/>
  <c r="H595" i="27"/>
  <c r="H596" i="27"/>
  <c r="H597" i="27"/>
  <c r="H598" i="27"/>
  <c r="H599" i="27"/>
  <c r="H600" i="27"/>
  <c r="H601" i="27"/>
  <c r="H602" i="27"/>
  <c r="H603" i="27"/>
  <c r="H604" i="27"/>
  <c r="H605" i="27"/>
  <c r="H606" i="27"/>
  <c r="H607" i="27"/>
  <c r="H608" i="27"/>
  <c r="H609" i="27"/>
  <c r="H610" i="27"/>
  <c r="H611" i="27"/>
  <c r="H612" i="27"/>
  <c r="H613" i="27"/>
  <c r="H614" i="27"/>
  <c r="H615" i="27"/>
  <c r="H616" i="27"/>
  <c r="H617" i="27"/>
  <c r="H618" i="27"/>
  <c r="H619" i="27"/>
  <c r="H620" i="27"/>
  <c r="H621" i="27"/>
  <c r="H622" i="27"/>
  <c r="H623" i="27"/>
  <c r="H624" i="27"/>
  <c r="H625" i="27"/>
  <c r="H626" i="27"/>
  <c r="H627" i="27"/>
  <c r="H628" i="27"/>
  <c r="H629" i="27"/>
  <c r="H630" i="27"/>
  <c r="H631" i="27"/>
  <c r="H632" i="27"/>
  <c r="H633" i="27"/>
  <c r="H634" i="27"/>
  <c r="H635" i="27"/>
  <c r="H636" i="27"/>
  <c r="H637" i="27"/>
  <c r="H638" i="27"/>
  <c r="H639" i="27"/>
  <c r="H640" i="27"/>
  <c r="H641" i="27"/>
  <c r="H642" i="27"/>
  <c r="H643" i="27"/>
  <c r="H644" i="27"/>
  <c r="H645" i="27"/>
  <c r="H646" i="27"/>
  <c r="H647" i="27"/>
  <c r="H648" i="27"/>
  <c r="H649" i="27"/>
  <c r="H650" i="27"/>
  <c r="H651" i="27"/>
  <c r="H652" i="27"/>
  <c r="H653" i="27"/>
  <c r="H654" i="27"/>
  <c r="H655" i="27"/>
  <c r="H656" i="27"/>
  <c r="H657" i="27"/>
  <c r="H658" i="27"/>
  <c r="H659" i="27"/>
  <c r="H660" i="27"/>
  <c r="H661" i="27"/>
  <c r="H662" i="27"/>
  <c r="H663" i="27"/>
  <c r="H664" i="27"/>
  <c r="H665" i="27"/>
  <c r="H666" i="27"/>
  <c r="H667" i="27"/>
  <c r="H668" i="27"/>
  <c r="H669" i="27"/>
  <c r="H670" i="27"/>
  <c r="H671" i="27"/>
  <c r="H672" i="27"/>
  <c r="H673" i="27"/>
  <c r="H674" i="27"/>
  <c r="H675" i="27"/>
  <c r="H676" i="27"/>
  <c r="H677" i="27"/>
  <c r="H678" i="27"/>
  <c r="H679" i="27"/>
  <c r="H680" i="27"/>
  <c r="H681" i="27"/>
  <c r="H682" i="27"/>
  <c r="H683" i="27"/>
  <c r="H684" i="27"/>
  <c r="H685" i="27"/>
  <c r="H686" i="27"/>
  <c r="H687" i="27"/>
  <c r="H688" i="27"/>
  <c r="H689" i="27"/>
  <c r="H690" i="27"/>
  <c r="H691" i="27"/>
  <c r="H692" i="27"/>
  <c r="H693" i="27"/>
  <c r="H694" i="27"/>
  <c r="H695" i="27"/>
  <c r="H696" i="27"/>
  <c r="H697" i="27"/>
  <c r="H698" i="27"/>
  <c r="H699" i="27"/>
  <c r="H700" i="27"/>
  <c r="H701" i="27"/>
  <c r="H702" i="27"/>
  <c r="H703" i="27"/>
  <c r="H704" i="27"/>
  <c r="H705" i="27"/>
  <c r="H706" i="27"/>
  <c r="H707" i="27"/>
  <c r="H708" i="27"/>
  <c r="H709" i="27"/>
  <c r="H710" i="27"/>
  <c r="H711" i="27"/>
  <c r="H712" i="27"/>
  <c r="H713" i="27"/>
  <c r="H714" i="27"/>
  <c r="H715" i="27"/>
  <c r="H716" i="27"/>
  <c r="H717" i="27"/>
  <c r="H718" i="27"/>
  <c r="H719" i="27"/>
  <c r="H720" i="27"/>
  <c r="H721" i="27"/>
  <c r="H722" i="27"/>
  <c r="H723" i="27"/>
  <c r="H724" i="27"/>
  <c r="H725" i="27"/>
  <c r="H726" i="27"/>
  <c r="H727" i="27"/>
  <c r="H728" i="27"/>
  <c r="H729" i="27"/>
  <c r="H730" i="27"/>
  <c r="H731" i="27"/>
  <c r="H732" i="27"/>
  <c r="H733" i="27"/>
  <c r="H734" i="27"/>
  <c r="H2" i="27"/>
  <c r="H3" i="26"/>
  <c r="H4" i="26"/>
  <c r="H5" i="26"/>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H544" i="26"/>
  <c r="H545" i="26"/>
  <c r="H546" i="26"/>
  <c r="H547" i="26"/>
  <c r="H548" i="26"/>
  <c r="H549" i="26"/>
  <c r="H550" i="26"/>
  <c r="H551" i="26"/>
  <c r="H552" i="26"/>
  <c r="H553" i="26"/>
  <c r="H554" i="26"/>
  <c r="H555" i="26"/>
  <c r="H556" i="26"/>
  <c r="H557" i="26"/>
  <c r="H558" i="26"/>
  <c r="H559" i="26"/>
  <c r="H560" i="26"/>
  <c r="H561" i="26"/>
  <c r="H562" i="26"/>
  <c r="H563" i="26"/>
  <c r="H564" i="26"/>
  <c r="H565" i="26"/>
  <c r="H566" i="26"/>
  <c r="H567" i="26"/>
  <c r="H568" i="26"/>
  <c r="H569" i="26"/>
  <c r="H570" i="26"/>
  <c r="H571" i="26"/>
  <c r="H572" i="26"/>
  <c r="H573" i="26"/>
  <c r="H574" i="26"/>
  <c r="H575" i="26"/>
  <c r="H576" i="26"/>
  <c r="H577" i="26"/>
  <c r="H578" i="26"/>
  <c r="H579" i="26"/>
  <c r="H580" i="26"/>
  <c r="H581" i="26"/>
  <c r="H582" i="26"/>
  <c r="H583" i="26"/>
  <c r="H584" i="26"/>
  <c r="H585" i="26"/>
  <c r="H586" i="26"/>
  <c r="H587" i="26"/>
  <c r="H588" i="26"/>
  <c r="H589" i="26"/>
  <c r="H590" i="26"/>
  <c r="H591" i="26"/>
  <c r="H592" i="26"/>
  <c r="H593" i="26"/>
  <c r="H594" i="26"/>
  <c r="H595" i="26"/>
  <c r="H596" i="26"/>
  <c r="H597" i="26"/>
  <c r="H598" i="26"/>
  <c r="H599" i="26"/>
  <c r="H600" i="26"/>
  <c r="H601" i="26"/>
  <c r="H602" i="26"/>
  <c r="H603" i="26"/>
  <c r="H604" i="26"/>
  <c r="H605" i="26"/>
  <c r="H606" i="26"/>
  <c r="H607" i="26"/>
  <c r="H608" i="26"/>
  <c r="H609" i="26"/>
  <c r="H610" i="26"/>
  <c r="H611" i="26"/>
  <c r="H612" i="26"/>
  <c r="H613" i="26"/>
  <c r="H614" i="26"/>
  <c r="H615" i="26"/>
  <c r="H616" i="26"/>
  <c r="H617" i="26"/>
  <c r="H618" i="26"/>
  <c r="H619" i="26"/>
  <c r="H620" i="26"/>
  <c r="H621" i="26"/>
  <c r="H622" i="26"/>
  <c r="H623" i="26"/>
  <c r="H624" i="26"/>
  <c r="H625" i="26"/>
  <c r="H626" i="26"/>
  <c r="H627" i="26"/>
  <c r="H628" i="26"/>
  <c r="H629" i="26"/>
  <c r="H630" i="26"/>
  <c r="H631" i="26"/>
  <c r="H632" i="26"/>
  <c r="H633" i="26"/>
  <c r="H634" i="26"/>
  <c r="H635" i="26"/>
  <c r="H636" i="26"/>
  <c r="H637" i="26"/>
  <c r="H638" i="26"/>
  <c r="H639" i="26"/>
  <c r="H640" i="26"/>
  <c r="H641" i="26"/>
  <c r="H642" i="26"/>
  <c r="H643" i="26"/>
  <c r="H644" i="26"/>
  <c r="H645" i="26"/>
  <c r="H646" i="26"/>
  <c r="H647" i="26"/>
  <c r="H648" i="26"/>
  <c r="H649" i="26"/>
  <c r="H650" i="26"/>
  <c r="H651" i="26"/>
  <c r="H652" i="26"/>
  <c r="H653" i="26"/>
  <c r="H654" i="26"/>
  <c r="H655" i="26"/>
  <c r="H656" i="26"/>
  <c r="H657" i="26"/>
  <c r="H658" i="26"/>
  <c r="H659" i="26"/>
  <c r="H660" i="26"/>
  <c r="H661" i="26"/>
  <c r="H662" i="26"/>
  <c r="H663" i="26"/>
  <c r="H664" i="26"/>
  <c r="H665" i="26"/>
  <c r="H666" i="26"/>
  <c r="H667" i="26"/>
  <c r="H668" i="26"/>
  <c r="H669" i="26"/>
  <c r="H670" i="26"/>
  <c r="H671" i="26"/>
  <c r="H672" i="26"/>
  <c r="H673" i="26"/>
  <c r="H674" i="26"/>
  <c r="H675" i="26"/>
  <c r="H676" i="26"/>
  <c r="H677" i="26"/>
  <c r="H678" i="26"/>
  <c r="H679" i="26"/>
  <c r="H680" i="26"/>
  <c r="H681" i="26"/>
  <c r="H682" i="26"/>
  <c r="H683" i="26"/>
  <c r="H684" i="26"/>
  <c r="H685" i="26"/>
  <c r="H686" i="26"/>
  <c r="H687" i="26"/>
  <c r="H688" i="26"/>
  <c r="H689" i="26"/>
  <c r="H690" i="26"/>
  <c r="H691" i="26"/>
  <c r="H692" i="26"/>
  <c r="H693" i="26"/>
  <c r="H694" i="26"/>
  <c r="H695" i="26"/>
  <c r="H696" i="26"/>
  <c r="H697" i="26"/>
  <c r="H698" i="26"/>
  <c r="H699" i="26"/>
  <c r="H700" i="26"/>
  <c r="H701" i="26"/>
  <c r="H702" i="26"/>
  <c r="H703" i="26"/>
  <c r="H704" i="26"/>
  <c r="H705" i="26"/>
  <c r="H706" i="26"/>
  <c r="H707" i="26"/>
  <c r="H708" i="26"/>
  <c r="H709" i="26"/>
  <c r="H710" i="26"/>
  <c r="H711" i="26"/>
  <c r="H712" i="26"/>
  <c r="H713" i="26"/>
  <c r="H714" i="26"/>
  <c r="H715" i="26"/>
  <c r="H716" i="26"/>
  <c r="H717" i="26"/>
  <c r="H718" i="26"/>
  <c r="H719" i="26"/>
  <c r="H720" i="26"/>
  <c r="H721" i="26"/>
  <c r="H722" i="26"/>
  <c r="H723" i="26"/>
  <c r="H724" i="26"/>
  <c r="H725" i="26"/>
  <c r="H726" i="26"/>
  <c r="H727" i="26"/>
  <c r="H728" i="26"/>
  <c r="H729" i="26"/>
  <c r="H730" i="26"/>
  <c r="H731" i="26"/>
  <c r="H732" i="26"/>
  <c r="H733" i="26"/>
  <c r="H734" i="26"/>
  <c r="H735" i="26"/>
  <c r="H736" i="26"/>
  <c r="H737" i="26"/>
  <c r="H738" i="26"/>
  <c r="H739" i="26"/>
  <c r="H740" i="26"/>
  <c r="H741" i="26"/>
  <c r="H742" i="26"/>
  <c r="H743" i="26"/>
  <c r="H744" i="26"/>
  <c r="H745" i="26"/>
  <c r="H746" i="26"/>
  <c r="H747" i="26"/>
  <c r="H748" i="26"/>
  <c r="H749" i="26"/>
  <c r="H750" i="26"/>
  <c r="H751" i="26"/>
  <c r="H752" i="26"/>
  <c r="H753" i="26"/>
  <c r="H754" i="26"/>
  <c r="H755" i="26"/>
  <c r="H756" i="26"/>
  <c r="H757" i="26"/>
  <c r="H758" i="26"/>
  <c r="H759" i="26"/>
  <c r="H760" i="26"/>
  <c r="H761" i="26"/>
  <c r="H762" i="26"/>
  <c r="H763" i="26"/>
  <c r="H764" i="26"/>
  <c r="H765" i="26"/>
  <c r="H766" i="26"/>
  <c r="H767" i="26"/>
  <c r="H768" i="26"/>
  <c r="H769" i="26"/>
  <c r="H770" i="26"/>
  <c r="H771" i="26"/>
  <c r="H772" i="26"/>
  <c r="H773" i="26"/>
  <c r="H774" i="26"/>
  <c r="H775" i="26"/>
  <c r="H776" i="26"/>
  <c r="H777" i="26"/>
  <c r="H778" i="26"/>
  <c r="H779" i="26"/>
  <c r="H780" i="26"/>
  <c r="H781" i="26"/>
  <c r="H782" i="26"/>
  <c r="H783" i="26"/>
  <c r="H784" i="26"/>
  <c r="H785" i="26"/>
  <c r="H786" i="26"/>
  <c r="H787" i="26"/>
  <c r="H788" i="26"/>
  <c r="H789" i="26"/>
  <c r="H790" i="26"/>
  <c r="H791" i="26"/>
  <c r="H792" i="26"/>
  <c r="H793" i="26"/>
  <c r="H794" i="26"/>
  <c r="H795" i="26"/>
  <c r="H796" i="26"/>
  <c r="H797" i="26"/>
  <c r="H798" i="26"/>
  <c r="H799" i="26"/>
  <c r="H800" i="26"/>
  <c r="H801" i="26"/>
  <c r="H802" i="26"/>
  <c r="H803" i="26"/>
  <c r="H804" i="26"/>
  <c r="H805" i="26"/>
  <c r="H806" i="26"/>
  <c r="H807" i="26"/>
  <c r="H808" i="26"/>
  <c r="H809" i="26"/>
  <c r="H810" i="26"/>
  <c r="H811" i="26"/>
  <c r="H812" i="26"/>
  <c r="H813" i="26"/>
  <c r="H814" i="26"/>
  <c r="H815" i="26"/>
  <c r="H816" i="26"/>
  <c r="H817" i="26"/>
  <c r="H818" i="26"/>
  <c r="H819" i="26"/>
  <c r="H820" i="26"/>
  <c r="H821" i="26"/>
  <c r="H822" i="26"/>
  <c r="H823" i="26"/>
  <c r="H824" i="26"/>
  <c r="H825" i="26"/>
  <c r="H826" i="26"/>
  <c r="H827" i="26"/>
  <c r="H828" i="26"/>
  <c r="H829" i="26"/>
  <c r="H830" i="26"/>
  <c r="H831" i="26"/>
  <c r="H832" i="26"/>
  <c r="H833" i="26"/>
  <c r="H834" i="26"/>
  <c r="H835" i="26"/>
  <c r="H836" i="26"/>
  <c r="H837" i="26"/>
  <c r="H838" i="26"/>
  <c r="H839" i="26"/>
  <c r="H840" i="26"/>
  <c r="H841" i="26"/>
  <c r="H842" i="26"/>
  <c r="H843" i="26"/>
  <c r="H844" i="26"/>
  <c r="H845" i="26"/>
  <c r="H846" i="26"/>
  <c r="H847" i="26"/>
  <c r="H848" i="26"/>
  <c r="H849" i="26"/>
  <c r="H850" i="26"/>
  <c r="H851" i="26"/>
  <c r="H852" i="26"/>
  <c r="H853" i="26"/>
  <c r="H854" i="26"/>
  <c r="H855" i="26"/>
  <c r="H856" i="26"/>
  <c r="H857" i="26"/>
  <c r="H858" i="26"/>
  <c r="H859" i="26"/>
  <c r="H860" i="26"/>
  <c r="H861" i="26"/>
  <c r="H862" i="26"/>
  <c r="H863" i="26"/>
  <c r="H864" i="26"/>
  <c r="H865" i="26"/>
  <c r="H866" i="26"/>
  <c r="H867" i="26"/>
  <c r="H868" i="26"/>
  <c r="H869" i="26"/>
  <c r="H870" i="26"/>
  <c r="H871" i="26"/>
  <c r="H872" i="26"/>
  <c r="H873" i="26"/>
  <c r="H874" i="26"/>
  <c r="H875" i="26"/>
  <c r="H876" i="26"/>
  <c r="H877" i="26"/>
  <c r="H878" i="26"/>
  <c r="H879" i="26"/>
  <c r="H880" i="26"/>
  <c r="H881" i="26"/>
  <c r="H882" i="26"/>
  <c r="H883" i="26"/>
  <c r="H884" i="26"/>
  <c r="H885" i="26"/>
  <c r="H886" i="26"/>
  <c r="H887" i="26"/>
  <c r="H888" i="26"/>
  <c r="H889" i="26"/>
  <c r="H890" i="26"/>
  <c r="H891" i="26"/>
  <c r="H892" i="26"/>
  <c r="H893" i="26"/>
  <c r="H894" i="26"/>
  <c r="H895" i="26"/>
  <c r="H896" i="26"/>
  <c r="H897" i="26"/>
  <c r="H898" i="26"/>
  <c r="H899" i="26"/>
  <c r="H900" i="26"/>
  <c r="H901" i="26"/>
  <c r="H902" i="26"/>
  <c r="H903" i="26"/>
  <c r="H904" i="26"/>
  <c r="H905" i="26"/>
  <c r="H906" i="26"/>
  <c r="H907" i="26"/>
  <c r="H908" i="26"/>
  <c r="H909" i="26"/>
  <c r="H910" i="26"/>
  <c r="H911" i="26"/>
  <c r="H912" i="26"/>
  <c r="H913" i="26"/>
  <c r="H914" i="26"/>
  <c r="H915" i="26"/>
  <c r="H916" i="26"/>
  <c r="H917" i="26"/>
  <c r="H918" i="26"/>
  <c r="H919" i="26"/>
  <c r="H920" i="26"/>
  <c r="H921" i="26"/>
  <c r="H922" i="26"/>
  <c r="H923" i="26"/>
  <c r="H924" i="26"/>
  <c r="H925" i="26"/>
  <c r="H926" i="26"/>
  <c r="H927" i="26"/>
  <c r="H928" i="26"/>
  <c r="H929" i="26"/>
  <c r="H930" i="26"/>
  <c r="H2" i="26"/>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2" i="25"/>
  <c r="G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 i="23"/>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61" i="24"/>
  <c r="H762" i="24"/>
  <c r="H763" i="24"/>
  <c r="H764" i="24"/>
  <c r="H758" i="24"/>
  <c r="H759" i="24"/>
  <c r="H760" i="24"/>
  <c r="H753" i="24"/>
  <c r="H754" i="24"/>
  <c r="H755" i="24"/>
  <c r="H756" i="24"/>
  <c r="H75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545" i="24"/>
  <c r="H546" i="24"/>
  <c r="H547" i="24"/>
  <c r="H534" i="24"/>
  <c r="H535" i="24"/>
  <c r="H536" i="24"/>
  <c r="H537" i="24"/>
  <c r="H538" i="24"/>
  <c r="H539" i="24"/>
  <c r="H540" i="24"/>
  <c r="H541" i="24"/>
  <c r="H542" i="24"/>
  <c r="H543" i="24"/>
  <c r="H544" i="24"/>
  <c r="H529" i="24"/>
  <c r="H530" i="24"/>
  <c r="H531" i="24"/>
  <c r="H532" i="24"/>
  <c r="H533" i="24"/>
  <c r="H526" i="24"/>
  <c r="H527" i="24"/>
  <c r="H528" i="24"/>
  <c r="H513" i="24"/>
  <c r="H514" i="24"/>
  <c r="H515" i="24"/>
  <c r="H516" i="24"/>
  <c r="H517" i="24"/>
  <c r="H518" i="24"/>
  <c r="H519" i="24"/>
  <c r="H520" i="24"/>
  <c r="H521" i="24"/>
  <c r="H522" i="24"/>
  <c r="H523" i="24"/>
  <c r="H524" i="24"/>
  <c r="H525" i="24"/>
  <c r="H509" i="24"/>
  <c r="H510" i="24"/>
  <c r="H511" i="24"/>
  <c r="H512" i="24"/>
  <c r="H503" i="24"/>
  <c r="H504" i="24"/>
  <c r="H505" i="24"/>
  <c r="H506" i="24"/>
  <c r="H507" i="24"/>
  <c r="H508" i="24"/>
  <c r="H499" i="24"/>
  <c r="H500" i="24"/>
  <c r="H501" i="24"/>
  <c r="H502" i="24"/>
  <c r="H478" i="24"/>
  <c r="H479" i="24"/>
  <c r="H480" i="24"/>
  <c r="H481" i="24"/>
  <c r="H482" i="24"/>
  <c r="H483" i="24"/>
  <c r="H484" i="24"/>
  <c r="H485" i="24"/>
  <c r="H486" i="24"/>
  <c r="H487" i="24"/>
  <c r="H488" i="24"/>
  <c r="H489" i="24"/>
  <c r="H490" i="24"/>
  <c r="H491" i="24"/>
  <c r="H492" i="24"/>
  <c r="H493" i="24"/>
  <c r="H494" i="24"/>
  <c r="H495" i="24"/>
  <c r="H496" i="24"/>
  <c r="H497" i="24"/>
  <c r="H498"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167" i="24"/>
  <c r="H168" i="24"/>
  <c r="H169" i="24"/>
  <c r="H170" i="24"/>
  <c r="H171" i="24"/>
  <c r="H172" i="24"/>
  <c r="H173" i="24"/>
  <c r="H174" i="24"/>
  <c r="H175" i="24"/>
  <c r="H176"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11" i="24"/>
  <c r="H112" i="24"/>
  <c r="H113" i="24"/>
  <c r="H104" i="24"/>
  <c r="H105" i="24"/>
  <c r="H106" i="24"/>
  <c r="H107" i="24"/>
  <c r="H108" i="24"/>
  <c r="H109" i="24"/>
  <c r="H110"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2" i="24"/>
  <c r="M5" i="23"/>
  <c r="N5" i="24"/>
  <c r="N7" i="25"/>
  <c r="N6" i="25"/>
  <c r="O5" i="25"/>
  <c r="L8" i="25"/>
  <c r="N3" i="25"/>
  <c r="N8" i="25" l="1"/>
  <c r="M5" i="24"/>
  <c r="J5" i="23"/>
  <c r="L5" i="23"/>
  <c r="K5" i="24"/>
  <c r="Z166" i="29"/>
  <c r="Z162" i="29"/>
  <c r="Z161" i="29"/>
  <c r="Z160" i="29"/>
  <c r="Z159" i="29"/>
  <c r="Z158" i="29"/>
  <c r="Z157" i="29"/>
  <c r="Z156" i="29"/>
  <c r="Z155" i="29"/>
  <c r="Z154" i="29"/>
  <c r="Z153" i="29"/>
  <c r="Z152" i="29"/>
  <c r="Z151" i="29"/>
  <c r="Z150" i="29"/>
  <c r="Z149" i="29"/>
  <c r="Z148" i="29"/>
  <c r="Z147" i="29"/>
  <c r="Z146" i="29"/>
  <c r="Z145" i="29"/>
  <c r="Z144" i="29"/>
  <c r="Z143" i="29"/>
  <c r="Z142" i="29"/>
  <c r="Z141" i="29"/>
  <c r="Z140" i="29"/>
  <c r="Z139" i="29"/>
  <c r="Z138" i="29"/>
  <c r="Z137" i="29"/>
  <c r="Z136" i="29"/>
  <c r="Z135" i="29"/>
  <c r="Z134" i="29"/>
  <c r="Z133" i="29"/>
  <c r="Z132" i="29"/>
  <c r="Z131" i="29"/>
  <c r="Z130" i="29"/>
  <c r="Z129" i="29"/>
  <c r="Z128" i="29"/>
  <c r="Z127" i="29"/>
  <c r="Z126" i="29"/>
  <c r="Z125" i="29"/>
  <c r="Z124" i="29"/>
  <c r="Z123" i="29"/>
  <c r="Z122" i="29"/>
  <c r="Z121" i="29"/>
  <c r="Z120" i="29"/>
  <c r="Z119" i="29"/>
  <c r="Z118" i="29"/>
  <c r="Z117" i="29"/>
  <c r="Z116" i="29"/>
  <c r="Z115" i="29"/>
  <c r="Z114" i="29"/>
  <c r="Z113" i="29"/>
  <c r="Z112" i="29"/>
  <c r="Z111" i="29"/>
  <c r="Z110" i="29"/>
  <c r="Z109" i="29"/>
  <c r="Z108" i="29"/>
  <c r="Z107" i="29"/>
  <c r="Z106" i="29"/>
  <c r="Z105" i="29"/>
  <c r="Z104" i="29"/>
  <c r="Z103" i="29"/>
  <c r="Z102" i="29"/>
  <c r="Z101" i="29"/>
  <c r="Z100" i="29"/>
  <c r="Z99" i="29"/>
  <c r="Z98" i="29"/>
  <c r="Z97" i="29"/>
  <c r="Z96" i="29"/>
  <c r="Z95" i="29"/>
  <c r="Z94" i="29"/>
  <c r="Z93" i="29"/>
  <c r="Z92" i="29"/>
  <c r="Z91" i="29"/>
  <c r="Z82" i="29"/>
  <c r="Z83" i="29"/>
  <c r="Z84" i="29"/>
  <c r="Z85" i="29"/>
  <c r="Z86" i="29"/>
  <c r="Z87" i="29"/>
  <c r="Z88" i="29"/>
  <c r="Z89" i="29"/>
  <c r="Z90" i="29"/>
  <c r="Z81" i="29"/>
  <c r="Q200" i="29" l="1"/>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31" i="29"/>
  <c r="Q132" i="29"/>
  <c r="Q133" i="29"/>
  <c r="Q134" i="29"/>
  <c r="Q135" i="29"/>
  <c r="Q136" i="29"/>
  <c r="Q137" i="29"/>
  <c r="Q138" i="29"/>
  <c r="Q139" i="29"/>
  <c r="Q140" i="29"/>
  <c r="Q141" i="29"/>
  <c r="Q142" i="29"/>
  <c r="Q143" i="29"/>
  <c r="Q144" i="29"/>
  <c r="Q145" i="29"/>
  <c r="Q130" i="29"/>
  <c r="Q129" i="29"/>
  <c r="Q117" i="29"/>
  <c r="Q118" i="29"/>
  <c r="Q119" i="29"/>
  <c r="Q120" i="29"/>
  <c r="Q121" i="29"/>
  <c r="Q122" i="29"/>
  <c r="Q123" i="29"/>
  <c r="Q124" i="29"/>
  <c r="Q116" i="29"/>
  <c r="Z77" i="29"/>
  <c r="Z76" i="29"/>
  <c r="Z75" i="29"/>
  <c r="Z74" i="29"/>
  <c r="Z73" i="29"/>
  <c r="Z72" i="29"/>
  <c r="Z71" i="29"/>
  <c r="Z70" i="29"/>
  <c r="Z69" i="29"/>
  <c r="Z68" i="29"/>
  <c r="Z67" i="29"/>
  <c r="Z59" i="29"/>
  <c r="Z60" i="29"/>
  <c r="Z61" i="29"/>
  <c r="Z62" i="29"/>
  <c r="Z63" i="29"/>
  <c r="Z64" i="29"/>
  <c r="Z65" i="29"/>
  <c r="Z66" i="29"/>
  <c r="Z58" i="29"/>
  <c r="Z44" i="29"/>
  <c r="Z45" i="29"/>
  <c r="Z46" i="29"/>
  <c r="Z47" i="29"/>
  <c r="Z48" i="29"/>
  <c r="Z49" i="29"/>
  <c r="Z50" i="29"/>
  <c r="Z51" i="29"/>
  <c r="Z52" i="29"/>
  <c r="Z53" i="29"/>
  <c r="Z43" i="29"/>
  <c r="Z39" i="29"/>
  <c r="Z38" i="29"/>
  <c r="Z37" i="29"/>
  <c r="Z36" i="29"/>
  <c r="Z35" i="29"/>
  <c r="Z34" i="29"/>
  <c r="Z33" i="29"/>
  <c r="Z32" i="29"/>
  <c r="Z31" i="29"/>
  <c r="Z30" i="29"/>
  <c r="Z29" i="29"/>
  <c r="Z28" i="29"/>
  <c r="Z27" i="29"/>
  <c r="Z26" i="29"/>
  <c r="Z25" i="29"/>
  <c r="Z3" i="29"/>
  <c r="Z4" i="29"/>
  <c r="Z5" i="29"/>
  <c r="Z6" i="29"/>
  <c r="Z7" i="29"/>
  <c r="Z8" i="29"/>
  <c r="Z9" i="29"/>
  <c r="Z10" i="29"/>
  <c r="Z11" i="29"/>
  <c r="Z12" i="29"/>
  <c r="Z13" i="29"/>
  <c r="Z14" i="29"/>
  <c r="Z15" i="29"/>
  <c r="Z16" i="29"/>
  <c r="Z17" i="29"/>
  <c r="Z18" i="29"/>
  <c r="Z19" i="29"/>
  <c r="Z20" i="29"/>
  <c r="Z21" i="29"/>
  <c r="Z22" i="29"/>
  <c r="Z23" i="29"/>
  <c r="Z24" i="29"/>
  <c r="Z2"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94" i="29"/>
  <c r="H95" i="29"/>
  <c r="H96" i="29"/>
  <c r="H97" i="29"/>
  <c r="H98" i="29"/>
  <c r="H99" i="29"/>
  <c r="H100" i="29"/>
  <c r="H101" i="29"/>
  <c r="H102" i="29"/>
  <c r="H103" i="29"/>
  <c r="H104" i="29"/>
  <c r="H105" i="29"/>
  <c r="H106" i="29"/>
  <c r="H107" i="29"/>
  <c r="H108" i="29"/>
  <c r="H109" i="29"/>
  <c r="H110" i="29"/>
  <c r="H111" i="29"/>
  <c r="H112" i="29"/>
  <c r="H113" i="29"/>
  <c r="H9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43"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37" i="29"/>
  <c r="H38" i="29"/>
  <c r="H39" i="29"/>
  <c r="H40" i="29"/>
  <c r="H41" i="29"/>
  <c r="H42" i="29"/>
  <c r="H43" i="29"/>
  <c r="H44" i="29"/>
  <c r="H45" i="29"/>
  <c r="H46" i="29"/>
  <c r="H47" i="29"/>
  <c r="H48" i="29"/>
  <c r="H49"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 i="29"/>
  <c r="Q2" i="29"/>
  <c r="H3" i="29"/>
  <c r="H4" i="29"/>
  <c r="H5" i="29"/>
  <c r="H6" i="29"/>
  <c r="H7" i="29"/>
  <c r="H8" i="29"/>
  <c r="H9" i="29"/>
  <c r="H2" i="29"/>
  <c r="L5" i="25" l="1"/>
  <c r="L9" i="25" s="1"/>
  <c r="M4" i="26"/>
  <c r="M3" i="26"/>
  <c r="M4" i="28"/>
  <c r="M3" i="28"/>
  <c r="M4" i="27"/>
  <c r="M3" i="27"/>
  <c r="N5" i="26"/>
  <c r="K5" i="26"/>
  <c r="N5" i="27"/>
  <c r="K5" i="27"/>
  <c r="K5" i="28"/>
  <c r="N5" i="28"/>
  <c r="M5" i="28" l="1"/>
  <c r="N5" i="25"/>
  <c r="M5" i="26"/>
  <c r="M5" i="27"/>
  <c r="O8" i="25" l="1"/>
  <c r="N9" i="25"/>
  <c r="O1" i="1" l="1"/>
  <c r="D42" i="21" l="1"/>
  <c r="E67" i="6"/>
  <c r="E85" i="11"/>
  <c r="E81" i="11"/>
  <c r="E72" i="11"/>
  <c r="E140" i="21"/>
  <c r="E139" i="21"/>
  <c r="D38" i="21"/>
  <c r="D39" i="21" l="1"/>
  <c r="G37" i="21" s="1"/>
  <c r="D41" i="21"/>
  <c r="D44" i="21"/>
  <c r="D43" i="21"/>
  <c r="D40" i="21"/>
  <c r="E108" i="21"/>
  <c r="G41" i="21"/>
  <c r="E122" i="21"/>
  <c r="E133" i="21"/>
  <c r="E67" i="11"/>
  <c r="E61" i="6"/>
  <c r="E115" i="21"/>
  <c r="E69" i="11"/>
  <c r="E79" i="11"/>
  <c r="D19" i="21"/>
  <c r="D36" i="21" s="1"/>
  <c r="M3" i="11"/>
  <c r="M3" i="21" s="1"/>
  <c r="G2" i="11"/>
  <c r="G19" i="11" s="1"/>
  <c r="H2" i="11"/>
  <c r="D19" i="11"/>
  <c r="J5" i="6"/>
  <c r="D19" i="6"/>
  <c r="G40" i="21" l="1"/>
  <c r="G38" i="21"/>
  <c r="G38" i="11"/>
  <c r="D36" i="6"/>
  <c r="G36" i="6" s="1"/>
  <c r="G19" i="6"/>
  <c r="J5" i="21"/>
  <c r="G2" i="21"/>
  <c r="G19" i="21" s="1"/>
  <c r="G36" i="21" s="1"/>
  <c r="G2" i="6"/>
  <c r="G36" i="11"/>
  <c r="J5" i="11"/>
  <c r="E23" i="11"/>
  <c r="E22" i="11"/>
  <c r="H36" i="21" l="1"/>
  <c r="H19" i="21"/>
  <c r="H2" i="21"/>
  <c r="H36" i="11"/>
  <c r="H19" i="11"/>
  <c r="E32" i="21" l="1"/>
  <c r="H32" i="21" s="1"/>
  <c r="E31" i="21"/>
  <c r="E30" i="21"/>
  <c r="E29" i="21"/>
  <c r="E28" i="21"/>
  <c r="E26" i="21"/>
  <c r="E25" i="21"/>
  <c r="E24" i="21"/>
  <c r="E23" i="21"/>
  <c r="E22" i="21"/>
  <c r="E21" i="21"/>
  <c r="H20" i="11"/>
  <c r="E32" i="11"/>
  <c r="H32" i="11" s="1"/>
  <c r="E31" i="11"/>
  <c r="E30" i="11"/>
  <c r="E29" i="11"/>
  <c r="E28" i="11"/>
  <c r="E27" i="11"/>
  <c r="E26" i="11"/>
  <c r="E25" i="11"/>
  <c r="E24" i="11"/>
  <c r="E23" i="6"/>
  <c r="H23" i="6" s="1"/>
  <c r="E26" i="6"/>
  <c r="E27" i="6"/>
  <c r="E29" i="6"/>
  <c r="H29" i="6" s="1"/>
  <c r="E32" i="6"/>
  <c r="H32" i="6" s="1"/>
  <c r="H23" i="11" l="1"/>
  <c r="H26" i="21"/>
  <c r="H26" i="11"/>
  <c r="H29" i="11"/>
  <c r="H26" i="6"/>
  <c r="H33" i="6" s="1"/>
  <c r="H20" i="21"/>
  <c r="H23" i="21"/>
  <c r="H29" i="21"/>
  <c r="H33" i="11" l="1"/>
  <c r="H33" i="21"/>
  <c r="C127" i="6"/>
  <c r="C128" i="6"/>
  <c r="C129" i="6"/>
  <c r="C130" i="6"/>
  <c r="C131" i="6"/>
  <c r="C126" i="6"/>
  <c r="C122" i="6"/>
  <c r="C121" i="6"/>
  <c r="C120" i="6"/>
  <c r="C119" i="6"/>
  <c r="C118" i="6"/>
  <c r="B126" i="6" l="1"/>
  <c r="C123" i="6" l="1"/>
  <c r="E14" i="21" l="1"/>
  <c r="E13" i="21"/>
  <c r="E11" i="21"/>
  <c r="E10" i="21"/>
  <c r="E8" i="21"/>
  <c r="E7" i="21"/>
  <c r="E5" i="21"/>
  <c r="E4" i="21"/>
  <c r="E84" i="21"/>
  <c r="D46" i="21"/>
  <c r="D45" i="21" l="1"/>
  <c r="G43" i="21" s="1"/>
  <c r="E9" i="21"/>
  <c r="H3" i="21"/>
  <c r="E78" i="21"/>
  <c r="E85" i="21"/>
  <c r="E6" i="21"/>
  <c r="H6" i="21" s="1"/>
  <c r="E12" i="21"/>
  <c r="H12" i="21" s="1"/>
  <c r="H9" i="21"/>
  <c r="E15" i="21"/>
  <c r="H15" i="21" s="1"/>
  <c r="D49" i="21"/>
  <c r="G49" i="21" s="1"/>
  <c r="J46" i="21"/>
  <c r="E39" i="21" s="1"/>
  <c r="A36" i="21"/>
  <c r="A19" i="21"/>
  <c r="F2" i="21"/>
  <c r="F19" i="21" s="1"/>
  <c r="G44" i="21" l="1"/>
  <c r="D47" i="21"/>
  <c r="G46" i="21" s="1"/>
  <c r="G50" i="21" s="1"/>
  <c r="D48" i="21"/>
  <c r="G47" i="21"/>
  <c r="J4" i="21"/>
  <c r="E53" i="21"/>
  <c r="H16" i="21"/>
  <c r="E40" i="21"/>
  <c r="E42" i="21"/>
  <c r="E44" i="21"/>
  <c r="E46" i="21"/>
  <c r="E41" i="21"/>
  <c r="E45" i="21"/>
  <c r="E60" i="21"/>
  <c r="E67" i="21"/>
  <c r="F36" i="21"/>
  <c r="E47" i="21" l="1"/>
  <c r="E48" i="21"/>
  <c r="H40" i="21"/>
  <c r="L20" i="1"/>
  <c r="H20" i="1"/>
  <c r="E38" i="21" l="1"/>
  <c r="H37" i="21" s="1"/>
  <c r="J6" i="21"/>
  <c r="L4" i="21" s="1"/>
  <c r="M4" i="21" s="1"/>
  <c r="E49" i="21"/>
  <c r="H49" i="21" s="1"/>
  <c r="E43" i="21"/>
  <c r="H43" i="21" s="1"/>
  <c r="H46" i="21"/>
  <c r="F2" i="5"/>
  <c r="F9" i="5"/>
  <c r="K24" i="1" l="1"/>
  <c r="K5" i="1"/>
  <c r="H50" i="21"/>
  <c r="D14" i="19" l="1"/>
  <c r="D13" i="19"/>
  <c r="D12" i="19"/>
  <c r="D11" i="19"/>
  <c r="D10" i="19"/>
  <c r="D9" i="19"/>
  <c r="D8" i="19"/>
  <c r="D7" i="19"/>
  <c r="D6" i="19"/>
  <c r="D5" i="19"/>
  <c r="D4" i="19"/>
  <c r="D3" i="19"/>
  <c r="E52" i="19"/>
  <c r="E49" i="19"/>
  <c r="E46" i="19"/>
  <c r="E43" i="19"/>
  <c r="E40" i="19"/>
  <c r="D90" i="19"/>
  <c r="D89" i="19"/>
  <c r="D88" i="19"/>
  <c r="D87" i="19"/>
  <c r="D86" i="19"/>
  <c r="D85" i="19"/>
  <c r="D84" i="19"/>
  <c r="D83" i="19"/>
  <c r="D82" i="19"/>
  <c r="E82" i="19" s="1"/>
  <c r="D81" i="19"/>
  <c r="D80" i="19"/>
  <c r="D79" i="19"/>
  <c r="D78" i="19"/>
  <c r="D77" i="19"/>
  <c r="E77" i="19" s="1"/>
  <c r="D76" i="19"/>
  <c r="E76" i="19" s="1"/>
  <c r="D75" i="19"/>
  <c r="E75" i="19" s="1"/>
  <c r="D74" i="19"/>
  <c r="D73" i="19"/>
  <c r="D72" i="19"/>
  <c r="D71" i="19"/>
  <c r="D70" i="19"/>
  <c r="D69" i="19"/>
  <c r="D68" i="19"/>
  <c r="D67" i="19"/>
  <c r="D66" i="19"/>
  <c r="D65" i="19"/>
  <c r="D64" i="19"/>
  <c r="D63" i="19"/>
  <c r="D62" i="19"/>
  <c r="D61" i="19"/>
  <c r="E61" i="19" s="1"/>
  <c r="D60" i="19"/>
  <c r="D59" i="19"/>
  <c r="D58" i="19"/>
  <c r="D57" i="19"/>
  <c r="I43" i="19"/>
  <c r="E35" i="19"/>
  <c r="D35" i="19"/>
  <c r="F35" i="19" s="1"/>
  <c r="F32" i="19"/>
  <c r="D31" i="19"/>
  <c r="D30" i="19"/>
  <c r="E29" i="19"/>
  <c r="D29" i="19"/>
  <c r="D28" i="19"/>
  <c r="D27" i="19"/>
  <c r="E26" i="19"/>
  <c r="D26" i="19"/>
  <c r="D25" i="19"/>
  <c r="F23" i="19" s="1"/>
  <c r="E23" i="19"/>
  <c r="D22" i="19"/>
  <c r="D21" i="19"/>
  <c r="E20" i="19"/>
  <c r="E2" i="19"/>
  <c r="E39" i="19" s="1"/>
  <c r="D2" i="19"/>
  <c r="A2" i="19"/>
  <c r="A39" i="19" s="1"/>
  <c r="E11" i="11"/>
  <c r="E10" i="11"/>
  <c r="E8" i="11"/>
  <c r="E7" i="11"/>
  <c r="J4" i="11"/>
  <c r="E12" i="11"/>
  <c r="K40" i="11"/>
  <c r="E14" i="6"/>
  <c r="E13" i="6"/>
  <c r="E11" i="6"/>
  <c r="E10" i="6"/>
  <c r="E8" i="6"/>
  <c r="E7" i="6"/>
  <c r="B130" i="6"/>
  <c r="B128" i="6"/>
  <c r="B127" i="6"/>
  <c r="E47" i="6"/>
  <c r="E62" i="19" l="1"/>
  <c r="E66" i="19"/>
  <c r="E69" i="19"/>
  <c r="E78" i="19"/>
  <c r="E83" i="19"/>
  <c r="B129" i="6"/>
  <c r="F3" i="19"/>
  <c r="F9" i="19"/>
  <c r="E5" i="11"/>
  <c r="D50" i="19"/>
  <c r="D49" i="19"/>
  <c r="D48" i="19"/>
  <c r="D46" i="19"/>
  <c r="D44" i="19"/>
  <c r="D43" i="19"/>
  <c r="D42" i="19"/>
  <c r="E57" i="19"/>
  <c r="D52" i="19" s="1"/>
  <c r="F52" i="19" s="1"/>
  <c r="D51" i="19"/>
  <c r="D47" i="19"/>
  <c r="D45" i="19"/>
  <c r="E87" i="19"/>
  <c r="D41" i="19" s="1"/>
  <c r="F40" i="19" s="1"/>
  <c r="F6" i="19"/>
  <c r="F12" i="19"/>
  <c r="E9" i="6"/>
  <c r="H9" i="6" s="1"/>
  <c r="C111" i="6" s="1"/>
  <c r="E6" i="6"/>
  <c r="H6" i="6" s="1"/>
  <c r="E4" i="11"/>
  <c r="E6" i="11"/>
  <c r="H6" i="11" s="1"/>
  <c r="E13" i="11"/>
  <c r="H12" i="11" s="1"/>
  <c r="F46" i="19"/>
  <c r="F20" i="19"/>
  <c r="F26" i="19"/>
  <c r="F36" i="19" s="1"/>
  <c r="F29" i="19"/>
  <c r="E9" i="11"/>
  <c r="H9" i="11" s="1"/>
  <c r="E5" i="6"/>
  <c r="H3" i="6" s="1"/>
  <c r="E12" i="6"/>
  <c r="H12" i="6" s="1"/>
  <c r="C112" i="6" s="1"/>
  <c r="E4" i="5"/>
  <c r="A19" i="19"/>
  <c r="E19" i="19"/>
  <c r="E54" i="11"/>
  <c r="E56" i="11"/>
  <c r="E53" i="6"/>
  <c r="E48" i="11" l="1"/>
  <c r="G47" i="11"/>
  <c r="F43" i="19"/>
  <c r="F53" i="19" s="1"/>
  <c r="H6" i="19" s="1"/>
  <c r="F49" i="19"/>
  <c r="H3" i="11"/>
  <c r="F16" i="19"/>
  <c r="H4" i="19" s="1"/>
  <c r="H5" i="19" s="1"/>
  <c r="E49" i="6"/>
  <c r="H49" i="6" s="1"/>
  <c r="E49" i="11"/>
  <c r="H49" i="11" s="1"/>
  <c r="H2" i="5"/>
  <c r="E6" i="5"/>
  <c r="C6" i="5" s="1"/>
  <c r="H16" i="6"/>
  <c r="C109" i="6"/>
  <c r="C110" i="6"/>
  <c r="F4" i="5"/>
  <c r="H16" i="11" l="1"/>
  <c r="J4" i="19"/>
  <c r="I2" i="5"/>
  <c r="C2" i="5" l="1"/>
  <c r="E9" i="5" s="1"/>
  <c r="G9" i="5" s="1"/>
  <c r="C5" i="5"/>
  <c r="E71" i="6" l="1"/>
  <c r="E69" i="6"/>
  <c r="E39" i="6" l="1"/>
  <c r="E40" i="6"/>
  <c r="E38" i="6"/>
  <c r="C4" i="5"/>
  <c r="C3" i="5" s="1"/>
  <c r="M17" i="6"/>
  <c r="H37" i="6" l="1"/>
  <c r="E41" i="11"/>
  <c r="E60" i="6"/>
  <c r="E44" i="6" s="1"/>
  <c r="F22" i="1"/>
  <c r="L21" i="1"/>
  <c r="H21" i="1"/>
  <c r="F21" i="1"/>
  <c r="E39" i="11" l="1"/>
  <c r="E42" i="6"/>
  <c r="H40" i="6" s="1"/>
  <c r="E40" i="11"/>
  <c r="E38" i="11"/>
  <c r="L22" i="1"/>
  <c r="H22" i="1"/>
  <c r="G28" i="1" s="1"/>
  <c r="G44" i="11"/>
  <c r="F2" i="11"/>
  <c r="F36" i="11" s="1"/>
  <c r="A2" i="11"/>
  <c r="A36" i="11" s="1"/>
  <c r="G41" i="6"/>
  <c r="G41" i="11" l="1"/>
  <c r="E43" i="11"/>
  <c r="E42" i="11"/>
  <c r="H40" i="11" s="1"/>
  <c r="E43" i="6"/>
  <c r="H37" i="11"/>
  <c r="E59" i="11"/>
  <c r="E66" i="11"/>
  <c r="E45" i="11"/>
  <c r="A19" i="11"/>
  <c r="F19" i="11"/>
  <c r="E47" i="11" l="1"/>
  <c r="E45" i="6"/>
  <c r="H43" i="6" s="1"/>
  <c r="E46" i="6"/>
  <c r="H46" i="6" s="1"/>
  <c r="E46" i="11"/>
  <c r="I4" i="1"/>
  <c r="I5" i="1"/>
  <c r="I24" i="1" s="1"/>
  <c r="J7" i="1"/>
  <c r="L7" i="1"/>
  <c r="K20" i="1"/>
  <c r="H50" i="6" l="1"/>
  <c r="J6" i="6"/>
  <c r="L4" i="6" s="1"/>
  <c r="M4" i="6" s="1"/>
  <c r="E44" i="11"/>
  <c r="H43" i="11" s="1"/>
  <c r="J6" i="11"/>
  <c r="L4" i="11" s="1"/>
  <c r="M4" i="11" s="1"/>
  <c r="H46" i="11"/>
  <c r="I25" i="1"/>
  <c r="F2" i="6"/>
  <c r="F36" i="6" s="1"/>
  <c r="A19" i="6"/>
  <c r="G20" i="1"/>
  <c r="H7" i="1"/>
  <c r="F23" i="4"/>
  <c r="E23" i="4"/>
  <c r="F22" i="4"/>
  <c r="E22" i="4"/>
  <c r="F21" i="4"/>
  <c r="E21" i="4"/>
  <c r="F20" i="4"/>
  <c r="E20" i="4"/>
  <c r="F19" i="4"/>
  <c r="E19" i="4"/>
  <c r="F18" i="4"/>
  <c r="E18" i="4"/>
  <c r="F17" i="4"/>
  <c r="E17" i="4"/>
  <c r="F16" i="4"/>
  <c r="E16" i="4"/>
  <c r="F15" i="4"/>
  <c r="E15" i="4"/>
  <c r="B2" i="4"/>
  <c r="B14" i="4"/>
  <c r="G24" i="1" l="1"/>
  <c r="G5" i="1"/>
  <c r="H50" i="11"/>
  <c r="K28" i="1"/>
  <c r="K30" i="1" s="1"/>
  <c r="F19" i="6"/>
  <c r="A36" i="6"/>
  <c r="E24" i="1" l="1"/>
  <c r="E5" i="1"/>
  <c r="O5" i="1" s="1"/>
  <c r="G30" i="1"/>
  <c r="N25" i="1" l="1"/>
  <c r="N24" i="1"/>
  <c r="E28" i="1" l="1"/>
  <c r="E30" i="1" s="1"/>
  <c r="E8" i="5" l="1"/>
  <c r="F8" i="5" s="1"/>
  <c r="C8" i="5" s="1"/>
  <c r="C10" i="5" s="1"/>
  <c r="C5" i="30"/>
  <c r="E14" i="4"/>
  <c r="G5" i="30"/>
  <c r="D14" i="4"/>
  <c r="B6" i="4" s="1"/>
  <c r="C6" i="4" s="1"/>
  <c r="C7" i="5" l="1"/>
  <c r="C11" i="5" s="1"/>
  <c r="C12" i="5" s="1"/>
  <c r="M21" i="30"/>
  <c r="I21" i="30"/>
  <c r="E21" i="30"/>
  <c r="K21" i="30"/>
  <c r="G21" i="30"/>
  <c r="B5" i="4"/>
  <c r="B11" i="4" s="1"/>
  <c r="F14" i="4"/>
  <c r="I5" i="30"/>
  <c r="K5" i="30"/>
  <c r="D6" i="4"/>
  <c r="E22" i="30" l="1"/>
  <c r="E25" i="30" s="1"/>
  <c r="E27" i="30" s="1"/>
  <c r="Y8" i="30" s="1"/>
  <c r="AB8" i="30" s="1"/>
  <c r="C27" i="30"/>
  <c r="Y13" i="30" s="1"/>
  <c r="B8" i="4"/>
  <c r="D8" i="4" s="1"/>
  <c r="I22" i="30"/>
  <c r="I25" i="30" s="1"/>
  <c r="I27" i="30" s="1"/>
  <c r="Y10" i="30" s="1"/>
  <c r="G22" i="30"/>
  <c r="G25" i="30" s="1"/>
  <c r="G27" i="30" s="1"/>
  <c r="Y9" i="30" s="1"/>
  <c r="B7" i="4"/>
  <c r="C7" i="4" s="1"/>
  <c r="B10" i="4"/>
  <c r="B9" i="4"/>
  <c r="D5" i="4"/>
  <c r="C5" i="4"/>
  <c r="M5" i="30"/>
  <c r="D7" i="4" l="1"/>
  <c r="AB9" i="30"/>
  <c r="Q6" i="31" s="1"/>
  <c r="C8" i="4"/>
  <c r="AB10" i="30"/>
  <c r="Q7" i="31" s="1"/>
  <c r="AB13" i="30"/>
  <c r="Q10" i="31" s="1"/>
  <c r="Q5" i="31"/>
  <c r="K22" i="30"/>
  <c r="K25" i="30" s="1"/>
  <c r="K27" i="30" s="1"/>
  <c r="Y11" i="30" s="1"/>
  <c r="M22" i="30"/>
  <c r="M25" i="30" s="1"/>
  <c r="M27" i="30" s="1"/>
  <c r="Y12" i="30" s="1"/>
  <c r="AB12" i="30" l="1"/>
  <c r="Q9" i="31" s="1"/>
  <c r="AB11" i="30"/>
  <c r="Q8" i="31" s="1"/>
  <c r="A23" i="30"/>
  <c r="C25" i="30"/>
</calcChain>
</file>

<file path=xl/sharedStrings.xml><?xml version="1.0" encoding="utf-8"?>
<sst xmlns="http://schemas.openxmlformats.org/spreadsheetml/2006/main" count="17626" uniqueCount="3884">
  <si>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</si>
  <si>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</si>
  <si>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</si>
  <si>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</si>
  <si>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</si>
  <si>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</si>
  <si>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</si>
  <si>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</si>
  <si>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</si>
  <si>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</si>
  <si>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</si>
  <si>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</si>
  <si>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</si>
  <si>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</si>
  <si>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</si>
  <si>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</si>
  <si>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</si>
  <si>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</si>
  <si>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</si>
  <si>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</si>
  <si>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</si>
  <si>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</si>
  <si>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</si>
  <si>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</si>
  <si>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</si>
  <si>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</si>
  <si>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</si>
  <si>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</si>
  <si>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</si>
  <si>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</si>
  <si>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</si>
  <si>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</si>
  <si>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</si>
  <si>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</si>
  <si>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</si>
  <si>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</si>
  <si>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</si>
  <si>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</si>
  <si>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</si>
  <si>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</si>
  <si>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</si>
  <si>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</si>
  <si>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</si>
  <si>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</si>
  <si>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</si>
  <si>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</si>
  <si>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</si>
  <si>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</si>
  <si>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</si>
  <si>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</si>
  <si>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</si>
  <si>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</si>
  <si>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</si>
  <si>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</si>
  <si>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</si>
  <si>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</si>
  <si>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</si>
  <si>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</si>
  <si>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</si>
  <si>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</si>
  <si>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</si>
  <si>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</si>
  <si>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</si>
  <si>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</si>
  <si>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</si>
  <si>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</si>
  <si>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</si>
  <si>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</si>
  <si>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</si>
  <si>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</si>
  <si>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</si>
  <si>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</si>
  <si>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</si>
  <si>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</si>
  <si>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</si>
  <si>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</si>
  <si>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</si>
  <si>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</si>
  <si>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</si>
  <si>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</si>
  <si>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</si>
  <si>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</si>
  <si>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</si>
  <si>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</si>
  <si>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</si>
  <si>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</si>
  <si>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</si>
  <si>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</si>
  <si>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</si>
  <si>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</si>
  <si>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</si>
  <si>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</si>
  <si>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</si>
  <si>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</si>
  <si>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</si>
  <si>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</si>
  <si>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</si>
  <si>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</si>
  <si>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</si>
  <si>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</si>
  <si>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</si>
  <si>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</si>
  <si>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</si>
  <si>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</si>
  <si>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</si>
  <si>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</si>
  <si>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</si>
  <si>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t>小区</t>
  </si>
  <si>
    <t>区县</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</si>
  <si>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</si>
  <si>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</si>
  <si>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</si>
  <si>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</si>
  <si>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</si>
  <si>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</si>
  <si>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</si>
  <si>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</si>
  <si>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</si>
  <si>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</si>
  <si>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</si>
  <si>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</si>
  <si>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</si>
  <si>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</si>
  <si>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</si>
  <si>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</si>
  <si>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</si>
  <si>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</si>
  <si>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</si>
  <si>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</si>
  <si>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</si>
  <si>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</si>
  <si>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</si>
  <si>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月均</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</si>
  <si>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</si>
  <si>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</si>
  <si>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r>
      <t>2021</t>
    </r>
    <r>
      <rPr>
        <sz val="11"/>
        <color theme="1"/>
        <rFont val="宋体"/>
        <family val="3"/>
        <charset val="134"/>
      </rPr>
      <t>年一季度</t>
    </r>
    <phoneticPr fontId="1" type="noConversion"/>
  </si>
  <si>
    <t>--</t>
  </si>
  <si>
    <t>朝向</t>
  </si>
  <si>
    <t>悦廷</t>
  </si>
  <si>
    <t>新康家园</t>
  </si>
  <si>
    <t>泰河园三里</t>
  </si>
  <si>
    <r>
      <t>2020</t>
    </r>
    <r>
      <rPr>
        <sz val="11"/>
        <color theme="1"/>
        <rFont val="宋体"/>
        <family val="3"/>
        <charset val="134"/>
      </rPr>
      <t>年二季度</t>
    </r>
    <phoneticPr fontId="1" type="noConversion"/>
  </si>
  <si>
    <t>——</t>
    <phoneticPr fontId="1" type="noConversion"/>
  </si>
  <si>
    <t>户型</t>
    <phoneticPr fontId="1" type="noConversion"/>
  </si>
  <si>
    <t>朝向、采光、通风</t>
    <phoneticPr fontId="13"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</si>
  <si>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</si>
  <si>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厨房卫生间配备家具家电，程度较新；功能正常，质量有保证，一般</t>
    <phoneticPr fontId="1" type="noConversion"/>
  </si>
  <si>
    <t>该小区装修为精装修，公共部分装修效果较好，与居住功能相适用，较好</t>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</si>
  <si>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</si>
  <si>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</si>
  <si>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</si>
  <si>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phoneticPr fontId="1" type="noConversion"/>
  </si>
  <si>
    <t>不含物业费和取暖费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</si>
  <si>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</si>
  <si>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</si>
  <si>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</si>
  <si>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</si>
  <si>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</si>
  <si>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南北</t>
    <phoneticPr fontId="1" type="noConversion"/>
  </si>
  <si>
    <t>精装修</t>
    <phoneticPr fontId="1" type="noConversion"/>
  </si>
  <si>
    <r>
      <rPr>
        <sz val="11"/>
        <color theme="1"/>
        <rFont val="宋体"/>
        <family val="3"/>
        <charset val="134"/>
      </rPr>
      <t>中</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</si>
  <si>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</si>
  <si>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</si>
  <si>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</si>
  <si>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</si>
  <si>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</si>
  <si>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</si>
  <si>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</si>
  <si>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</si>
  <si>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中/6</t>
    <phoneticPr fontId="1" type="noConversion"/>
  </si>
  <si>
    <r>
      <rPr>
        <sz val="11"/>
        <color theme="1"/>
        <rFont val="宋体"/>
        <family val="3"/>
        <charset val="134"/>
      </rPr>
      <t>低</t>
    </r>
    <r>
      <rPr>
        <sz val="11"/>
        <color theme="1"/>
        <rFont val="Arial"/>
        <family val="2"/>
      </rPr>
      <t>/9</t>
    </r>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</si>
  <si>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</si>
  <si>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</si>
  <si>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</si>
  <si>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</si>
  <si>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</si>
  <si>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</si>
  <si>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t>南北</t>
    <phoneticPr fontId="1" type="noConversion"/>
  </si>
  <si>
    <t>无照片</t>
    <phoneticPr fontId="1" type="noConversion"/>
  </si>
  <si>
    <t>二居室</t>
  </si>
  <si>
    <t>精装修</t>
  </si>
  <si>
    <t>精装修</t>
    <phoneticPr fontId="1" type="noConversion"/>
  </si>
  <si>
    <t>中/10</t>
    <phoneticPr fontId="1" type="noConversion"/>
  </si>
  <si>
    <t>中/11</t>
    <phoneticPr fontId="1" type="noConversion"/>
  </si>
  <si>
    <t>三居室</t>
  </si>
  <si>
    <t>高/9</t>
    <phoneticPr fontId="1" type="noConversion"/>
  </si>
  <si>
    <t>高/11</t>
    <phoneticPr fontId="1" type="noConversion"/>
  </si>
  <si>
    <r>
      <t>2021</t>
    </r>
    <r>
      <rPr>
        <sz val="11"/>
        <color theme="1"/>
        <rFont val="宋体"/>
        <family val="3"/>
        <charset val="134"/>
      </rPr>
      <t>年三季度（</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</si>
  <si>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年二季度</t>
    </r>
    <phoneticPr fontId="1" type="noConversion"/>
  </si>
  <si>
    <t>物业费</t>
    <phoneticPr fontId="1" type="noConversion"/>
  </si>
  <si>
    <t>取暖费</t>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</si>
  <si>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</si>
  <si>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</si>
  <si>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</si>
  <si>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</si>
  <si>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t>不含物业费、不含供暖费平均租金单价</t>
    <phoneticPr fontId="1" type="noConversion"/>
  </si>
  <si>
    <t>时间</t>
    <phoneticPr fontId="1" type="noConversion"/>
  </si>
  <si>
    <r>
      <rPr>
        <b/>
        <sz val="11"/>
        <color theme="1"/>
        <rFont val="宋体"/>
        <family val="3"/>
        <charset val="134"/>
      </rPr>
      <t>中指数据</t>
    </r>
  </si>
  <si>
    <r>
      <rPr>
        <b/>
        <sz val="11"/>
        <color theme="1"/>
        <rFont val="宋体"/>
        <family val="3"/>
        <charset val="134"/>
      </rPr>
      <t>市场调查数据</t>
    </r>
  </si>
  <si>
    <t>兴海园&lt;瀛海&lt;大兴区</t>
  </si>
  <si>
    <t>瀛海家园&lt;瀛海&lt;大兴区</t>
  </si>
  <si>
    <t>南海家园&lt;瀛海&lt;大兴区</t>
  </si>
  <si>
    <t>上海沙龙&lt;亦庄&lt;大兴区</t>
  </si>
  <si>
    <t>大雄郁金香舍&lt;亦庄&lt;大兴区</t>
  </si>
  <si>
    <t>北京城建海梓府&lt;瀛海&lt;大兴区</t>
  </si>
  <si>
    <t>国锐金嵿&lt;亦庄&lt;大兴区</t>
  </si>
  <si>
    <t>中信新城&lt;亦庄&lt;大兴区</t>
  </si>
  <si>
    <t>林肯公园C区住宅&lt;亦庄&lt;大兴区</t>
  </si>
  <si>
    <t>林肯公园公寓&lt;亦庄&lt;大兴区</t>
  </si>
  <si>
    <t>亦庄金茂悦&lt;瀛海&lt;大兴区</t>
  </si>
  <si>
    <t>亦庄金茂府&lt;瀛海&lt;大兴区</t>
  </si>
  <si>
    <t>好景国际&lt;亦庄&lt;大兴区</t>
  </si>
  <si>
    <t>——</t>
    <phoneticPr fontId="1" type="noConversion"/>
  </si>
  <si>
    <r>
      <rPr>
        <b/>
        <sz val="11"/>
        <color theme="1"/>
        <rFont val="宋体"/>
        <family val="3"/>
        <charset val="134"/>
      </rPr>
      <t>城研中心提供数据</t>
    </r>
  </si>
  <si>
    <t>朝向</t>
    <phoneticPr fontId="1" type="noConversion"/>
  </si>
  <si>
    <t>精装修</t>
    <phoneticPr fontId="1" type="noConversion"/>
  </si>
  <si>
    <r>
      <rPr>
        <sz val="11"/>
        <color theme="1"/>
        <rFont val="宋体"/>
        <family val="3"/>
        <charset val="134"/>
      </rPr>
      <t>中</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</si>
  <si>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</si>
  <si>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</si>
  <si>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</si>
  <si>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鹿海园&lt;瀛海&lt;大兴区</t>
  </si>
  <si>
    <t>南</t>
    <phoneticPr fontId="1" type="noConversion"/>
  </si>
  <si>
    <t>高/6</t>
    <phoneticPr fontId="1" type="noConversion"/>
  </si>
  <si>
    <t>高/5</t>
    <phoneticPr fontId="1" type="noConversion"/>
  </si>
  <si>
    <r>
      <rPr>
        <sz val="11"/>
        <color theme="1"/>
        <rFont val="宋体"/>
        <family val="3"/>
        <charset val="134"/>
      </rPr>
      <t>中</t>
    </r>
    <r>
      <rPr>
        <sz val="11"/>
        <color theme="1"/>
        <rFont val="Arial"/>
        <family val="2"/>
      </rPr>
      <t>/6</t>
    </r>
    <phoneticPr fontId="1" type="noConversion"/>
  </si>
  <si>
    <t>低/6</t>
    <phoneticPr fontId="1" type="noConversion"/>
  </si>
  <si>
    <t>悦廷</t>
    <phoneticPr fontId="1" type="noConversion"/>
  </si>
  <si>
    <t>主力户型为二居室，住宅套型较好</t>
    <phoneticPr fontId="1" type="noConversion"/>
  </si>
  <si>
    <t>有专业物业公司，物业服务保障较好</t>
    <phoneticPr fontId="1" type="noConversion"/>
  </si>
  <si>
    <t>配备管理人员，数量充足，居住管理较好</t>
    <phoneticPr fontId="13" type="noConversion"/>
  </si>
  <si>
    <t>配备管理人员，数量一般，居住管理一般</t>
    <phoneticPr fontId="1" type="noConversion"/>
  </si>
  <si>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</si>
  <si>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</si>
  <si>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phoneticPr fontId="1" type="noConversion"/>
  </si>
  <si>
    <t>建筑面积</t>
    <phoneticPr fontId="1" type="noConversion"/>
  </si>
  <si>
    <t>配备活动站、医疗站</t>
    <phoneticPr fontId="1" type="noConversion"/>
  </si>
  <si>
    <t>户型</t>
  </si>
  <si>
    <t>高/18</t>
    <phoneticPr fontId="1" type="noConversion"/>
  </si>
  <si>
    <t>高/15</t>
    <phoneticPr fontId="1" type="noConversion"/>
  </si>
  <si>
    <t>低/18</t>
    <phoneticPr fontId="1" type="noConversion"/>
  </si>
  <si>
    <t>中/18</t>
    <phoneticPr fontId="1" type="noConversion"/>
  </si>
  <si>
    <t>南西北</t>
    <phoneticPr fontId="1" type="noConversion"/>
  </si>
  <si>
    <t>低/15</t>
    <phoneticPr fontId="1" type="noConversion"/>
  </si>
  <si>
    <t>北</t>
    <phoneticPr fontId="1" type="noConversion"/>
  </si>
  <si>
    <t>中/15</t>
    <phoneticPr fontId="1" type="noConversion"/>
  </si>
  <si>
    <t>西北</t>
    <phoneticPr fontId="1" type="noConversion"/>
  </si>
  <si>
    <t>东南</t>
    <phoneticPr fontId="1" type="noConversion"/>
  </si>
  <si>
    <t>绿化率约为30%，较好</t>
    <phoneticPr fontId="1" type="noConversion"/>
  </si>
  <si>
    <t>面积</t>
  </si>
  <si>
    <t>装修</t>
  </si>
  <si>
    <t>楼层</t>
  </si>
  <si>
    <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</si>
  <si>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出租日期</t>
    <phoneticPr fontId="1" type="noConversion"/>
  </si>
  <si>
    <t>悦廷</t>
    <phoneticPr fontId="1" type="noConversion"/>
  </si>
  <si>
    <t>时间</t>
  </si>
  <si>
    <t>样本数量</t>
  </si>
  <si>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</si>
  <si>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</si>
  <si>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t>2020</t>
    </r>
    <r>
      <rPr>
        <sz val="11"/>
        <color rgb="FF000000"/>
        <rFont val="宋体"/>
        <family val="3"/>
        <charset val="134"/>
      </rPr>
      <t>年三季度</t>
    </r>
  </si>
  <si>
    <r>
      <t>2020</t>
    </r>
    <r>
      <rPr>
        <sz val="11"/>
        <color rgb="FF000000"/>
        <rFont val="宋体"/>
        <family val="3"/>
        <charset val="134"/>
      </rPr>
      <t>年四季度</t>
    </r>
  </si>
  <si>
    <r>
      <t>2021</t>
    </r>
    <r>
      <rPr>
        <sz val="11"/>
        <color rgb="FF000000"/>
        <rFont val="宋体"/>
        <family val="3"/>
        <charset val="134"/>
      </rPr>
      <t>年一季度</t>
    </r>
  </si>
  <si>
    <t>——</t>
  </si>
  <si>
    <t>平均月租金</t>
  </si>
  <si>
    <r>
      <t>202</t>
    </r>
    <r>
      <rPr>
        <sz val="11"/>
        <color rgb="FF000000"/>
        <rFont val="宋体"/>
        <family val="3"/>
        <charset val="134"/>
      </rPr>
      <t>年二季度</t>
    </r>
    <phoneticPr fontId="1" type="noConversion"/>
  </si>
  <si>
    <r>
      <t>2021</t>
    </r>
    <r>
      <rPr>
        <sz val="11"/>
        <color rgb="FF000000"/>
        <rFont val="宋体"/>
        <family val="3"/>
        <charset val="134"/>
      </rPr>
      <t>年三季度（</t>
    </r>
    <r>
      <rPr>
        <sz val="11"/>
        <color rgb="FF000000"/>
        <rFont val="Arial"/>
        <family val="2"/>
      </rPr>
      <t>7</t>
    </r>
    <r>
      <rPr>
        <sz val="11"/>
        <color rgb="FF000000"/>
        <rFont val="宋体"/>
        <family val="3"/>
        <charset val="134"/>
      </rPr>
      <t>月）</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</si>
  <si>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</si>
  <si>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t>2020</t>
    </r>
    <r>
      <rPr>
        <sz val="9"/>
        <color rgb="FF000000"/>
        <rFont val="华文细黑"/>
        <family val="3"/>
        <charset val="134"/>
      </rPr>
      <t>年三季度</t>
    </r>
  </si>
  <si>
    <r>
      <t>2020</t>
    </r>
    <r>
      <rPr>
        <sz val="9"/>
        <color rgb="FF000000"/>
        <rFont val="华文细黑"/>
        <family val="3"/>
        <charset val="134"/>
      </rPr>
      <t>年四季度</t>
    </r>
  </si>
  <si>
    <r>
      <t>2021</t>
    </r>
    <r>
      <rPr>
        <sz val="9"/>
        <color rgb="FF000000"/>
        <rFont val="华文细黑"/>
        <family val="3"/>
        <charset val="134"/>
      </rPr>
      <t>年一季度</t>
    </r>
  </si>
  <si>
    <r>
      <t>202</t>
    </r>
    <r>
      <rPr>
        <sz val="9"/>
        <color rgb="FF000000"/>
        <rFont val="华文细黑"/>
        <family val="3"/>
        <charset val="134"/>
      </rPr>
      <t>年二季度</t>
    </r>
  </si>
  <si>
    <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</si>
  <si>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t>——</t>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</si>
  <si>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</si>
  <si>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phoneticPr fontId="1" type="noConversion"/>
  </si>
  <si>
    <t>普通装修</t>
    <phoneticPr fontId="1" type="noConversion"/>
  </si>
  <si>
    <t>含物业费、不含供暖费平均租金单价</t>
    <phoneticPr fontId="1" type="noConversion"/>
  </si>
  <si>
    <t>——</t>
    <phoneticPr fontId="1" type="noConversion"/>
  </si>
  <si>
    <t>——</t>
    <phoneticPr fontId="1" type="noConversion"/>
  </si>
  <si>
    <t>含物业费，不含取暖费</t>
    <phoneticPr fontId="1" type="noConversion"/>
  </si>
  <si>
    <t>含物业费、含供暖费平均租金单价</t>
    <phoneticPr fontId="1" type="noConversion"/>
  </si>
  <si>
    <t>含物业费、含供暖费平均租金单价</t>
    <phoneticPr fontId="1" type="noConversion"/>
  </si>
  <si>
    <t>物业费</t>
    <phoneticPr fontId="1" type="noConversion"/>
  </si>
  <si>
    <t>元/平方米/月</t>
    <phoneticPr fontId="1" type="noConversion"/>
  </si>
  <si>
    <t>最终结果</t>
    <phoneticPr fontId="1" type="noConversion"/>
  </si>
  <si>
    <t>平米租金(元/㎡·月)</t>
  </si>
  <si>
    <t>金茂逸墅&lt;瀛海&lt;大兴区</t>
  </si>
  <si>
    <t>力宝诗礼庭&lt;亦庄&lt;大兴区</t>
  </si>
  <si>
    <t>国融国际&lt;亦庄&lt;大兴区</t>
  </si>
  <si>
    <t>林肯时代&lt;亦庄&lt;大兴区</t>
  </si>
  <si>
    <t>东晶国际&lt;亦庄&lt;大兴区</t>
  </si>
  <si>
    <t>金第万科金域东郡&lt;瀛海&lt;大兴区</t>
  </si>
  <si>
    <t>荣京丽都&lt;亦庄&lt;大兴区</t>
  </si>
  <si>
    <t>天宝家园&lt;亦庄&lt;大兴区</t>
  </si>
  <si>
    <t>富源里&lt;亦庄&lt;大兴区</t>
  </si>
  <si>
    <t>一品亦庄&lt;亦庄&lt;大兴区</t>
  </si>
  <si>
    <t>新康家园&lt;亦庄&lt;大兴区</t>
  </si>
  <si>
    <t>南海雅苑&lt;亦庄&lt;大兴区</t>
  </si>
  <si>
    <t>泰河园七里&lt;亦庄&lt;大兴区</t>
  </si>
  <si>
    <t>永旭嘉园&lt;瀛海&lt;大兴区</t>
  </si>
  <si>
    <t>玉璟园&lt;瀛海&lt;大兴区</t>
  </si>
  <si>
    <t>——</t>
    <phoneticPr fontId="1" type="noConversion"/>
  </si>
  <si>
    <t>中/5</t>
    <phoneticPr fontId="1" type="noConversion"/>
  </si>
  <si>
    <t>朝向</t>
    <phoneticPr fontId="1" type="noConversion"/>
  </si>
  <si>
    <t>东北</t>
    <phoneticPr fontId="1" type="noConversion"/>
  </si>
  <si>
    <t>精装修</t>
    <phoneticPr fontId="1" type="noConversion"/>
  </si>
  <si>
    <t>取暖费（集中供暖）</t>
    <phoneticPr fontId="1" type="noConversion"/>
  </si>
  <si>
    <t>998套卖了580套</t>
    <phoneticPr fontId="1" type="noConversion"/>
  </si>
  <si>
    <t>不含物业费和取暖费</t>
    <phoneticPr fontId="1" type="noConversion"/>
  </si>
  <si>
    <t>套数</t>
    <phoneticPr fontId="1" type="noConversion"/>
  </si>
  <si>
    <t>监测整租租金</t>
  </si>
  <si>
    <t>大兴区</t>
  </si>
  <si>
    <t>北京城建海梓府</t>
  </si>
  <si>
    <t>南海家园七里</t>
  </si>
  <si>
    <t>鹿海园三里</t>
  </si>
  <si>
    <t>——</t>
    <phoneticPr fontId="1" type="noConversion"/>
  </si>
  <si>
    <t>0-50</t>
    <phoneticPr fontId="1" type="noConversion"/>
  </si>
  <si>
    <t>90-150</t>
    <phoneticPr fontId="1" type="noConversion"/>
  </si>
  <si>
    <t>——</t>
    <phoneticPr fontId="1" type="noConversion"/>
  </si>
  <si>
    <t>紫禁壹号院住宅&lt;亦庄&lt;大兴区</t>
  </si>
  <si>
    <t>林肯公寓&lt;亦庄&lt;大兴区</t>
  </si>
  <si>
    <t>枫丹壹号一期&lt;亦庄&lt;大兴区</t>
  </si>
  <si>
    <t>金地格林小镇&lt;亦庄&lt;大兴区</t>
  </si>
  <si>
    <t>君安国际公寓&lt;亦庄&lt;大兴区</t>
  </si>
  <si>
    <t>台湖银河湾&lt;台湖&lt;通州区</t>
  </si>
  <si>
    <t>通泰国际公馆&lt;台湖&lt;通州区</t>
  </si>
  <si>
    <t>卡尔生活馆公寓&lt;亦庄&lt;大兴区</t>
  </si>
  <si>
    <t>贵园南里&lt;亦庄&lt;大兴区</t>
  </si>
  <si>
    <t>万科翡翠四季&lt;台湖&lt;通州区</t>
  </si>
  <si>
    <t>润枫领尚&lt;台湖&lt;通州区</t>
  </si>
  <si>
    <t>定海园&lt;台湖&lt;通州区</t>
  </si>
  <si>
    <t>珠江四季悦城&lt;马驹桥&lt;通州区</t>
  </si>
  <si>
    <t>米拉village&lt;马驹桥&lt;通州区</t>
  </si>
  <si>
    <t>融科香雪兰溪&lt;马驹桥&lt;通州区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</si>
  <si>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</si>
  <si>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</si>
  <si>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</si>
  <si>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</si>
  <si>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</si>
  <si>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</si>
  <si>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</si>
  <si>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</si>
  <si>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</si>
  <si>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</si>
  <si>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星悦国际&lt;马驹桥&lt;通州区</t>
  </si>
  <si>
    <t>亲密别墅&lt;马驹桥&lt;通州区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</si>
  <si>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</si>
  <si>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</si>
  <si>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</si>
  <si>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</si>
  <si>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</si>
  <si>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</si>
  <si>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一世情园&lt;马驹桥&lt;通州区</t>
  </si>
  <si>
    <t>序号</t>
    <phoneticPr fontId="1" type="noConversion"/>
  </si>
  <si>
    <t>房号</t>
  </si>
  <si>
    <t>备注</t>
    <phoneticPr fontId="1" type="noConversion"/>
  </si>
  <si>
    <t>17-1-201</t>
  </si>
  <si>
    <t>开间</t>
    <phoneticPr fontId="1" type="noConversion"/>
  </si>
  <si>
    <t>西</t>
    <phoneticPr fontId="1" type="noConversion"/>
  </si>
  <si>
    <t>17-1-202</t>
  </si>
  <si>
    <t>17-1-203</t>
  </si>
  <si>
    <t>17-1-204</t>
  </si>
  <si>
    <t>17-1-205</t>
  </si>
  <si>
    <t>17-1-301</t>
  </si>
  <si>
    <t>17-1-302</t>
  </si>
  <si>
    <t>17-1-303</t>
  </si>
  <si>
    <t>17-1-304</t>
  </si>
  <si>
    <t>17-1-305</t>
  </si>
  <si>
    <t>17-1-401</t>
  </si>
  <si>
    <t>17-1-402</t>
  </si>
  <si>
    <t>17-1-403</t>
  </si>
  <si>
    <t>17-1-404</t>
  </si>
  <si>
    <t>17-1-405</t>
  </si>
  <si>
    <t>17-1-501</t>
  </si>
  <si>
    <t>17-1-502</t>
  </si>
  <si>
    <t>17-1-503</t>
  </si>
  <si>
    <t>17-1-504</t>
  </si>
  <si>
    <t>17-1-505</t>
  </si>
  <si>
    <t>17-1-601</t>
  </si>
  <si>
    <t>17-1-602</t>
  </si>
  <si>
    <t>17-1-603</t>
  </si>
  <si>
    <t>17-1-604</t>
  </si>
  <si>
    <t>17-1-605</t>
  </si>
  <si>
    <t>17-1-701</t>
  </si>
  <si>
    <t>17-1-702</t>
  </si>
  <si>
    <t>17-1-703</t>
  </si>
  <si>
    <t>17-1-704</t>
  </si>
  <si>
    <t>17-1-705</t>
  </si>
  <si>
    <t>17-1-801</t>
  </si>
  <si>
    <t>17-1-802</t>
  </si>
  <si>
    <t>17-1-803</t>
  </si>
  <si>
    <t>17-1-804</t>
  </si>
  <si>
    <t>17-1-805</t>
  </si>
  <si>
    <t>17-1-901</t>
  </si>
  <si>
    <t>17-1-902</t>
  </si>
  <si>
    <t>17-1-903</t>
  </si>
  <si>
    <t>17-1-904</t>
  </si>
  <si>
    <t>17-1-905</t>
  </si>
  <si>
    <t>17-1-1001</t>
  </si>
  <si>
    <t>17-1-1002</t>
  </si>
  <si>
    <t>17-1-1003</t>
  </si>
  <si>
    <t>17-1-1004</t>
  </si>
  <si>
    <t>17-1-1005</t>
  </si>
  <si>
    <t>17-1-1101</t>
  </si>
  <si>
    <t>17-1-1102</t>
  </si>
  <si>
    <t>17-1-1103</t>
  </si>
  <si>
    <t>17-1-1104</t>
  </si>
  <si>
    <t>17-1-1105</t>
  </si>
  <si>
    <t>17-1-1201</t>
  </si>
  <si>
    <t>17-1-1202</t>
  </si>
  <si>
    <t>17-1-1203</t>
  </si>
  <si>
    <t>17-1-1204</t>
  </si>
  <si>
    <t>17-1-1205</t>
  </si>
  <si>
    <t>17-1-1301</t>
  </si>
  <si>
    <t>17-1-1302</t>
  </si>
  <si>
    <t>17-1-1303</t>
  </si>
  <si>
    <t>17-1-1304</t>
  </si>
  <si>
    <t>17-1-1305</t>
  </si>
  <si>
    <t>17-1-1401</t>
  </si>
  <si>
    <t>17-1-1402</t>
  </si>
  <si>
    <t>17-1-1403</t>
  </si>
  <si>
    <t>17-1-1404</t>
  </si>
  <si>
    <t>17-1-1405</t>
  </si>
  <si>
    <t>17-1-1501</t>
  </si>
  <si>
    <t>17-1-1502</t>
  </si>
  <si>
    <t>17-1-1503</t>
  </si>
  <si>
    <t>17-1-1504</t>
  </si>
  <si>
    <t>17-1-1505</t>
  </si>
  <si>
    <t>17-1-1601</t>
  </si>
  <si>
    <t>17-1-1602</t>
  </si>
  <si>
    <t>17-1-1603</t>
  </si>
  <si>
    <t>17-1-1604</t>
  </si>
  <si>
    <t>17-1-1605</t>
  </si>
  <si>
    <t>17-2-201</t>
  </si>
  <si>
    <t>17-2-202</t>
  </si>
  <si>
    <t>17-2-203</t>
  </si>
  <si>
    <t>17-2-204</t>
  </si>
  <si>
    <t>17-2-205</t>
  </si>
  <si>
    <t>17-2-301</t>
  </si>
  <si>
    <t>17-2-302</t>
  </si>
  <si>
    <t>17-2-303</t>
  </si>
  <si>
    <t>17-2-304</t>
  </si>
  <si>
    <t>17-2-305</t>
  </si>
  <si>
    <t>17-2-401</t>
  </si>
  <si>
    <t>17-2-402</t>
  </si>
  <si>
    <t>17-2-403</t>
  </si>
  <si>
    <t>17-2-404</t>
  </si>
  <si>
    <t>17-2-405</t>
  </si>
  <si>
    <t>17-2-501</t>
  </si>
  <si>
    <t>17-2-502</t>
  </si>
  <si>
    <t>17-2-503</t>
  </si>
  <si>
    <t>17-2-504</t>
  </si>
  <si>
    <t>17-2-505</t>
  </si>
  <si>
    <t>17-2-601</t>
  </si>
  <si>
    <t>17-2-602</t>
  </si>
  <si>
    <t>17-2-603</t>
  </si>
  <si>
    <t>17-2-604</t>
  </si>
  <si>
    <t>17-2-605</t>
  </si>
  <si>
    <t>17-2-701</t>
  </si>
  <si>
    <t>17-2-702</t>
  </si>
  <si>
    <t>17-2-703</t>
  </si>
  <si>
    <t>17-2-704</t>
  </si>
  <si>
    <t>17-2-705</t>
  </si>
  <si>
    <t>17-2-801</t>
  </si>
  <si>
    <t>17-2-802</t>
  </si>
  <si>
    <t>17-2-803</t>
  </si>
  <si>
    <t>17-2-804</t>
  </si>
  <si>
    <t>17-2-805</t>
  </si>
  <si>
    <t>17-2-901</t>
  </si>
  <si>
    <t>17-2-902</t>
  </si>
  <si>
    <t>17-2-903</t>
  </si>
  <si>
    <t>17-2-904</t>
  </si>
  <si>
    <t>17-2-905</t>
  </si>
  <si>
    <t>17-2-1001</t>
  </si>
  <si>
    <t>17-2-1002</t>
  </si>
  <si>
    <t>17-2-1003</t>
  </si>
  <si>
    <t>17-2-1004</t>
  </si>
  <si>
    <t>17-2-1005</t>
  </si>
  <si>
    <t>17-2-1101</t>
  </si>
  <si>
    <t>17-2-1102</t>
  </si>
  <si>
    <t>17-2-1103</t>
  </si>
  <si>
    <t>17-2-1104</t>
  </si>
  <si>
    <t>17-2-1105</t>
  </si>
  <si>
    <t>17-2-1201</t>
  </si>
  <si>
    <t>17-2-1202</t>
  </si>
  <si>
    <t>17-2-1203</t>
  </si>
  <si>
    <t>17-2-1204</t>
  </si>
  <si>
    <t>17-2-1205</t>
  </si>
  <si>
    <t>17-2-1301</t>
  </si>
  <si>
    <t>17-2-1302</t>
  </si>
  <si>
    <t>17-2-1303</t>
  </si>
  <si>
    <t>17-2-1304</t>
  </si>
  <si>
    <t>17-2-1305</t>
  </si>
  <si>
    <t>17-2-1401</t>
  </si>
  <si>
    <t>17-2-1402</t>
  </si>
  <si>
    <t>17-2-1403</t>
  </si>
  <si>
    <t>17-2-1404</t>
  </si>
  <si>
    <t>17-2-1405</t>
  </si>
  <si>
    <t>17-2-1501</t>
  </si>
  <si>
    <t>17-2-1502</t>
  </si>
  <si>
    <t>17-2-1503</t>
  </si>
  <si>
    <t>17-2-1504</t>
  </si>
  <si>
    <t>17-2-1505</t>
  </si>
  <si>
    <t>17-2-1601</t>
  </si>
  <si>
    <t>17-2-1602</t>
  </si>
  <si>
    <t>17-2-1603</t>
  </si>
  <si>
    <t>17-2-1604</t>
  </si>
  <si>
    <t>17-2-1605</t>
  </si>
  <si>
    <t>17-3-201</t>
  </si>
  <si>
    <t>17-3-202</t>
  </si>
  <si>
    <t>17-3-203</t>
  </si>
  <si>
    <t>17-3-301</t>
  </si>
  <si>
    <t>17-3-302</t>
  </si>
  <si>
    <t>17-3-303</t>
  </si>
  <si>
    <t>17-3-304</t>
  </si>
  <si>
    <t>17-3-305</t>
  </si>
  <si>
    <t>17-3-401</t>
  </si>
  <si>
    <t>17-3-402</t>
  </si>
  <si>
    <t>17-3-403</t>
  </si>
  <si>
    <t>17-3-404</t>
  </si>
  <si>
    <t>17-3-405</t>
  </si>
  <si>
    <t>17-3-501</t>
  </si>
  <si>
    <t>17-3-502</t>
  </si>
  <si>
    <t>17-3-503</t>
  </si>
  <si>
    <t>17-3-504</t>
  </si>
  <si>
    <t>17-3-505</t>
  </si>
  <si>
    <t>17-3-601</t>
  </si>
  <si>
    <t>17-3-602</t>
  </si>
  <si>
    <t>17-3-603</t>
  </si>
  <si>
    <t>17-3-604</t>
  </si>
  <si>
    <t>17-3-605</t>
  </si>
  <si>
    <t>17-3-701</t>
  </si>
  <si>
    <t>17-3-702</t>
  </si>
  <si>
    <t>17-3-703</t>
  </si>
  <si>
    <t>17-3-704</t>
  </si>
  <si>
    <t>17-3-705</t>
  </si>
  <si>
    <t>17-3-801</t>
  </si>
  <si>
    <t>17-3-802</t>
  </si>
  <si>
    <t>17-3-803</t>
  </si>
  <si>
    <t>17-3-804</t>
  </si>
  <si>
    <t>17-3-805</t>
  </si>
  <si>
    <t>17-3-901</t>
  </si>
  <si>
    <t>17-3-902</t>
  </si>
  <si>
    <t>17-3-903</t>
  </si>
  <si>
    <t>17-3-904</t>
  </si>
  <si>
    <t>17-3-905</t>
  </si>
  <si>
    <t>17-3-1001</t>
  </si>
  <si>
    <t>17-3-1002</t>
  </si>
  <si>
    <t>17-3-1003</t>
  </si>
  <si>
    <t>17-3-1004</t>
  </si>
  <si>
    <t>17-3-1005</t>
  </si>
  <si>
    <t>17-3-1101</t>
  </si>
  <si>
    <t>17-3-1102</t>
  </si>
  <si>
    <t>17-3-1103</t>
  </si>
  <si>
    <t>17-3-1104</t>
  </si>
  <si>
    <t>17-3-1105</t>
  </si>
  <si>
    <t>17-3-1201</t>
  </si>
  <si>
    <t>17-3-1202</t>
  </si>
  <si>
    <t>17-3-1203</t>
  </si>
  <si>
    <t>17-3-1204</t>
  </si>
  <si>
    <t>17-3-1205</t>
  </si>
  <si>
    <t>17-3-1301</t>
  </si>
  <si>
    <t>17-3-1302</t>
  </si>
  <si>
    <t>17-3-1303</t>
  </si>
  <si>
    <t>17-3-1304</t>
  </si>
  <si>
    <t>17-3-1305</t>
  </si>
  <si>
    <t>17-3-1401</t>
  </si>
  <si>
    <t>17-3-1402</t>
  </si>
  <si>
    <t>17-3-1403</t>
  </si>
  <si>
    <t>17-3-1404</t>
  </si>
  <si>
    <t>17-3-1405</t>
  </si>
  <si>
    <t>17-3-1501</t>
  </si>
  <si>
    <t>17-3-1502</t>
  </si>
  <si>
    <t>17-3-1503</t>
  </si>
  <si>
    <t>17-3-1504</t>
  </si>
  <si>
    <t>17-3-1505</t>
  </si>
  <si>
    <t>17-3-1601</t>
  </si>
  <si>
    <t>17-3-1602</t>
  </si>
  <si>
    <t>17-3-1603</t>
  </si>
  <si>
    <t>17-3-1604</t>
  </si>
  <si>
    <t>17-3-1605</t>
  </si>
  <si>
    <t>17-4-201</t>
  </si>
  <si>
    <t>17-4-202</t>
  </si>
  <si>
    <t>17-4-203</t>
  </si>
  <si>
    <t>17-4-204</t>
  </si>
  <si>
    <t>17-4-301</t>
  </si>
  <si>
    <t>17-4-302</t>
  </si>
  <si>
    <t>17-4-303</t>
  </si>
  <si>
    <t>17-4-304</t>
  </si>
  <si>
    <t>17-4-305</t>
  </si>
  <si>
    <t>17-4-401</t>
  </si>
  <si>
    <t>17-4-402</t>
  </si>
  <si>
    <t>17-4-403</t>
  </si>
  <si>
    <t>17-4-404</t>
  </si>
  <si>
    <t>17-4-405</t>
  </si>
  <si>
    <t>17-4-501</t>
  </si>
  <si>
    <t>17-4-502</t>
  </si>
  <si>
    <t>17-4-503</t>
  </si>
  <si>
    <t>17-4-504</t>
  </si>
  <si>
    <t>17-4-505</t>
  </si>
  <si>
    <t>17-4-601</t>
  </si>
  <si>
    <t>17-4-602</t>
  </si>
  <si>
    <t>17-4-603</t>
  </si>
  <si>
    <t>17-4-604</t>
  </si>
  <si>
    <t>17-4-605</t>
  </si>
  <si>
    <t>17-4-701</t>
  </si>
  <si>
    <t>17-4-702</t>
  </si>
  <si>
    <t>17-4-703</t>
  </si>
  <si>
    <t>17-4-704</t>
  </si>
  <si>
    <t>17-4-705</t>
  </si>
  <si>
    <t>17-4-801</t>
  </si>
  <si>
    <t>17-4-802</t>
  </si>
  <si>
    <t>17-4-803</t>
  </si>
  <si>
    <t>17-4-804</t>
  </si>
  <si>
    <t>17-4-805</t>
  </si>
  <si>
    <t>17-4-901</t>
  </si>
  <si>
    <t>17-4-902</t>
  </si>
  <si>
    <t>17-4-903</t>
  </si>
  <si>
    <t>17-4-904</t>
  </si>
  <si>
    <t>17-4-905</t>
  </si>
  <si>
    <t>17-4-1001</t>
  </si>
  <si>
    <t>17-4-1002</t>
  </si>
  <si>
    <t>17-4-1003</t>
  </si>
  <si>
    <t>17-4-1004</t>
  </si>
  <si>
    <t>17-4-1005</t>
  </si>
  <si>
    <t>17-4-1101</t>
  </si>
  <si>
    <t>17-4-1102</t>
  </si>
  <si>
    <t>17-4-1103</t>
  </si>
  <si>
    <t>17-4-1104</t>
  </si>
  <si>
    <t>17-4-1105</t>
  </si>
  <si>
    <t>17-4-1201</t>
  </si>
  <si>
    <t>17-4-1202</t>
  </si>
  <si>
    <t>17-4-1203</t>
  </si>
  <si>
    <t>17-4-1204</t>
  </si>
  <si>
    <t>17-4-1205</t>
  </si>
  <si>
    <t>17-4-1301</t>
  </si>
  <si>
    <t>17-4-1302</t>
  </si>
  <si>
    <t>17-4-1303</t>
  </si>
  <si>
    <t>17-4-1304</t>
  </si>
  <si>
    <t>17-4-1305</t>
  </si>
  <si>
    <t>17-4-1401</t>
  </si>
  <si>
    <t>17-4-1402</t>
  </si>
  <si>
    <t>17-4-1403</t>
  </si>
  <si>
    <t>17-4-1404</t>
  </si>
  <si>
    <t>17-4-1405</t>
  </si>
  <si>
    <t>17-4-1501</t>
  </si>
  <si>
    <t>17-4-1502</t>
  </si>
  <si>
    <t>17-4-1503</t>
  </si>
  <si>
    <t>17-4-1504</t>
  </si>
  <si>
    <t>17-4-1505</t>
  </si>
  <si>
    <t>17-4-1601</t>
  </si>
  <si>
    <t>17-4-1602</t>
  </si>
  <si>
    <t>17-4-1603</t>
  </si>
  <si>
    <t>17-4-1604</t>
  </si>
  <si>
    <t>17-4-1605</t>
  </si>
  <si>
    <t>房屋长编号</t>
  </si>
  <si>
    <t>东向</t>
    <phoneticPr fontId="1" type="noConversion"/>
  </si>
  <si>
    <t>1-3-1102</t>
  </si>
  <si>
    <t>南向</t>
    <phoneticPr fontId="1" type="noConversion"/>
  </si>
  <si>
    <t>1-3-1103</t>
  </si>
  <si>
    <t>1-3-1104</t>
  </si>
  <si>
    <t>1-3-1105</t>
  </si>
  <si>
    <t>1-3-1201</t>
  </si>
  <si>
    <t>1-3-1202</t>
  </si>
  <si>
    <t>1-3-605</t>
  </si>
  <si>
    <t>1-3-601</t>
  </si>
  <si>
    <t>1-3-602</t>
  </si>
  <si>
    <t>1-3-603</t>
  </si>
  <si>
    <t>1-3-604</t>
  </si>
  <si>
    <t>1-3-403</t>
  </si>
  <si>
    <t>1-3-404</t>
  </si>
  <si>
    <t>1-3-405</t>
  </si>
  <si>
    <t>1-3-1601</t>
  </si>
  <si>
    <t>1-3-1602</t>
  </si>
  <si>
    <t>1-3-1603</t>
  </si>
  <si>
    <t>1-3-401</t>
  </si>
  <si>
    <t>1-3-402</t>
  </si>
  <si>
    <t>1-3-1402</t>
  </si>
  <si>
    <t>1-3-1403</t>
  </si>
  <si>
    <t>1-3-1404</t>
  </si>
  <si>
    <t>1-3-1405</t>
  </si>
  <si>
    <t>1-2-901</t>
  </si>
  <si>
    <t>1-2-902</t>
  </si>
  <si>
    <t>1-2-903</t>
  </si>
  <si>
    <t>1-2-701</t>
  </si>
  <si>
    <t>1-2-702</t>
  </si>
  <si>
    <t>1-2-703</t>
  </si>
  <si>
    <t>1-2-704</t>
  </si>
  <si>
    <t>1-2-705</t>
  </si>
  <si>
    <t>1-2-605</t>
  </si>
  <si>
    <t>1-2-1401</t>
  </si>
  <si>
    <t>1-2-401</t>
  </si>
  <si>
    <t>1-2-402</t>
  </si>
  <si>
    <t>1-2-1402</t>
  </si>
  <si>
    <t>1-2-1403</t>
  </si>
  <si>
    <t>1-2-1404</t>
  </si>
  <si>
    <t>1-2-1405</t>
  </si>
  <si>
    <t>1-2-201</t>
  </si>
  <si>
    <t>1-2-202</t>
  </si>
  <si>
    <t>1-2-203</t>
  </si>
  <si>
    <t>1-2-801</t>
  </si>
  <si>
    <t>1-2-802</t>
  </si>
  <si>
    <t>1-2-803</t>
  </si>
  <si>
    <t>1-2-804</t>
  </si>
  <si>
    <t>1-2-805</t>
  </si>
  <si>
    <t>1-3-801</t>
  </si>
  <si>
    <t>1-3-802</t>
  </si>
  <si>
    <t>1-3-803</t>
  </si>
  <si>
    <t>1-3-804</t>
  </si>
  <si>
    <t>1-3-805</t>
  </si>
  <si>
    <t>1-3-1502</t>
  </si>
  <si>
    <t>1-3-1503</t>
  </si>
  <si>
    <t>1-3-1504</t>
  </si>
  <si>
    <t>1-2-601</t>
  </si>
  <si>
    <t>1-2-602</t>
  </si>
  <si>
    <t>1-2-603</t>
  </si>
  <si>
    <t>1-2-604</t>
  </si>
  <si>
    <t>1-2-1501</t>
  </si>
  <si>
    <t>1-2-1502</t>
  </si>
  <si>
    <t>1-2-1503</t>
  </si>
  <si>
    <t>22-1-201</t>
  </si>
  <si>
    <t>22-1-202</t>
  </si>
  <si>
    <t>22-1-203</t>
  </si>
  <si>
    <t>22-1-204</t>
  </si>
  <si>
    <t>22-1-205</t>
  </si>
  <si>
    <t>22-1-802</t>
  </si>
  <si>
    <t>22-1-803</t>
  </si>
  <si>
    <t>22-1-804</t>
  </si>
  <si>
    <t>22-1-805</t>
  </si>
  <si>
    <t>22-2-105</t>
  </si>
  <si>
    <t>22-2-805</t>
  </si>
  <si>
    <t>22-2-203</t>
  </si>
  <si>
    <t>22-2-903</t>
  </si>
  <si>
    <t>22-1-1201</t>
  </si>
  <si>
    <t>22-1-1605</t>
  </si>
  <si>
    <t>22-1-403</t>
  </si>
  <si>
    <t>22-1-404</t>
  </si>
  <si>
    <t>22-1-405</t>
  </si>
  <si>
    <t>22-1-902</t>
  </si>
  <si>
    <t>22-1-903</t>
  </si>
  <si>
    <t>22-1-904</t>
  </si>
  <si>
    <t>22-1-1302</t>
  </si>
  <si>
    <t>22-1-1303</t>
  </si>
  <si>
    <t>22-1-1503</t>
  </si>
  <si>
    <t>22-2-104</t>
  </si>
  <si>
    <t>22-2-803</t>
  </si>
  <si>
    <t>22-2-1002</t>
  </si>
  <si>
    <t>22-2-1101</t>
  </si>
  <si>
    <t>22-1-301</t>
  </si>
  <si>
    <t>22-1-1103</t>
  </si>
  <si>
    <t>22-1-1104</t>
  </si>
  <si>
    <t>22-1-1604</t>
  </si>
  <si>
    <t>22-2-302</t>
  </si>
  <si>
    <t>22-2-1104</t>
  </si>
  <si>
    <t>22-2-804</t>
  </si>
  <si>
    <t>22-2-1103</t>
  </si>
  <si>
    <t>22-2-301</t>
  </si>
  <si>
    <t>22-2-205</t>
  </si>
  <si>
    <t>22-2-1004</t>
  </si>
  <si>
    <t>1-2-301</t>
  </si>
  <si>
    <t>1-2-302</t>
  </si>
  <si>
    <t>1-2-303</t>
  </si>
  <si>
    <t>1-2-304</t>
  </si>
  <si>
    <t>1-2-305</t>
  </si>
  <si>
    <t>1-2-204</t>
  </si>
  <si>
    <t>1-2-205</t>
  </si>
  <si>
    <t>1-3-1604</t>
  </si>
  <si>
    <t>1-3-1605</t>
  </si>
  <si>
    <t>1-3-1401</t>
  </si>
  <si>
    <t>1-1-1201</t>
  </si>
  <si>
    <t>1-1-1202</t>
  </si>
  <si>
    <t>1-1-1203</t>
  </si>
  <si>
    <t>1-1-1204</t>
  </si>
  <si>
    <t>1-1-1205</t>
  </si>
  <si>
    <t>1-1-1301</t>
  </si>
  <si>
    <t>1-1-1303</t>
  </si>
  <si>
    <t>1-1-1304</t>
  </si>
  <si>
    <t>1-1-802</t>
  </si>
  <si>
    <t>1-1-803</t>
  </si>
  <si>
    <t>1-1-804</t>
  </si>
  <si>
    <t>1-1-805</t>
  </si>
  <si>
    <t>1-1-901</t>
  </si>
  <si>
    <t>1-1-902</t>
  </si>
  <si>
    <t>1-1-903</t>
  </si>
  <si>
    <t>1-1-905</t>
  </si>
  <si>
    <t>1-1-202</t>
  </si>
  <si>
    <t>1-1-203</t>
  </si>
  <si>
    <t>1-1-204</t>
  </si>
  <si>
    <t>1-1-205</t>
  </si>
  <si>
    <t>1-1-302</t>
  </si>
  <si>
    <t>1-1-303</t>
  </si>
  <si>
    <t>1-1-304</t>
  </si>
  <si>
    <t>1-1-305</t>
  </si>
  <si>
    <t>1-1-401</t>
  </si>
  <si>
    <t>1-1-402</t>
  </si>
  <si>
    <t>1-1-403</t>
  </si>
  <si>
    <t>1-1-404</t>
  </si>
  <si>
    <t>1-1-405</t>
  </si>
  <si>
    <t>1-1-702</t>
  </si>
  <si>
    <t>1-1-703</t>
  </si>
  <si>
    <t>1-1-704</t>
  </si>
  <si>
    <t>1-1-705</t>
  </si>
  <si>
    <t>1-1-1102</t>
  </si>
  <si>
    <t>1-1-1103</t>
  </si>
  <si>
    <t>1-1-1104</t>
  </si>
  <si>
    <t>1-1-1105</t>
  </si>
  <si>
    <t>1-2-403</t>
  </si>
  <si>
    <t>1-2-404</t>
  </si>
  <si>
    <t>1-2-405</t>
  </si>
  <si>
    <t>1-1-1003</t>
  </si>
  <si>
    <t>1-1-1004</t>
  </si>
  <si>
    <t>1-1-1005</t>
  </si>
  <si>
    <t>1-1-1101</t>
  </si>
  <si>
    <t>1-2-1002</t>
  </si>
  <si>
    <t>1-2-1003</t>
  </si>
  <si>
    <t>1-2-1004</t>
  </si>
  <si>
    <t>1-2-1005</t>
  </si>
  <si>
    <t>1-2-501</t>
  </si>
  <si>
    <t>1-2-502</t>
  </si>
  <si>
    <t>1-2-503</t>
  </si>
  <si>
    <t>1-2-504</t>
  </si>
  <si>
    <t>1-2-505</t>
  </si>
  <si>
    <t>1-3-1203</t>
  </si>
  <si>
    <t>1-3-1204</t>
  </si>
  <si>
    <t>1-3-1205</t>
  </si>
  <si>
    <t>1-3-1301</t>
  </si>
  <si>
    <t>1-3-701</t>
  </si>
  <si>
    <t>1-3-702</t>
  </si>
  <si>
    <t>1-3-703</t>
  </si>
  <si>
    <t>1-3-704</t>
  </si>
  <si>
    <t>1-3-705</t>
  </si>
  <si>
    <t>22-2-1504</t>
  </si>
  <si>
    <t>1-2-1304</t>
  </si>
  <si>
    <t>1-2-1305</t>
  </si>
  <si>
    <t>1-2-1604</t>
  </si>
  <si>
    <t>1-2-1605</t>
  </si>
  <si>
    <t>1-2-1203</t>
  </si>
  <si>
    <t>1-2-1204</t>
  </si>
  <si>
    <t>1-2-1205</t>
  </si>
  <si>
    <t>1-2-1301</t>
  </si>
  <si>
    <t>1-2-1102</t>
  </si>
  <si>
    <t>1-2-1103</t>
  </si>
  <si>
    <t>1-2-1104</t>
  </si>
  <si>
    <t>1-2-1105</t>
  </si>
  <si>
    <t>1-2-1201</t>
  </si>
  <si>
    <t>1-2-1202</t>
  </si>
  <si>
    <t>1-2-1601</t>
  </si>
  <si>
    <t>1-2-1602</t>
  </si>
  <si>
    <t>1-2-1603</t>
  </si>
  <si>
    <t>1-2-1101</t>
  </si>
  <si>
    <t>1-2-1302</t>
  </si>
  <si>
    <t>1-2-1303</t>
  </si>
  <si>
    <t>1-1-1401</t>
  </si>
  <si>
    <t>1-1-1402</t>
  </si>
  <si>
    <t>1-1-1403</t>
  </si>
  <si>
    <t>1-1-1404</t>
  </si>
  <si>
    <t>1-1-1405</t>
  </si>
  <si>
    <t>1-1-1501</t>
  </si>
  <si>
    <t>1-1-1502</t>
  </si>
  <si>
    <t>1-1-1503</t>
  </si>
  <si>
    <t>1-1-1504</t>
  </si>
  <si>
    <t>1-1-1505</t>
  </si>
  <si>
    <t>1-1-501</t>
  </si>
  <si>
    <t>1-1-502</t>
  </si>
  <si>
    <t>1-1-503</t>
  </si>
  <si>
    <t>1-1-504</t>
  </si>
  <si>
    <t>1-1-505</t>
  </si>
  <si>
    <t>1-1-601</t>
  </si>
  <si>
    <t>1-1-602</t>
  </si>
  <si>
    <t>1-1-603</t>
  </si>
  <si>
    <t>1-1-604</t>
  </si>
  <si>
    <t>1-1-605</t>
  </si>
  <si>
    <t>22-1-302</t>
  </si>
  <si>
    <t>22-1-303</t>
  </si>
  <si>
    <t>22-1-1101</t>
  </si>
  <si>
    <t>22-1-1102</t>
  </si>
  <si>
    <t>1-4-1001</t>
  </si>
  <si>
    <t>1-4-1002</t>
  </si>
  <si>
    <t>1-4-802</t>
  </si>
  <si>
    <t>1-4-803</t>
  </si>
  <si>
    <t>1-4-804</t>
  </si>
  <si>
    <t>1-4-805</t>
  </si>
  <si>
    <t>1-4-901</t>
  </si>
  <si>
    <t>1-4-902</t>
  </si>
  <si>
    <t>1-4-903</t>
  </si>
  <si>
    <t>1-4-904</t>
  </si>
  <si>
    <t>1-4-905</t>
  </si>
  <si>
    <t>1-4-1003</t>
  </si>
  <si>
    <t>1-4-1004</t>
  </si>
  <si>
    <t>1-4-1005</t>
  </si>
  <si>
    <t>1-4-1101</t>
  </si>
  <si>
    <t>1-4-1601</t>
  </si>
  <si>
    <t>1-4-1602</t>
  </si>
  <si>
    <t>1-4-1603</t>
  </si>
  <si>
    <t>1-4-1604</t>
  </si>
  <si>
    <t>1-4-1605</t>
  </si>
  <si>
    <t>22-1-601</t>
  </si>
  <si>
    <t>22-1-602</t>
  </si>
  <si>
    <t>22-1-603</t>
  </si>
  <si>
    <t>22-1-604</t>
  </si>
  <si>
    <t>22-1-605</t>
  </si>
  <si>
    <t>22-1-701</t>
  </si>
  <si>
    <t>22-1-702</t>
  </si>
  <si>
    <t>22-1-703</t>
  </si>
  <si>
    <t>22-1-704</t>
  </si>
  <si>
    <t>22-1-705</t>
  </si>
  <si>
    <t>22-1-801</t>
  </si>
  <si>
    <t>1-3-301</t>
  </si>
  <si>
    <t>1-3-302</t>
  </si>
  <si>
    <t>1-3-303</t>
  </si>
  <si>
    <t>1-3-304</t>
  </si>
  <si>
    <t>1-3-305</t>
  </si>
  <si>
    <t>1-3-1002</t>
  </si>
  <si>
    <t>1-3-1003</t>
  </si>
  <si>
    <t>1-3-1004</t>
  </si>
  <si>
    <t>1-3-1005</t>
  </si>
  <si>
    <t>1-3-1101</t>
  </si>
  <si>
    <t>1-3-1501</t>
  </si>
  <si>
    <t>1-3-1001</t>
  </si>
  <si>
    <t>22-1-1403</t>
  </si>
  <si>
    <t>22-1-1404</t>
  </si>
  <si>
    <t>22-1-1405</t>
  </si>
  <si>
    <t>1-3-204</t>
  </si>
  <si>
    <t>1-3-205</t>
  </si>
  <si>
    <t>1-3-501</t>
  </si>
  <si>
    <t>1-3-502</t>
  </si>
  <si>
    <t>1-3-503</t>
  </si>
  <si>
    <t>1-3-504</t>
  </si>
  <si>
    <t>1-3-505</t>
  </si>
  <si>
    <t>1-3-1302</t>
  </si>
  <si>
    <t>1-3-1303</t>
  </si>
  <si>
    <t>1-3-201</t>
  </si>
  <si>
    <t>1-3-202</t>
  </si>
  <si>
    <t>1-3-203</t>
  </si>
  <si>
    <t>1-2-904</t>
  </si>
  <si>
    <t>1-2-905</t>
  </si>
  <si>
    <t>1-2-1505</t>
  </si>
  <si>
    <t>1-2-1001</t>
  </si>
  <si>
    <t>1-2-1504</t>
  </si>
  <si>
    <t>22-2-801</t>
  </si>
  <si>
    <t>1-4-1201</t>
  </si>
  <si>
    <t>1-4-1202</t>
  </si>
  <si>
    <t>1-4-1203</t>
  </si>
  <si>
    <t>1-4-1204</t>
  </si>
  <si>
    <t>1-4-1205</t>
  </si>
  <si>
    <t>1-4-1301</t>
  </si>
  <si>
    <t>1-4-1302</t>
  </si>
  <si>
    <t>1-4-1303</t>
  </si>
  <si>
    <t>1-4-1304</t>
  </si>
  <si>
    <t>1-4-1305</t>
  </si>
  <si>
    <t>1-4-1102</t>
  </si>
  <si>
    <t>1-4-1103</t>
  </si>
  <si>
    <t>1-4-1104</t>
  </si>
  <si>
    <t>1-4-1105</t>
  </si>
  <si>
    <t>1-4-1401</t>
  </si>
  <si>
    <t>1-4-1402</t>
  </si>
  <si>
    <t>1-4-1403</t>
  </si>
  <si>
    <t>1-4-1404</t>
  </si>
  <si>
    <t>1-4-1405</t>
  </si>
  <si>
    <t>1-4-1501</t>
  </si>
  <si>
    <t>1-4-1502</t>
  </si>
  <si>
    <t>1-4-1503</t>
  </si>
  <si>
    <t>1-4-1504</t>
  </si>
  <si>
    <t>1-4-1505</t>
  </si>
  <si>
    <t>22-2-403</t>
  </si>
  <si>
    <t>22-2-404</t>
  </si>
  <si>
    <t>22-2-405</t>
  </si>
  <si>
    <t>22-2-501</t>
  </si>
  <si>
    <t>22-2-502</t>
  </si>
  <si>
    <t>22-2-503</t>
  </si>
  <si>
    <t>22-2-504</t>
  </si>
  <si>
    <t>22-2-505</t>
  </si>
  <si>
    <t>22-2-601</t>
  </si>
  <si>
    <t>22-2-602</t>
  </si>
  <si>
    <t>22-2-603</t>
  </si>
  <si>
    <t>22-2-604</t>
  </si>
  <si>
    <t>22-2-605</t>
  </si>
  <si>
    <t>22-2-701</t>
  </si>
  <si>
    <t>22-2-702</t>
  </si>
  <si>
    <t>22-2-703</t>
  </si>
  <si>
    <t>22-2-704</t>
  </si>
  <si>
    <t>22-2-705</t>
  </si>
  <si>
    <t>22-2-1204</t>
  </si>
  <si>
    <t>22-2-1205</t>
  </si>
  <si>
    <t>22-2-1301</t>
  </si>
  <si>
    <t>22-2-1302</t>
  </si>
  <si>
    <t>22-2-1303</t>
  </si>
  <si>
    <t>22-2-1304</t>
  </si>
  <si>
    <t>22-2-1305</t>
  </si>
  <si>
    <t>22-1-1205</t>
  </si>
  <si>
    <t>22-1-1301</t>
  </si>
  <si>
    <t>22-1-1504</t>
  </si>
  <si>
    <t>22-1-1105</t>
  </si>
  <si>
    <t>22-1-1202</t>
  </si>
  <si>
    <t>22-1-1602</t>
  </si>
  <si>
    <t>22-1-1603</t>
  </si>
  <si>
    <t>22-1-1203</t>
  </si>
  <si>
    <t>22-1-1204</t>
  </si>
  <si>
    <t>22-1-1505</t>
  </si>
  <si>
    <t>22-1-1601</t>
  </si>
  <si>
    <t>17-3-205</t>
  </si>
  <si>
    <t>17-3-204</t>
  </si>
  <si>
    <t>1-3-1505</t>
  </si>
  <si>
    <t>1-3-902</t>
  </si>
  <si>
    <t>1-3-901</t>
  </si>
  <si>
    <t>1-1-1305</t>
  </si>
  <si>
    <t>1-4-801</t>
  </si>
  <si>
    <t>1-4-201</t>
  </si>
  <si>
    <t>1-4-202</t>
  </si>
  <si>
    <t>1-4-203</t>
  </si>
  <si>
    <t>1-4-204</t>
  </si>
  <si>
    <t>1-4-205</t>
  </si>
  <si>
    <t>1-4-301</t>
  </si>
  <si>
    <t>1-4-302</t>
  </si>
  <si>
    <t>1-4-303</t>
  </si>
  <si>
    <t>1-4-304</t>
  </si>
  <si>
    <t>1-4-305</t>
  </si>
  <si>
    <t>22-1-304</t>
  </si>
  <si>
    <t>22-1-305</t>
  </si>
  <si>
    <t>21-1-505</t>
  </si>
  <si>
    <t>21-1-601</t>
  </si>
  <si>
    <t>21-1-602</t>
  </si>
  <si>
    <t>21-1-603</t>
  </si>
  <si>
    <t>21-1-604</t>
  </si>
  <si>
    <t>21-1-605</t>
  </si>
  <si>
    <t>21-1-701</t>
  </si>
  <si>
    <t>21-1-702</t>
  </si>
  <si>
    <t>21-1-703</t>
  </si>
  <si>
    <t>21-1-704</t>
  </si>
  <si>
    <t>21-1-705</t>
  </si>
  <si>
    <t>21-1-801</t>
  </si>
  <si>
    <t>21-1-802</t>
  </si>
  <si>
    <t>21-1-803</t>
  </si>
  <si>
    <t>21-1-804</t>
  </si>
  <si>
    <t>21-1-805</t>
  </si>
  <si>
    <t>21-1-901</t>
  </si>
  <si>
    <t>21-1-902</t>
  </si>
  <si>
    <t>21-1-903</t>
  </si>
  <si>
    <t>21-1-904</t>
  </si>
  <si>
    <t>21-1-905</t>
  </si>
  <si>
    <t>21-1-1001</t>
  </si>
  <si>
    <t>21-1-1002</t>
  </si>
  <si>
    <t>21-1-1003</t>
  </si>
  <si>
    <t>21-1-1004</t>
  </si>
  <si>
    <t>21-1-1005</t>
  </si>
  <si>
    <t>21-1-1101</t>
  </si>
  <si>
    <t>21-1-1102</t>
  </si>
  <si>
    <t>21-1-1103</t>
  </si>
  <si>
    <t>21-1-1104</t>
  </si>
  <si>
    <t>21-1-1105</t>
  </si>
  <si>
    <t>21-1-1201</t>
  </si>
  <si>
    <t>21-1-1202</t>
  </si>
  <si>
    <t>21-1-1203</t>
  </si>
  <si>
    <t>21-1-1204</t>
  </si>
  <si>
    <t>21-1-1205</t>
  </si>
  <si>
    <t>21-1-1301</t>
  </si>
  <si>
    <t>21-1-1302</t>
  </si>
  <si>
    <t>21-1-1303</t>
  </si>
  <si>
    <t>21-1-1304</t>
  </si>
  <si>
    <t>21-1-1305</t>
  </si>
  <si>
    <t>21-1-1401</t>
  </si>
  <si>
    <t>21-1-1402</t>
  </si>
  <si>
    <t>21-1-1403</t>
  </si>
  <si>
    <t>21-1-1404</t>
  </si>
  <si>
    <t>21-1-1405</t>
  </si>
  <si>
    <t>21-1-201</t>
  </si>
  <si>
    <t>21-1-202</t>
  </si>
  <si>
    <t>21-1-203</t>
  </si>
  <si>
    <t>21-1-304</t>
  </si>
  <si>
    <t>21-1-305</t>
  </si>
  <si>
    <t>21-1-401</t>
  </si>
  <si>
    <t>21-1-402</t>
  </si>
  <si>
    <t>21-1-403</t>
  </si>
  <si>
    <t>21-1-404</t>
  </si>
  <si>
    <t>21-1-405</t>
  </si>
  <si>
    <t>21-1-501</t>
  </si>
  <si>
    <t>21-1-502</t>
  </si>
  <si>
    <t>21-1-1503</t>
  </si>
  <si>
    <t>21-1-1504</t>
  </si>
  <si>
    <t>21-1-1505</t>
  </si>
  <si>
    <t>21-1-1601</t>
  </si>
  <si>
    <t>21-1-1602</t>
  </si>
  <si>
    <t>21-1-1603</t>
  </si>
  <si>
    <t>21-1-1604</t>
  </si>
  <si>
    <t>21-1-1605</t>
  </si>
  <si>
    <t>21-2-201</t>
  </si>
  <si>
    <t>21-2-202</t>
  </si>
  <si>
    <t>21-2-203</t>
  </si>
  <si>
    <t>21-2-204</t>
  </si>
  <si>
    <t>21-2-205</t>
  </si>
  <si>
    <t>21-2-301</t>
  </si>
  <si>
    <t>21-2-302</t>
  </si>
  <si>
    <t>21-2-402</t>
  </si>
  <si>
    <t>21-2-403</t>
  </si>
  <si>
    <t>21-2-404</t>
  </si>
  <si>
    <t>21-2-405</t>
  </si>
  <si>
    <t>21-2-501</t>
  </si>
  <si>
    <t>21-2-502</t>
  </si>
  <si>
    <t>21-2-503</t>
  </si>
  <si>
    <t>21-2-504</t>
  </si>
  <si>
    <t>21-2-505</t>
  </si>
  <si>
    <t>21-2-601</t>
  </si>
  <si>
    <t>21-2-602</t>
  </si>
  <si>
    <t>21-2-603</t>
  </si>
  <si>
    <t>21-2-604</t>
  </si>
  <si>
    <t>21-2-605</t>
  </si>
  <si>
    <t>21-2-701</t>
  </si>
  <si>
    <t>21-2-702</t>
  </si>
  <si>
    <t>21-2-703</t>
  </si>
  <si>
    <t>21-2-704</t>
  </si>
  <si>
    <t>21-2-705</t>
  </si>
  <si>
    <t>21-2-801</t>
  </si>
  <si>
    <t>21-2-802</t>
  </si>
  <si>
    <t>21-2-803</t>
  </si>
  <si>
    <t>21-2-804</t>
  </si>
  <si>
    <t>21-2-805</t>
  </si>
  <si>
    <t>21-2-901</t>
  </si>
  <si>
    <t>21-2-902</t>
  </si>
  <si>
    <t>21-2-905</t>
  </si>
  <si>
    <t>21-2-1001</t>
  </si>
  <si>
    <t>21-2-1002</t>
  </si>
  <si>
    <t>21-2-1003</t>
  </si>
  <si>
    <t>21-2-1004</t>
  </si>
  <si>
    <t>21-2-1005</t>
  </si>
  <si>
    <t>21-2-1101</t>
  </si>
  <si>
    <t>21-2-1102</t>
  </si>
  <si>
    <t>21-2-1105</t>
  </si>
  <si>
    <t>21-2-1201</t>
  </si>
  <si>
    <t>21-2-1202</t>
  </si>
  <si>
    <t>21-2-1203</t>
  </si>
  <si>
    <t>21-2-1204</t>
  </si>
  <si>
    <t>21-2-1205</t>
  </si>
  <si>
    <t>21-2-1301</t>
  </si>
  <si>
    <t>21-2-1302</t>
  </si>
  <si>
    <t>21-2-1303</t>
  </si>
  <si>
    <t>21-2-1304</t>
  </si>
  <si>
    <t>21-2-1305</t>
  </si>
  <si>
    <t>21-2-1401</t>
  </si>
  <si>
    <t>21-2-1402</t>
  </si>
  <si>
    <t>21-2-1403</t>
  </si>
  <si>
    <t>21-2-1404</t>
  </si>
  <si>
    <t>21-2-1405</t>
  </si>
  <si>
    <t>21-2-1501</t>
  </si>
  <si>
    <t>21-2-1502</t>
  </si>
  <si>
    <t>21-2-1503</t>
  </si>
  <si>
    <t>21-2-1504</t>
  </si>
  <si>
    <t>21-2-1602</t>
  </si>
  <si>
    <t>21-2-1603</t>
  </si>
  <si>
    <t>21-2-1604</t>
  </si>
  <si>
    <t>21-2-1605</t>
  </si>
  <si>
    <t>22-2-1501</t>
  </si>
  <si>
    <t>21-1-302</t>
  </si>
  <si>
    <t>21-1-303</t>
  </si>
  <si>
    <t>1-4-401</t>
  </si>
  <si>
    <t>1-4-402</t>
  </si>
  <si>
    <t>1-4-403</t>
  </si>
  <si>
    <t>1-4-404</t>
  </si>
  <si>
    <t>1-4-405</t>
  </si>
  <si>
    <t>1-4-701</t>
  </si>
  <si>
    <t>1-4-702</t>
  </si>
  <si>
    <t>1-4-703</t>
  </si>
  <si>
    <t>1-4-704</t>
  </si>
  <si>
    <t>1-4-705</t>
  </si>
  <si>
    <t>1-4-501</t>
  </si>
  <si>
    <t>1-4-502</t>
  </si>
  <si>
    <t>1-4-503</t>
  </si>
  <si>
    <t>1-4-504</t>
  </si>
  <si>
    <t>1-4-505</t>
  </si>
  <si>
    <t>1-4-601</t>
  </si>
  <si>
    <t>1-4-602</t>
  </si>
  <si>
    <t>1-4-603</t>
  </si>
  <si>
    <t>1-4-604</t>
  </si>
  <si>
    <t>1-4-605</t>
  </si>
  <si>
    <t>1-3-904</t>
  </si>
  <si>
    <t>21-2-303</t>
  </si>
  <si>
    <t>21-2-304</t>
  </si>
  <si>
    <t>21-2-305</t>
  </si>
  <si>
    <t>21-2-401</t>
  </si>
  <si>
    <t>22-2-1001</t>
  </si>
  <si>
    <t>21-1-301</t>
  </si>
  <si>
    <t>22-2-1401</t>
  </si>
  <si>
    <t>22-2-1402</t>
  </si>
  <si>
    <t>22-2-1405</t>
  </si>
  <si>
    <t>22-1-1401</t>
  </si>
  <si>
    <t>22-1-1402</t>
  </si>
  <si>
    <t>22-2-204</t>
  </si>
  <si>
    <t>22-2-303</t>
  </si>
  <si>
    <t>22-2-905</t>
  </si>
  <si>
    <t>22-2-1005</t>
  </si>
  <si>
    <t>22-2-1502</t>
  </si>
  <si>
    <t>22-2-902</t>
  </si>
  <si>
    <t>22-2-802</t>
  </si>
  <si>
    <t>22-2-1404</t>
  </si>
  <si>
    <t>22-2-1202</t>
  </si>
  <si>
    <t>22-1-1305</t>
  </si>
  <si>
    <t>22-1-1304</t>
  </si>
  <si>
    <t>22-2-1003</t>
  </si>
  <si>
    <t>22-2-1403</t>
  </si>
  <si>
    <t>22-2-1203</t>
  </si>
  <si>
    <t>22-1-501</t>
  </si>
  <si>
    <t>22-1-502</t>
  </si>
  <si>
    <t>22-1-503</t>
  </si>
  <si>
    <t>22-1-504</t>
  </si>
  <si>
    <t>22-1-505</t>
  </si>
  <si>
    <t>22-2-1601</t>
  </si>
  <si>
    <t>22-2-1102</t>
  </si>
  <si>
    <t>22-1-1501</t>
  </si>
  <si>
    <t>22-1-1502</t>
  </si>
  <si>
    <t>22-2-1503</t>
  </si>
  <si>
    <t>22-2-1604</t>
  </si>
  <si>
    <t>22-2-1602</t>
  </si>
  <si>
    <t>22-2-1105</t>
  </si>
  <si>
    <t>22-2-401</t>
  </si>
  <si>
    <t>22-2-1505</t>
  </si>
  <si>
    <t>22-2-1201</t>
  </si>
  <si>
    <t>22-2-304</t>
  </si>
  <si>
    <t>22-2-305</t>
  </si>
  <si>
    <t>22-2-904</t>
  </si>
  <si>
    <t>22-2-201</t>
  </si>
  <si>
    <t>22-2-202</t>
  </si>
  <si>
    <t>22-1-905</t>
  </si>
  <si>
    <t>22-1-901</t>
  </si>
  <si>
    <t>1-1-1001</t>
  </si>
  <si>
    <t>1-1-701</t>
  </si>
  <si>
    <t>1-1-801</t>
  </si>
  <si>
    <t>1-1-904</t>
  </si>
  <si>
    <t>1-3-1304</t>
  </si>
  <si>
    <t>1-3-1305</t>
  </si>
  <si>
    <t>1-3-903</t>
  </si>
  <si>
    <t>1-1-1002</t>
  </si>
  <si>
    <t>1-1-1302</t>
  </si>
  <si>
    <t>1-1-201</t>
  </si>
  <si>
    <t>1-1-301</t>
  </si>
  <si>
    <t>1-3-905</t>
  </si>
  <si>
    <t>21-1-1501</t>
  </si>
  <si>
    <t>21-1-1502</t>
  </si>
  <si>
    <t>21-1-204</t>
  </si>
  <si>
    <t>21-1-205</t>
  </si>
  <si>
    <t>21-1-503</t>
  </si>
  <si>
    <t>21-1-504</t>
  </si>
  <si>
    <t>21-2-1103</t>
  </si>
  <si>
    <t>21-2-1104</t>
  </si>
  <si>
    <t>21-2-1505</t>
  </si>
  <si>
    <t>21-2-1601</t>
  </si>
  <si>
    <t>21-2-903</t>
  </si>
  <si>
    <t>21-2-904</t>
  </si>
  <si>
    <t>22-1-1001</t>
  </si>
  <si>
    <t>22-1-1002</t>
  </si>
  <si>
    <t>22-1-1003</t>
  </si>
  <si>
    <t>22-1-1004</t>
  </si>
  <si>
    <t>22-1-1005</t>
  </si>
  <si>
    <t>22-1-401</t>
  </si>
  <si>
    <t>22-1-402</t>
  </si>
  <si>
    <t>22-2-103</t>
  </si>
  <si>
    <t>22-2-106</t>
  </si>
  <si>
    <t>22-2-1603</t>
  </si>
  <si>
    <t>22-2-1605</t>
  </si>
  <si>
    <t>22-2-402</t>
  </si>
  <si>
    <t>22-2-901</t>
  </si>
  <si>
    <t>备注</t>
  </si>
  <si>
    <t>13-1-101</t>
  </si>
  <si>
    <t>南北向</t>
    <phoneticPr fontId="1" type="noConversion"/>
  </si>
  <si>
    <t>13-1-102</t>
  </si>
  <si>
    <t>13-2-1002</t>
  </si>
  <si>
    <t>13-2-1101</t>
  </si>
  <si>
    <t>13-2-1205</t>
  </si>
  <si>
    <t>13-2-1301</t>
  </si>
  <si>
    <t>13-2-1304</t>
  </si>
  <si>
    <t>13-2-1305</t>
  </si>
  <si>
    <t>13-2-1801</t>
  </si>
  <si>
    <t>13-2-1802</t>
  </si>
  <si>
    <t>13-2-1804</t>
  </si>
  <si>
    <t>13-2-1805</t>
  </si>
  <si>
    <t>13-2-204</t>
  </si>
  <si>
    <t>13-2-205</t>
  </si>
  <si>
    <t>13-2-301</t>
  </si>
  <si>
    <t>13-2-305</t>
  </si>
  <si>
    <t>13-2-404</t>
  </si>
  <si>
    <t>13-2-405</t>
  </si>
  <si>
    <t>13-2-701</t>
  </si>
  <si>
    <t>13-2-705</t>
  </si>
  <si>
    <t>13-2-902</t>
  </si>
  <si>
    <t>13-2-201</t>
  </si>
  <si>
    <t>13-2-202</t>
  </si>
  <si>
    <t>13-2-302</t>
  </si>
  <si>
    <t>13-2-304</t>
  </si>
  <si>
    <t>13-2-401</t>
  </si>
  <si>
    <t>13-2-402</t>
  </si>
  <si>
    <t>13-2-403</t>
  </si>
  <si>
    <t>13-2-501</t>
  </si>
  <si>
    <t>13-2-502</t>
  </si>
  <si>
    <t>13-2-503</t>
  </si>
  <si>
    <t>13-2-504</t>
  </si>
  <si>
    <t>13-2-505</t>
  </si>
  <si>
    <t>13-2-601</t>
  </si>
  <si>
    <t>13-2-602</t>
  </si>
  <si>
    <t>13-2-604</t>
  </si>
  <si>
    <t>13-2-605</t>
  </si>
  <si>
    <t>13-2-702</t>
  </si>
  <si>
    <t>13-2-704</t>
  </si>
  <si>
    <t>13-2-801</t>
  </si>
  <si>
    <t>13-2-802</t>
  </si>
  <si>
    <t>13-2-804</t>
  </si>
  <si>
    <t>13-2-805</t>
  </si>
  <si>
    <t>13-2-901</t>
  </si>
  <si>
    <t>13-2-904</t>
  </si>
  <si>
    <t>13-2-905</t>
  </si>
  <si>
    <t>13-2-1001</t>
  </si>
  <si>
    <t>13-2-1004</t>
  </si>
  <si>
    <t>13-2-1005</t>
  </si>
  <si>
    <t>13-2-1102</t>
  </si>
  <si>
    <t>13-2-1103</t>
  </si>
  <si>
    <t>13-2-1104</t>
  </si>
  <si>
    <t>13-2-1202</t>
  </si>
  <si>
    <t>13-2-1204</t>
  </si>
  <si>
    <t>13-2-1401</t>
  </si>
  <si>
    <t>13-2-1402</t>
  </si>
  <si>
    <t>13-2-1403</t>
  </si>
  <si>
    <t>13-2-1404</t>
  </si>
  <si>
    <t>13-2-1405</t>
  </si>
  <si>
    <t>13-2-1501</t>
  </si>
  <si>
    <t>13-2-1502</t>
  </si>
  <si>
    <t>13-2-1503</t>
  </si>
  <si>
    <t>13-2-1504</t>
  </si>
  <si>
    <t>13-2-1505</t>
  </si>
  <si>
    <t>13-2-1601</t>
  </si>
  <si>
    <t>13-2-1602</t>
  </si>
  <si>
    <t>13-2-1603</t>
  </si>
  <si>
    <t>13-2-1604</t>
  </si>
  <si>
    <t>13-2-1605</t>
  </si>
  <si>
    <t>13-2-1701</t>
  </si>
  <si>
    <t>13-2-1702</t>
  </si>
  <si>
    <t>13-2-1703</t>
  </si>
  <si>
    <t>13-2-1704</t>
  </si>
  <si>
    <t>13-2-1705</t>
  </si>
  <si>
    <t>13-1-1001</t>
  </si>
  <si>
    <t>13-1-1002</t>
  </si>
  <si>
    <t>13-1-1003</t>
  </si>
  <si>
    <t>13-1-1004</t>
  </si>
  <si>
    <t>13-1-1005</t>
  </si>
  <si>
    <t>13-1-1101</t>
  </si>
  <si>
    <t>13-1-1102</t>
  </si>
  <si>
    <t>13-1-1103</t>
  </si>
  <si>
    <t>13-1-1104</t>
  </si>
  <si>
    <t>13-1-1105</t>
  </si>
  <si>
    <t>13-1-201</t>
  </si>
  <si>
    <t>13-1-202</t>
  </si>
  <si>
    <t>13-1-203</t>
  </si>
  <si>
    <t>13-1-204</t>
  </si>
  <si>
    <t>13-1-205</t>
  </si>
  <si>
    <t>13-1-301</t>
  </si>
  <si>
    <t>13-1-302</t>
  </si>
  <si>
    <t>13-1-303</t>
  </si>
  <si>
    <t>13-1-304</t>
  </si>
  <si>
    <t>13-1-305</t>
  </si>
  <si>
    <t>13-1-401</t>
  </si>
  <si>
    <t>13-1-402</t>
  </si>
  <si>
    <t>13-1-403</t>
  </si>
  <si>
    <t>13-1-404</t>
  </si>
  <si>
    <t>13-1-405</t>
  </si>
  <si>
    <t>13-1-501</t>
  </si>
  <si>
    <t>13-1-502</t>
  </si>
  <si>
    <t>13-1-503</t>
  </si>
  <si>
    <t>13-1-504</t>
  </si>
  <si>
    <t>13-1-505</t>
  </si>
  <si>
    <t>13-1-601</t>
  </si>
  <si>
    <t>13-1-602</t>
  </si>
  <si>
    <t>13-1-603</t>
  </si>
  <si>
    <t>13-1-604</t>
  </si>
  <si>
    <t>13-1-605</t>
  </si>
  <si>
    <t>13-1-701</t>
  </si>
  <si>
    <t>13-1-702</t>
  </si>
  <si>
    <t>13-1-703</t>
  </si>
  <si>
    <t>13-1-704</t>
  </si>
  <si>
    <t>13-1-705</t>
  </si>
  <si>
    <t>13-1-801</t>
  </si>
  <si>
    <t>13-1-802</t>
  </si>
  <si>
    <t>13-1-803</t>
  </si>
  <si>
    <t>13-1-804</t>
  </si>
  <si>
    <t>13-1-805</t>
  </si>
  <si>
    <t>13-1-901</t>
  </si>
  <si>
    <t>13-1-902</t>
  </si>
  <si>
    <t>13-1-903</t>
  </si>
  <si>
    <t>13-1-904</t>
  </si>
  <si>
    <t>13-1-905</t>
  </si>
  <si>
    <t>13-1-1201</t>
  </si>
  <si>
    <t>13-1-1202</t>
  </si>
  <si>
    <t>13-1-1203</t>
  </si>
  <si>
    <t>13-1-1204</t>
  </si>
  <si>
    <t>13-1-1205</t>
  </si>
  <si>
    <t>13-1-1301</t>
  </si>
  <si>
    <t>13-1-1302</t>
  </si>
  <si>
    <t>13-1-1303</t>
  </si>
  <si>
    <t>13-1-1304</t>
  </si>
  <si>
    <t>13-1-1305</t>
  </si>
  <si>
    <t>13-1-1401</t>
  </si>
  <si>
    <t>13-1-1402</t>
  </si>
  <si>
    <t>13-1-1403</t>
  </si>
  <si>
    <t>13-1-1404</t>
  </si>
  <si>
    <t>13-1-1405</t>
  </si>
  <si>
    <t>13-1-1501</t>
  </si>
  <si>
    <t>13-1-1502</t>
  </si>
  <si>
    <t>13-1-1503</t>
  </si>
  <si>
    <t>13-1-1504</t>
  </si>
  <si>
    <t>13-1-1505</t>
  </si>
  <si>
    <t>13-1-1601</t>
  </si>
  <si>
    <t>13-1-1602</t>
  </si>
  <si>
    <t>13-1-1603</t>
  </si>
  <si>
    <t>13-1-1604</t>
  </si>
  <si>
    <t>13-1-1605</t>
  </si>
  <si>
    <t>13-1-1701</t>
  </si>
  <si>
    <t>13-1-1702</t>
  </si>
  <si>
    <t>13-1-1703</t>
  </si>
  <si>
    <t>13-1-1704</t>
  </si>
  <si>
    <t>13-1-1705</t>
  </si>
  <si>
    <t>13-1-1801</t>
  </si>
  <si>
    <t>13-1-1802</t>
  </si>
  <si>
    <t>13-1-1803</t>
  </si>
  <si>
    <t>13-1-1804</t>
  </si>
  <si>
    <t>13-1-1805</t>
  </si>
  <si>
    <t>13-2-1003</t>
  </si>
  <si>
    <t>13-2-1203</t>
  </si>
  <si>
    <t>13-2-1303</t>
  </si>
  <si>
    <t>13-2-1803</t>
  </si>
  <si>
    <t>13-2-203</t>
  </si>
  <si>
    <t>13-2-303</t>
  </si>
  <si>
    <t>13-2-603</t>
  </si>
  <si>
    <t>13-2-703</t>
  </si>
  <si>
    <t>13-2-803</t>
  </si>
  <si>
    <t>13-2-903</t>
  </si>
  <si>
    <t>13-2-1302</t>
  </si>
  <si>
    <t>13-2-1105</t>
  </si>
  <si>
    <t>13-2-1201</t>
  </si>
  <si>
    <t>3-1-101</t>
  </si>
  <si>
    <t>3-1-102</t>
  </si>
  <si>
    <t>3-1-103</t>
  </si>
  <si>
    <t>3-1-104</t>
  </si>
  <si>
    <t>3-1-105</t>
  </si>
  <si>
    <t>1-1-106</t>
  </si>
  <si>
    <t>1-1-101</t>
  </si>
  <si>
    <t>1-1-105</t>
  </si>
  <si>
    <t>1-1-206</t>
  </si>
  <si>
    <t>1-1-102</t>
  </si>
  <si>
    <t>1-1-103</t>
  </si>
  <si>
    <t>1-1-104</t>
  </si>
  <si>
    <t>1-1-107</t>
  </si>
  <si>
    <t>1-1-108</t>
  </si>
  <si>
    <t>1-1-208</t>
  </si>
  <si>
    <t>1-1-306</t>
  </si>
  <si>
    <t>1-1-307</t>
  </si>
  <si>
    <t>1-1-308</t>
  </si>
  <si>
    <t>1-1-406</t>
  </si>
  <si>
    <t>1-1-407</t>
  </si>
  <si>
    <t>1-1-408</t>
  </si>
  <si>
    <t>1-1-506</t>
  </si>
  <si>
    <t>1-1-507</t>
  </si>
  <si>
    <t>1-1-508</t>
  </si>
  <si>
    <t>1-1-606</t>
  </si>
  <si>
    <t>1-1-607</t>
  </si>
  <si>
    <t>1-1-608</t>
  </si>
  <si>
    <t>1-1-706</t>
  </si>
  <si>
    <t>1-1-707</t>
  </si>
  <si>
    <t>1-1-708</t>
  </si>
  <si>
    <t>1-1-806</t>
  </si>
  <si>
    <t>1-1-807</t>
  </si>
  <si>
    <t>1-1-808</t>
  </si>
  <si>
    <t>1-1-906</t>
  </si>
  <si>
    <t>1-1-907</t>
  </si>
  <si>
    <t>1-1-908</t>
  </si>
  <si>
    <t>1-1-1006</t>
  </si>
  <si>
    <t>1-1-1007</t>
  </si>
  <si>
    <t>1-1-1008</t>
  </si>
  <si>
    <t>1-1-1106</t>
  </si>
  <si>
    <t>1-1-1107</t>
  </si>
  <si>
    <t>1-1-1108</t>
  </si>
  <si>
    <t>1-1-1206</t>
  </si>
  <si>
    <t>1-1-1207</t>
  </si>
  <si>
    <t>1-1-1208</t>
  </si>
  <si>
    <t>1-1-1306</t>
  </si>
  <si>
    <t>1-1-1307</t>
  </si>
  <si>
    <t>1-1-1308</t>
  </si>
  <si>
    <t>1-1-1408</t>
  </si>
  <si>
    <t>1-1-1506</t>
  </si>
  <si>
    <t>1-1-1507</t>
  </si>
  <si>
    <t>1-1-1508</t>
  </si>
  <si>
    <t>1-1-1601</t>
  </si>
  <si>
    <t>1-1-1602</t>
  </si>
  <si>
    <t>1-1-1603</t>
  </si>
  <si>
    <t>1-1-1604</t>
  </si>
  <si>
    <t>1-1-1605</t>
  </si>
  <si>
    <t>1-1-1606</t>
  </si>
  <si>
    <t>1-1-1607</t>
  </si>
  <si>
    <t>1-1-1608</t>
  </si>
  <si>
    <t>1-1-1701</t>
  </si>
  <si>
    <t>1-1-1702</t>
  </si>
  <si>
    <t>1-1-1703</t>
  </si>
  <si>
    <t>1-1-1704</t>
  </si>
  <si>
    <t>1-1-1705</t>
  </si>
  <si>
    <t>1-1-1706</t>
  </si>
  <si>
    <t>1-1-1707</t>
  </si>
  <si>
    <t>1-1-1708</t>
  </si>
  <si>
    <t>1-1-1801</t>
  </si>
  <si>
    <t>1-1-1802</t>
  </si>
  <si>
    <t>1-1-1803</t>
  </si>
  <si>
    <t>1-1-1804</t>
  </si>
  <si>
    <t>1-1-1805</t>
  </si>
  <si>
    <t>1-1-1806</t>
  </si>
  <si>
    <t>1-1-1807</t>
  </si>
  <si>
    <t>1-1-1808</t>
  </si>
  <si>
    <t>1-1-1901</t>
  </si>
  <si>
    <t>1-1-1902</t>
  </si>
  <si>
    <t>1-1-1903</t>
  </si>
  <si>
    <t>1-1-1904</t>
  </si>
  <si>
    <t>1-1-1905</t>
  </si>
  <si>
    <t>1-1-1906</t>
  </si>
  <si>
    <t>1-1-2001</t>
  </si>
  <si>
    <t>1-1-2002</t>
  </si>
  <si>
    <t>1-1-2003</t>
  </si>
  <si>
    <t>1-1-2004</t>
  </si>
  <si>
    <t>1-1-2005</t>
  </si>
  <si>
    <t>1-1-2006</t>
  </si>
  <si>
    <t>1-1-2007</t>
  </si>
  <si>
    <t>1-1-2008</t>
  </si>
  <si>
    <t>1-1-2101</t>
  </si>
  <si>
    <t>1-1-2102</t>
  </si>
  <si>
    <t>1-1-2103</t>
  </si>
  <si>
    <t>1-1-2104</t>
  </si>
  <si>
    <t>1-1-2105</t>
  </si>
  <si>
    <t>2-3-1307</t>
  </si>
  <si>
    <t>2-3-1401</t>
  </si>
  <si>
    <t>2-3-1402</t>
  </si>
  <si>
    <t>2-3-1403</t>
  </si>
  <si>
    <t>2-3-1404</t>
  </si>
  <si>
    <t>2-3-1405</t>
  </si>
  <si>
    <t>2-3-1406</t>
  </si>
  <si>
    <t>2-3-1407</t>
  </si>
  <si>
    <t>2-3-1501</t>
  </si>
  <si>
    <t>2-3-1502</t>
  </si>
  <si>
    <t>2-3-1506</t>
  </si>
  <si>
    <t>2-3-1601</t>
  </si>
  <si>
    <t>2-3-1602</t>
  </si>
  <si>
    <t>2-3-1603</t>
  </si>
  <si>
    <t>2-3-1604</t>
  </si>
  <si>
    <t>2-3-1605</t>
  </si>
  <si>
    <t>2-3-1606</t>
  </si>
  <si>
    <t>2-3-1607</t>
  </si>
  <si>
    <t>2-3-1701</t>
  </si>
  <si>
    <t>2-3-1702</t>
  </si>
  <si>
    <t>2-3-1703</t>
  </si>
  <si>
    <t>4-1-202</t>
  </si>
  <si>
    <t>4-1-203</t>
  </si>
  <si>
    <t>4-1-204</t>
  </si>
  <si>
    <t>4-1-205</t>
  </si>
  <si>
    <t>4-1-304</t>
  </si>
  <si>
    <t>4-1-305</t>
  </si>
  <si>
    <t>4-1-402</t>
  </si>
  <si>
    <t>4-1-403</t>
  </si>
  <si>
    <t>4-1-404</t>
  </si>
  <si>
    <t>4-1-405</t>
  </si>
  <si>
    <t>4-1-501</t>
  </si>
  <si>
    <t>4-1-502</t>
  </si>
  <si>
    <t>4-1-503</t>
  </si>
  <si>
    <t>4-1-504</t>
  </si>
  <si>
    <t>4-1-505</t>
  </si>
  <si>
    <t>4-1-601</t>
  </si>
  <si>
    <t>4-1-602</t>
  </si>
  <si>
    <t>4-1-603</t>
  </si>
  <si>
    <t>4-1-604</t>
  </si>
  <si>
    <t>4-1-701</t>
  </si>
  <si>
    <t>4-1-704</t>
  </si>
  <si>
    <t>4-1-801</t>
  </si>
  <si>
    <t>4-1-804</t>
  </si>
  <si>
    <t>4-1-805</t>
  </si>
  <si>
    <t>4-1-901</t>
  </si>
  <si>
    <t>4-1-902</t>
  </si>
  <si>
    <t>4-1-903</t>
  </si>
  <si>
    <t>4-1-904</t>
  </si>
  <si>
    <t>4-1-905</t>
  </si>
  <si>
    <t>4-1-1001</t>
  </si>
  <si>
    <t>4-1-1002</t>
  </si>
  <si>
    <t>4-1-1003</t>
  </si>
  <si>
    <t>4-1-1004</t>
  </si>
  <si>
    <t>4-1-1005</t>
  </si>
  <si>
    <t>4-1-1101</t>
  </si>
  <si>
    <t>4-1-1103</t>
  </si>
  <si>
    <t>4-1-1104</t>
  </si>
  <si>
    <t>4-1-1201</t>
  </si>
  <si>
    <t>4-1-1202</t>
  </si>
  <si>
    <t>4-1-1203</t>
  </si>
  <si>
    <t>4-1-1204</t>
  </si>
  <si>
    <t>4-1-1205</t>
  </si>
  <si>
    <t>4-1-1302</t>
  </si>
  <si>
    <t>4-1-1303</t>
  </si>
  <si>
    <t>4-1-1304</t>
  </si>
  <si>
    <t>4-1-1305</t>
  </si>
  <si>
    <t>4-1-1402</t>
  </si>
  <si>
    <t>4-1-1404</t>
  </si>
  <si>
    <t>4-1-1405</t>
  </si>
  <si>
    <t>4-1-1501</t>
  </si>
  <si>
    <t>4-1-1503</t>
  </si>
  <si>
    <t>4-1-1504</t>
  </si>
  <si>
    <t>4-1-1505</t>
  </si>
  <si>
    <t>4-1-1601</t>
  </si>
  <si>
    <t>4-1-1603</t>
  </si>
  <si>
    <t>4-1-1604</t>
  </si>
  <si>
    <t>4-1-1701</t>
  </si>
  <si>
    <t>4-1-1702</t>
  </si>
  <si>
    <t>4-1-1703</t>
  </si>
  <si>
    <t>4-1-1704</t>
  </si>
  <si>
    <t>4-1-1705</t>
  </si>
  <si>
    <t>4-1-1801</t>
  </si>
  <si>
    <t>4-1-1802</t>
  </si>
  <si>
    <t>4-1-1803</t>
  </si>
  <si>
    <t>4-1-1804</t>
  </si>
  <si>
    <t>4-1-1805</t>
  </si>
  <si>
    <t>4-1-1901</t>
  </si>
  <si>
    <t>4-1-1902</t>
  </si>
  <si>
    <t>4-1-1903</t>
  </si>
  <si>
    <t>4-1-1904</t>
  </si>
  <si>
    <t>4-1-1905</t>
  </si>
  <si>
    <t>4-1-2001</t>
  </si>
  <si>
    <t>4-1-2002</t>
  </si>
  <si>
    <t>4-1-2003</t>
  </si>
  <si>
    <t>4-1-2004</t>
  </si>
  <si>
    <t>4-1-2005</t>
  </si>
  <si>
    <t>4-1-2101</t>
  </si>
  <si>
    <t>4-1-2102</t>
  </si>
  <si>
    <t>4-1-2103</t>
  </si>
  <si>
    <t>4-1-2104</t>
  </si>
  <si>
    <t>4-1-2105</t>
  </si>
  <si>
    <t>4-2-302</t>
  </si>
  <si>
    <t>4-2-303</t>
  </si>
  <si>
    <t>4-2-304</t>
  </si>
  <si>
    <t>4-2-305</t>
  </si>
  <si>
    <t>4-2-306</t>
  </si>
  <si>
    <t>4-2-307</t>
  </si>
  <si>
    <t>4-2-308</t>
  </si>
  <si>
    <t>4-2-401</t>
  </si>
  <si>
    <t>4-2-402</t>
  </si>
  <si>
    <t>4-2-403</t>
  </si>
  <si>
    <t>4-2-404</t>
  </si>
  <si>
    <t>4-2-405</t>
  </si>
  <si>
    <t>4-2-406</t>
  </si>
  <si>
    <t>4-2-407</t>
  </si>
  <si>
    <t>4-2-408</t>
  </si>
  <si>
    <t>4-2-501</t>
  </si>
  <si>
    <t>4-2-502</t>
  </si>
  <si>
    <t>4-2-503</t>
  </si>
  <si>
    <t>4-2-504</t>
  </si>
  <si>
    <t>4-2-505</t>
  </si>
  <si>
    <t>4-2-506</t>
  </si>
  <si>
    <t>4-2-507</t>
  </si>
  <si>
    <t>4-2-508</t>
  </si>
  <si>
    <t>4-2-601</t>
  </si>
  <si>
    <t>4-2-602</t>
  </si>
  <si>
    <t>4-2-603</t>
  </si>
  <si>
    <t>4-2-604</t>
  </si>
  <si>
    <t>4-2-605</t>
  </si>
  <si>
    <t>4-2-606</t>
  </si>
  <si>
    <t>4-2-607</t>
  </si>
  <si>
    <t>4-2-608</t>
  </si>
  <si>
    <t>4-2-701</t>
  </si>
  <si>
    <t>4-2-702</t>
  </si>
  <si>
    <t>4-2-703</t>
  </si>
  <si>
    <t>4-2-704</t>
  </si>
  <si>
    <t>4-2-705</t>
  </si>
  <si>
    <t>4-2-706</t>
  </si>
  <si>
    <t>4-2-707</t>
  </si>
  <si>
    <t>4-2-708</t>
  </si>
  <si>
    <t>4-2-801</t>
  </si>
  <si>
    <t>4-2-802</t>
  </si>
  <si>
    <t>4-2-803</t>
  </si>
  <si>
    <t>4-2-804</t>
  </si>
  <si>
    <t>4-2-805</t>
  </si>
  <si>
    <t>4-2-806</t>
  </si>
  <si>
    <t>4-2-807</t>
  </si>
  <si>
    <t>4-2-808</t>
  </si>
  <si>
    <t>4-2-901</t>
  </si>
  <si>
    <t>4-2-902</t>
  </si>
  <si>
    <t>4-2-903</t>
  </si>
  <si>
    <t>4-2-904</t>
  </si>
  <si>
    <t>4-2-905</t>
  </si>
  <si>
    <t>4-2-906</t>
  </si>
  <si>
    <t>4-2-1104</t>
  </si>
  <si>
    <t>4-2-1105</t>
  </si>
  <si>
    <t>4-2-1106</t>
  </si>
  <si>
    <t>4-2-1107</t>
  </si>
  <si>
    <t>4-2-1108</t>
  </si>
  <si>
    <t>4-2-1201</t>
  </si>
  <si>
    <t>4-2-1202</t>
  </si>
  <si>
    <t>4-2-1203</t>
  </si>
  <si>
    <t>4-2-1204</t>
  </si>
  <si>
    <t>4-2-1205</t>
  </si>
  <si>
    <t>4-2-1206</t>
  </si>
  <si>
    <t>4-2-1207</t>
  </si>
  <si>
    <t>4-2-1208</t>
  </si>
  <si>
    <t>4-2-1301</t>
  </si>
  <si>
    <t>4-2-1302</t>
  </si>
  <si>
    <t>4-2-1303</t>
  </si>
  <si>
    <t>4-2-1304</t>
  </si>
  <si>
    <t>4-2-1305</t>
  </si>
  <si>
    <t>4-2-1306</t>
  </si>
  <si>
    <t>4-2-1307</t>
  </si>
  <si>
    <t>4-2-1308</t>
  </si>
  <si>
    <t>4-2-1401</t>
  </si>
  <si>
    <t>4-2-1402</t>
  </si>
  <si>
    <t>4-2-1403</t>
  </si>
  <si>
    <t>4-2-1404</t>
  </si>
  <si>
    <t>4-2-1405</t>
  </si>
  <si>
    <t>4-2-1406</t>
  </si>
  <si>
    <t>4-2-1407</t>
  </si>
  <si>
    <t>4-2-1408</t>
  </si>
  <si>
    <t>4-2-1501</t>
  </si>
  <si>
    <t>4-2-1502</t>
  </si>
  <si>
    <t>4-2-1503</t>
  </si>
  <si>
    <t>4-2-1504</t>
  </si>
  <si>
    <t>4-2-1505</t>
  </si>
  <si>
    <t>4-2-1506</t>
  </si>
  <si>
    <t>4-2-1507</t>
  </si>
  <si>
    <t>4-2-1508</t>
  </si>
  <si>
    <t>4-2-1601</t>
  </si>
  <si>
    <t>4-2-1602</t>
  </si>
  <si>
    <t>4-2-1603</t>
  </si>
  <si>
    <t>4-2-1604</t>
  </si>
  <si>
    <t>4-2-1605</t>
  </si>
  <si>
    <t>4-2-1606</t>
  </si>
  <si>
    <t>4-2-1607</t>
  </si>
  <si>
    <t>4-2-1608</t>
  </si>
  <si>
    <t>4-2-1701</t>
  </si>
  <si>
    <t>4-2-1702</t>
  </si>
  <si>
    <t>4-2-1703</t>
  </si>
  <si>
    <t>4-2-1704</t>
  </si>
  <si>
    <t>4-2-1705</t>
  </si>
  <si>
    <t>4-2-1706</t>
  </si>
  <si>
    <t>4-2-1707</t>
  </si>
  <si>
    <t>4-2-1708</t>
  </si>
  <si>
    <t>4-2-1807</t>
  </si>
  <si>
    <t>4-2-1808</t>
  </si>
  <si>
    <t>4-2-1901</t>
  </si>
  <si>
    <t>4-2-1902</t>
  </si>
  <si>
    <t>4-2-1903</t>
  </si>
  <si>
    <t>4-2-1904</t>
  </si>
  <si>
    <t>4-2-1905</t>
  </si>
  <si>
    <t>4-2-1906</t>
  </si>
  <si>
    <t>4-2-1907</t>
  </si>
  <si>
    <t>4-2-1908</t>
  </si>
  <si>
    <t>4-2-2001</t>
  </si>
  <si>
    <t>4-2-2002</t>
  </si>
  <si>
    <t>4-2-2003</t>
  </si>
  <si>
    <t>4-2-2004</t>
  </si>
  <si>
    <t>4-2-2005</t>
  </si>
  <si>
    <t>4-2-2006</t>
  </si>
  <si>
    <t>4-2-2007</t>
  </si>
  <si>
    <t>4-2-2008</t>
  </si>
  <si>
    <t>4-2-2101</t>
  </si>
  <si>
    <t>4-2-2102</t>
  </si>
  <si>
    <t>4-2-2103</t>
  </si>
  <si>
    <t>4-2-2104</t>
  </si>
  <si>
    <t>4-2-2105</t>
  </si>
  <si>
    <t>4-2-2106</t>
  </si>
  <si>
    <t>4-2-2107</t>
  </si>
  <si>
    <t>4-2-2108</t>
  </si>
  <si>
    <t>2-3-1705</t>
  </si>
  <si>
    <t>2-3-1801</t>
  </si>
  <si>
    <t>2-3-1806</t>
  </si>
  <si>
    <t>2-3-1901</t>
  </si>
  <si>
    <t>2-3-1902</t>
  </si>
  <si>
    <t>2-3-1903</t>
  </si>
  <si>
    <t>2-3-1905</t>
  </si>
  <si>
    <t>2-3-1906</t>
  </si>
  <si>
    <t>2-3-1907</t>
  </si>
  <si>
    <t>2-3-2001</t>
  </si>
  <si>
    <t>2-3-2002</t>
  </si>
  <si>
    <t>4-2-1101</t>
  </si>
  <si>
    <t>4-2-907</t>
  </si>
  <si>
    <t>4-2-908</t>
  </si>
  <si>
    <t>4-2-1001</t>
  </si>
  <si>
    <t>4-2-1002</t>
  </si>
  <si>
    <t>4-2-1003</t>
  </si>
  <si>
    <t>4-2-1005</t>
  </si>
  <si>
    <t>4-2-1006</t>
  </si>
  <si>
    <t>4-2-1007</t>
  </si>
  <si>
    <t>4-2-1008</t>
  </si>
  <si>
    <t>4-2-1102</t>
  </si>
  <si>
    <t>4-2-1103</t>
  </si>
  <si>
    <t>4-2-1801</t>
  </si>
  <si>
    <t>4-2-1804</t>
  </si>
  <si>
    <t>2-1-301</t>
  </si>
  <si>
    <t>2-1-302</t>
  </si>
  <si>
    <t>2-1-303</t>
  </si>
  <si>
    <t>2-1-304</t>
  </si>
  <si>
    <t>2-1-305</t>
  </si>
  <si>
    <t>2-1-306</t>
  </si>
  <si>
    <t>2-1-401</t>
  </si>
  <si>
    <t>2-1-402</t>
  </si>
  <si>
    <t>2-1-403</t>
  </si>
  <si>
    <t>2-1-404</t>
  </si>
  <si>
    <t>2-1-405</t>
  </si>
  <si>
    <t>2-1-406</t>
  </si>
  <si>
    <t>2-1-501</t>
  </si>
  <si>
    <t>2-1-502</t>
  </si>
  <si>
    <t>2-1-503</t>
  </si>
  <si>
    <t>2-1-504</t>
  </si>
  <si>
    <t>2-1-505</t>
  </si>
  <si>
    <t>2-1-506</t>
  </si>
  <si>
    <t>2-1-601</t>
  </si>
  <si>
    <t>2-1-602</t>
  </si>
  <si>
    <t>2-1-603</t>
  </si>
  <si>
    <t>2-1-604</t>
  </si>
  <si>
    <t>2-1-605</t>
  </si>
  <si>
    <t>2-1-606</t>
  </si>
  <si>
    <t>2-1-701</t>
  </si>
  <si>
    <t>2-1-702</t>
  </si>
  <si>
    <t>2-1-703</t>
  </si>
  <si>
    <t>2-1-704</t>
  </si>
  <si>
    <t>2-1-705</t>
  </si>
  <si>
    <t>2-1-706</t>
  </si>
  <si>
    <t>2-1-801</t>
  </si>
  <si>
    <t>2-1-802</t>
  </si>
  <si>
    <t>2-1-803</t>
  </si>
  <si>
    <t>2-1-804</t>
  </si>
  <si>
    <t>2-1-805</t>
  </si>
  <si>
    <t>2-1-806</t>
  </si>
  <si>
    <t>2-1-901</t>
  </si>
  <si>
    <t>2-1-902</t>
  </si>
  <si>
    <t>2-1-903</t>
  </si>
  <si>
    <t>2-1-904</t>
  </si>
  <si>
    <t>2-1-905</t>
  </si>
  <si>
    <t>2-1-906</t>
  </si>
  <si>
    <t>2-1-1001</t>
  </si>
  <si>
    <t>2-1-1002</t>
  </si>
  <si>
    <t>2-1-1003</t>
  </si>
  <si>
    <t>2-1-1004</t>
  </si>
  <si>
    <t>2-1-1005</t>
  </si>
  <si>
    <t>2-1-1006</t>
  </si>
  <si>
    <t>2-1-1101</t>
  </si>
  <si>
    <t>2-1-1102</t>
  </si>
  <si>
    <t>2-1-1103</t>
  </si>
  <si>
    <t>2-1-1104</t>
  </si>
  <si>
    <t>2-1-1105</t>
  </si>
  <si>
    <t>2-1-1106</t>
  </si>
  <si>
    <t>2-1-1201</t>
  </si>
  <si>
    <t>2-1-1202</t>
  </si>
  <si>
    <t>2-1-1203</t>
  </si>
  <si>
    <t>2-1-1204</t>
  </si>
  <si>
    <t>2-1-1205</t>
  </si>
  <si>
    <t>2-1-1206</t>
  </si>
  <si>
    <t>2-1-1301</t>
  </si>
  <si>
    <t>2-1-1302</t>
  </si>
  <si>
    <t>2-1-1303</t>
  </si>
  <si>
    <t>2-1-1304</t>
  </si>
  <si>
    <t>2-1-1305</t>
  </si>
  <si>
    <t>2-1-1306</t>
  </si>
  <si>
    <t>2-1-1401</t>
  </si>
  <si>
    <t>2-1-1402</t>
  </si>
  <si>
    <t>2-1-1403</t>
  </si>
  <si>
    <t>2-1-1404</t>
  </si>
  <si>
    <t>2-1-1405</t>
  </si>
  <si>
    <t>2-1-1406</t>
  </si>
  <si>
    <t>2-1-1501</t>
  </si>
  <si>
    <t>2-1-1502</t>
  </si>
  <si>
    <t>2-1-1503</t>
  </si>
  <si>
    <t>2-1-1504</t>
  </si>
  <si>
    <t>2-1-1505</t>
  </si>
  <si>
    <t>2-1-1506</t>
  </si>
  <si>
    <t>2-1-1601</t>
  </si>
  <si>
    <t>2-1-1602</t>
  </si>
  <si>
    <t>2-1-1603</t>
  </si>
  <si>
    <t>2-1-1604</t>
  </si>
  <si>
    <t>2-1-1605</t>
  </si>
  <si>
    <t>2-1-1606</t>
  </si>
  <si>
    <t>2-1-1701</t>
  </si>
  <si>
    <t>2-1-1702</t>
  </si>
  <si>
    <t>2-1-1703</t>
  </si>
  <si>
    <t>2-1-1704</t>
  </si>
  <si>
    <t>2-1-1705</t>
  </si>
  <si>
    <t>2-1-1706</t>
  </si>
  <si>
    <t>2-2-101</t>
  </si>
  <si>
    <t>2-2-102</t>
  </si>
  <si>
    <t>2-2-103</t>
  </si>
  <si>
    <t>2-2-104</t>
  </si>
  <si>
    <t>2-2-105</t>
  </si>
  <si>
    <t>2-2-106</t>
  </si>
  <si>
    <t>2-2-201</t>
  </si>
  <si>
    <t>2-2-202</t>
  </si>
  <si>
    <t>2-2-203</t>
  </si>
  <si>
    <t>2-2-204</t>
  </si>
  <si>
    <t>2-2-205</t>
  </si>
  <si>
    <t>2-2-206</t>
  </si>
  <si>
    <t>2-2-301</t>
  </si>
  <si>
    <t>2-2-302</t>
  </si>
  <si>
    <t>2-2-303</t>
  </si>
  <si>
    <t>2-2-304</t>
  </si>
  <si>
    <t>2-2-305</t>
  </si>
  <si>
    <t>2-2-306</t>
  </si>
  <si>
    <t>2-2-401</t>
  </si>
  <si>
    <t>2-2-402</t>
  </si>
  <si>
    <t>2-2-403</t>
  </si>
  <si>
    <t>2-2-404</t>
  </si>
  <si>
    <t>2-2-405</t>
  </si>
  <si>
    <t>2-2-406</t>
  </si>
  <si>
    <t>2-2-501</t>
  </si>
  <si>
    <t>2-2-502</t>
  </si>
  <si>
    <t>2-2-503</t>
  </si>
  <si>
    <t>2-2-504</t>
  </si>
  <si>
    <t>2-2-505</t>
  </si>
  <si>
    <t>2-2-506</t>
  </si>
  <si>
    <t>2-2-601</t>
  </si>
  <si>
    <t>2-2-602</t>
  </si>
  <si>
    <t>2-2-603</t>
  </si>
  <si>
    <t>2-2-604</t>
  </si>
  <si>
    <t>2-2-605</t>
  </si>
  <si>
    <t>2-2-606</t>
  </si>
  <si>
    <t>2-2-701</t>
  </si>
  <si>
    <t>2-2-702</t>
  </si>
  <si>
    <t>2-2-703</t>
  </si>
  <si>
    <t>2-2-704</t>
  </si>
  <si>
    <t>2-2-705</t>
  </si>
  <si>
    <t>2-2-706</t>
  </si>
  <si>
    <t>2-2-801</t>
  </si>
  <si>
    <t>2-2-802</t>
  </si>
  <si>
    <t>2-2-803</t>
  </si>
  <si>
    <t>2-2-804</t>
  </si>
  <si>
    <t>2-2-805</t>
  </si>
  <si>
    <t>2-2-806</t>
  </si>
  <si>
    <t>2-2-901</t>
  </si>
  <si>
    <t>2-2-902</t>
  </si>
  <si>
    <t>2-2-903</t>
  </si>
  <si>
    <t>2-2-904</t>
  </si>
  <si>
    <t>2-2-905</t>
  </si>
  <si>
    <t>2-2-906</t>
  </si>
  <si>
    <t>2-2-1001</t>
  </si>
  <si>
    <t>2-2-1002</t>
  </si>
  <si>
    <t>2-2-1003</t>
  </si>
  <si>
    <t>2-2-1004</t>
  </si>
  <si>
    <t>2-2-1005</t>
  </si>
  <si>
    <t>2-2-1006</t>
  </si>
  <si>
    <t>2-2-1101</t>
  </si>
  <si>
    <t>2-2-1102</t>
  </si>
  <si>
    <t>2-2-1103</t>
  </si>
  <si>
    <t>2-2-1104</t>
  </si>
  <si>
    <t>2-2-1105</t>
  </si>
  <si>
    <t>2-2-1106</t>
  </si>
  <si>
    <t>2-2-1201</t>
  </si>
  <si>
    <t>2-2-1202</t>
  </si>
  <si>
    <t>2-2-1203</t>
  </si>
  <si>
    <t>2-2-1204</t>
  </si>
  <si>
    <t>2-2-1205</t>
  </si>
  <si>
    <t>2-2-1206</t>
  </si>
  <si>
    <t>2-2-1301</t>
  </si>
  <si>
    <t>2-2-1302</t>
  </si>
  <si>
    <t>2-2-1303</t>
  </si>
  <si>
    <t>2-2-1304</t>
  </si>
  <si>
    <t>2-2-1305</t>
  </si>
  <si>
    <t>2-2-1306</t>
  </si>
  <si>
    <t>2-2-1401</t>
  </si>
  <si>
    <t>2-2-1402</t>
  </si>
  <si>
    <t>2-2-1403</t>
  </si>
  <si>
    <t>2-2-1404</t>
  </si>
  <si>
    <t>2-2-1405</t>
  </si>
  <si>
    <t>2-2-1406</t>
  </si>
  <si>
    <t>2-2-1501</t>
  </si>
  <si>
    <t>2-2-1502</t>
  </si>
  <si>
    <t>2-2-1503</t>
  </si>
  <si>
    <t>2-2-1504</t>
  </si>
  <si>
    <t>2-2-1505</t>
  </si>
  <si>
    <t>2-2-1506</t>
  </si>
  <si>
    <t>2-2-1601</t>
  </si>
  <si>
    <t>2-2-1602</t>
  </si>
  <si>
    <t>2-2-1603</t>
  </si>
  <si>
    <t>2-2-1604</t>
  </si>
  <si>
    <t>2-2-1605</t>
  </si>
  <si>
    <t>2-2-1606</t>
  </si>
  <si>
    <t>2-2-1701</t>
  </si>
  <si>
    <t>2-2-1702</t>
  </si>
  <si>
    <t>2-2-1703</t>
  </si>
  <si>
    <t>2-2-1704</t>
  </si>
  <si>
    <t>2-2-1705</t>
  </si>
  <si>
    <t>2-2-1706</t>
  </si>
  <si>
    <t>2-2-1801</t>
  </si>
  <si>
    <t>2-2-1802</t>
  </si>
  <si>
    <t>2-2-1803</t>
  </si>
  <si>
    <t>2-2-1804</t>
  </si>
  <si>
    <t>2-2-1805</t>
  </si>
  <si>
    <t>2-2-1806</t>
  </si>
  <si>
    <t>2-2-1901</t>
  </si>
  <si>
    <t>2-2-1902</t>
  </si>
  <si>
    <t>2-2-1903</t>
  </si>
  <si>
    <t>2-2-1904</t>
  </si>
  <si>
    <t>2-2-1905</t>
  </si>
  <si>
    <t>2-2-1906</t>
  </si>
  <si>
    <t>2-2-2001</t>
  </si>
  <si>
    <t>2-2-2002</t>
  </si>
  <si>
    <t>2-2-2003</t>
  </si>
  <si>
    <t>2-2-2004</t>
  </si>
  <si>
    <t>2-2-2005</t>
  </si>
  <si>
    <t>2-2-2006</t>
  </si>
  <si>
    <t>2-3-101</t>
  </si>
  <si>
    <t>2-3-102</t>
  </si>
  <si>
    <t>2-3-103</t>
  </si>
  <si>
    <t>2-3-104</t>
  </si>
  <si>
    <t>2-3-105</t>
  </si>
  <si>
    <t>2-3-106</t>
  </si>
  <si>
    <t>2-3-107</t>
  </si>
  <si>
    <t>2-3-201</t>
  </si>
  <si>
    <t>2-3-202</t>
  </si>
  <si>
    <t>2-3-203</t>
  </si>
  <si>
    <t>2-3-204</t>
  </si>
  <si>
    <t>2-3-205</t>
  </si>
  <si>
    <t>2-3-206</t>
  </si>
  <si>
    <t>2-3-207</t>
  </si>
  <si>
    <t>2-3-301</t>
  </si>
  <si>
    <t>2-3-302</t>
  </si>
  <si>
    <t>2-3-303</t>
  </si>
  <si>
    <t>2-3-304</t>
  </si>
  <si>
    <t>2-3-305</t>
  </si>
  <si>
    <t>2-3-306</t>
  </si>
  <si>
    <t>2-3-307</t>
  </si>
  <si>
    <t>2-3-401</t>
  </si>
  <si>
    <t>2-3-402</t>
  </si>
  <si>
    <t>2-3-403</t>
  </si>
  <si>
    <t>2-3-404</t>
  </si>
  <si>
    <t>2-3-405</t>
  </si>
  <si>
    <t>2-3-406</t>
  </si>
  <si>
    <t>2-3-407</t>
  </si>
  <si>
    <t>2-3-501</t>
  </si>
  <si>
    <t>2-3-502</t>
  </si>
  <si>
    <t>2-3-503</t>
  </si>
  <si>
    <t>2-3-504</t>
  </si>
  <si>
    <t>2-3-505</t>
  </si>
  <si>
    <t>2-3-506</t>
  </si>
  <si>
    <t>2-3-507</t>
  </si>
  <si>
    <t>2-3-601</t>
  </si>
  <si>
    <t>2-3-602</t>
  </si>
  <si>
    <t>2-3-603</t>
  </si>
  <si>
    <t>2-3-604</t>
  </si>
  <si>
    <t>2-3-605</t>
  </si>
  <si>
    <t>2-3-606</t>
  </si>
  <si>
    <t>2-3-607</t>
  </si>
  <si>
    <t>2-3-701</t>
  </si>
  <si>
    <t>2-3-702</t>
  </si>
  <si>
    <t>2-3-703</t>
  </si>
  <si>
    <t>2-3-704</t>
  </si>
  <si>
    <t>2-3-705</t>
  </si>
  <si>
    <t>2-3-706</t>
  </si>
  <si>
    <t>2-3-707</t>
  </si>
  <si>
    <t>2-3-801</t>
  </si>
  <si>
    <t>2-3-802</t>
  </si>
  <si>
    <t>2-3-803</t>
  </si>
  <si>
    <t>2-3-804</t>
  </si>
  <si>
    <t>2-3-805</t>
  </si>
  <si>
    <t>2-3-806</t>
  </si>
  <si>
    <t>2-3-807</t>
  </si>
  <si>
    <t>2-3-901</t>
  </si>
  <si>
    <t>2-3-902</t>
  </si>
  <si>
    <t>2-3-903</t>
  </si>
  <si>
    <t>2-3-904</t>
  </si>
  <si>
    <t>2-3-905</t>
  </si>
  <si>
    <t>2-3-906</t>
  </si>
  <si>
    <t>2-3-907</t>
  </si>
  <si>
    <t>2-3-1001</t>
  </si>
  <si>
    <t>2-3-1002</t>
  </si>
  <si>
    <t>2-3-1003</t>
  </si>
  <si>
    <t>2-3-1004</t>
  </si>
  <si>
    <t>2-3-1005</t>
  </si>
  <si>
    <t>2-3-1006</t>
  </si>
  <si>
    <t>2-3-1007</t>
  </si>
  <si>
    <t>2-3-1101</t>
  </si>
  <si>
    <t>2-3-1102</t>
  </si>
  <si>
    <t>2-3-1103</t>
  </si>
  <si>
    <t>2-3-1104</t>
  </si>
  <si>
    <t>2-3-1105</t>
  </si>
  <si>
    <t>2-3-1106</t>
  </si>
  <si>
    <t>2-3-1107</t>
  </si>
  <si>
    <t>2-3-1201</t>
  </si>
  <si>
    <t>2-3-1202</t>
  </si>
  <si>
    <t>2-3-1203</t>
  </si>
  <si>
    <t>2-3-1204</t>
  </si>
  <si>
    <t>2-3-1205</t>
  </si>
  <si>
    <t>2-3-1206</t>
  </si>
  <si>
    <t>2-3-1207</t>
  </si>
  <si>
    <t>2-3-1301</t>
  </si>
  <si>
    <t>2-3-1302</t>
  </si>
  <si>
    <t>2-3-1303</t>
  </si>
  <si>
    <t>2-3-1304</t>
  </si>
  <si>
    <t>2-3-1305</t>
  </si>
  <si>
    <t>2-3-1306</t>
  </si>
  <si>
    <t>3-2-804</t>
  </si>
  <si>
    <t>3-2-805</t>
  </si>
  <si>
    <t>3-2-901</t>
  </si>
  <si>
    <t>3-2-902</t>
  </si>
  <si>
    <t>3-1-202</t>
  </si>
  <si>
    <t>3-1-205</t>
  </si>
  <si>
    <t>3-1-301</t>
  </si>
  <si>
    <t>3-1-201</t>
  </si>
  <si>
    <t>3-1-302</t>
  </si>
  <si>
    <t>3-1-303</t>
  </si>
  <si>
    <t>3-1-204</t>
  </si>
  <si>
    <t>3-1-203</t>
  </si>
  <si>
    <t>3-1-1201</t>
  </si>
  <si>
    <t>3-1-1202</t>
  </si>
  <si>
    <t>3-1-1203</t>
  </si>
  <si>
    <t>3-1-1204</t>
  </si>
  <si>
    <t>3-1-1205</t>
  </si>
  <si>
    <t>3-1-1301</t>
  </si>
  <si>
    <t>3-1-1302</t>
  </si>
  <si>
    <t>1-1-2106</t>
  </si>
  <si>
    <t>1-1-2107</t>
  </si>
  <si>
    <t>1-1-2108</t>
  </si>
  <si>
    <t>3-2-1001</t>
  </si>
  <si>
    <t>3-2-1002</t>
  </si>
  <si>
    <t>3-2-1003</t>
  </si>
  <si>
    <t>1-1-1406</t>
  </si>
  <si>
    <t>1-1-1407</t>
  </si>
  <si>
    <t>1-1-1907</t>
  </si>
  <si>
    <t>1-1-1908</t>
  </si>
  <si>
    <t>3-2-1004</t>
  </si>
  <si>
    <t>3-2-1005</t>
  </si>
  <si>
    <t>3-1-304</t>
  </si>
  <si>
    <t>3-1-305</t>
  </si>
  <si>
    <t>3-1-401</t>
  </si>
  <si>
    <t>3-1-402</t>
  </si>
  <si>
    <t>3-1-403</t>
  </si>
  <si>
    <t>3-1-404</t>
  </si>
  <si>
    <t>3-1-405</t>
  </si>
  <si>
    <t>3-1-501</t>
  </si>
  <si>
    <t>3-1-502</t>
  </si>
  <si>
    <t>3-1-503</t>
  </si>
  <si>
    <t>3-1-504</t>
  </si>
  <si>
    <t>3-1-505</t>
  </si>
  <si>
    <t>3-1-601</t>
  </si>
  <si>
    <t>3-1-602</t>
  </si>
  <si>
    <t>3-1-603</t>
  </si>
  <si>
    <t>3-1-604</t>
  </si>
  <si>
    <t>3-1-605</t>
  </si>
  <si>
    <t>3-1-701</t>
  </si>
  <si>
    <t>3-2-202</t>
  </si>
  <si>
    <t>3-2-203</t>
  </si>
  <si>
    <t>3-2-204</t>
  </si>
  <si>
    <t>3-2-205</t>
  </si>
  <si>
    <t>3-2-301</t>
  </si>
  <si>
    <t>3-2-1101</t>
  </si>
  <si>
    <t>3-2-1102</t>
  </si>
  <si>
    <t>3-1-1303</t>
  </si>
  <si>
    <t>3-1-1304</t>
  </si>
  <si>
    <t>3-1-1305</t>
  </si>
  <si>
    <t>3-1-1401</t>
  </si>
  <si>
    <t>3-1-1402</t>
  </si>
  <si>
    <t>3-1-1403</t>
  </si>
  <si>
    <t>3-1-1404</t>
  </si>
  <si>
    <t>3-2-1103</t>
  </si>
  <si>
    <t>3-2-1104</t>
  </si>
  <si>
    <t>3-2-402</t>
  </si>
  <si>
    <t>3-2-403</t>
  </si>
  <si>
    <t>3-2-404</t>
  </si>
  <si>
    <t>3-2-405</t>
  </si>
  <si>
    <t>3-2-1105</t>
  </si>
  <si>
    <t>3-2-1201</t>
  </si>
  <si>
    <t>3-2-1202</t>
  </si>
  <si>
    <t>3-2-1203</t>
  </si>
  <si>
    <t>3-2-1204</t>
  </si>
  <si>
    <t>3-1-702</t>
  </si>
  <si>
    <t>3-1-703</t>
  </si>
  <si>
    <t>3-1-704</t>
  </si>
  <si>
    <t>3-1-705</t>
  </si>
  <si>
    <t>3-1-801</t>
  </si>
  <si>
    <t>3-1-802</t>
  </si>
  <si>
    <t>3-1-803</t>
  </si>
  <si>
    <t>3-1-804</t>
  </si>
  <si>
    <t>3-1-805</t>
  </si>
  <si>
    <t>3-2-904</t>
  </si>
  <si>
    <t>3-1-1004</t>
  </si>
  <si>
    <t>3-1-1005</t>
  </si>
  <si>
    <t>3-1-1101</t>
  </si>
  <si>
    <t>3-1-1102</t>
  </si>
  <si>
    <t>3-1-1103</t>
  </si>
  <si>
    <t>3-1-1104</t>
  </si>
  <si>
    <t>3-1-1105</t>
  </si>
  <si>
    <t>3-2-602</t>
  </si>
  <si>
    <t>3-2-603</t>
  </si>
  <si>
    <t>3-2-604</t>
  </si>
  <si>
    <t>3-2-605</t>
  </si>
  <si>
    <t>3-1-1501</t>
  </si>
  <si>
    <t>3-1-1502</t>
  </si>
  <si>
    <t>3-1-1503</t>
  </si>
  <si>
    <t>3-1-1505</t>
  </si>
  <si>
    <t>3-1-1504</t>
  </si>
  <si>
    <t>3-1-1405</t>
  </si>
  <si>
    <t>3-1-1601</t>
  </si>
  <si>
    <t>3-2-701</t>
  </si>
  <si>
    <t>3-2-702</t>
  </si>
  <si>
    <t>3-2-704</t>
  </si>
  <si>
    <t>3-2-703</t>
  </si>
  <si>
    <t>3-2-303</t>
  </si>
  <si>
    <t>3-2-401</t>
  </si>
  <si>
    <t>3-2-302</t>
  </si>
  <si>
    <t>3-2-305</t>
  </si>
  <si>
    <t>3-2-304</t>
  </si>
  <si>
    <t>3-2-705</t>
  </si>
  <si>
    <t>3-2-803</t>
  </si>
  <si>
    <t>3-2-801</t>
  </si>
  <si>
    <t>3-2-101</t>
  </si>
  <si>
    <t>3-2-102</t>
  </si>
  <si>
    <t>3-2-103</t>
  </si>
  <si>
    <t>3-2-104</t>
  </si>
  <si>
    <t>3-2-105</t>
  </si>
  <si>
    <t>3-2-201</t>
  </si>
  <si>
    <t>2-3-1804</t>
  </si>
  <si>
    <t>2-3-1805</t>
  </si>
  <si>
    <t>2-3-1807</t>
  </si>
  <si>
    <t>2-3-1904</t>
  </si>
  <si>
    <t>2-3-2003</t>
  </si>
  <si>
    <t>2-3-2004</t>
  </si>
  <si>
    <t>2-3-2005</t>
  </si>
  <si>
    <t>2-3-2007</t>
  </si>
  <si>
    <t>2-3-1503</t>
  </si>
  <si>
    <t>2-3-1504</t>
  </si>
  <si>
    <t>2-3-1505</t>
  </si>
  <si>
    <t>2-3-1704</t>
  </si>
  <si>
    <t>2-3-1706</t>
  </si>
  <si>
    <t>2-3-1707</t>
  </si>
  <si>
    <t>2-3-1802</t>
  </si>
  <si>
    <t>2-3-1803</t>
  </si>
  <si>
    <t>3-1-901</t>
  </si>
  <si>
    <t>3-1-902</t>
  </si>
  <si>
    <t>3-1-903</t>
  </si>
  <si>
    <t>3-1-904</t>
  </si>
  <si>
    <t>3-1-905</t>
  </si>
  <si>
    <t>3-1-1001</t>
  </si>
  <si>
    <t>3-1-1002</t>
  </si>
  <si>
    <t>3-1-1003</t>
  </si>
  <si>
    <t>3-1-1602</t>
  </si>
  <si>
    <t>3-1-1603</t>
  </si>
  <si>
    <t>3-1-1604</t>
  </si>
  <si>
    <t>3-1-1605</t>
  </si>
  <si>
    <t>3-2-501</t>
  </si>
  <si>
    <t>3-2-502</t>
  </si>
  <si>
    <t>3-2-503</t>
  </si>
  <si>
    <t>3-2-504</t>
  </si>
  <si>
    <t>3-2-505</t>
  </si>
  <si>
    <t>3-2-601</t>
  </si>
  <si>
    <t>4-2-1803</t>
  </si>
  <si>
    <t>4-2-1806</t>
  </si>
  <si>
    <t>3-2-1403</t>
  </si>
  <si>
    <t>3-2-1404</t>
  </si>
  <si>
    <t>3-2-1405</t>
  </si>
  <si>
    <t>3-2-1501</t>
  </si>
  <si>
    <t>3-2-1502</t>
  </si>
  <si>
    <t>3-2-1503</t>
  </si>
  <si>
    <t>3-2-1504</t>
  </si>
  <si>
    <t>3-2-1505</t>
  </si>
  <si>
    <t>3-2-1601</t>
  </si>
  <si>
    <t>3-2-1602</t>
  </si>
  <si>
    <t>3-2-1603</t>
  </si>
  <si>
    <t>3-2-1604</t>
  </si>
  <si>
    <t>3-2-1605</t>
  </si>
  <si>
    <t>2-3-2006</t>
  </si>
  <si>
    <t>4-2-1805</t>
  </si>
  <si>
    <t>3-2-1205</t>
  </si>
  <si>
    <t>3-2-1301</t>
  </si>
  <si>
    <t>3-2-1303</t>
  </si>
  <si>
    <t>3-2-1304</t>
  </si>
  <si>
    <t>3-2-1305</t>
  </si>
  <si>
    <t>3-2-1401</t>
  </si>
  <si>
    <t>3-2-1402</t>
  </si>
  <si>
    <t>4-1-201</t>
  </si>
  <si>
    <t>4-1-301</t>
  </si>
  <si>
    <t>4-1-302</t>
  </si>
  <si>
    <t>4-1-303</t>
  </si>
  <si>
    <t>4-1-401</t>
  </si>
  <si>
    <t>4-1-605</t>
  </si>
  <si>
    <t>3-2-903</t>
  </si>
  <si>
    <t>3-2-905</t>
  </si>
  <si>
    <t>1-1-207</t>
  </si>
  <si>
    <t>2-3-1507</t>
  </si>
  <si>
    <t>3-2-1302</t>
  </si>
  <si>
    <t>3-2-802</t>
  </si>
  <si>
    <t>4-1-1102</t>
  </si>
  <si>
    <t>4-1-1105</t>
  </si>
  <si>
    <t>4-1-1301</t>
  </si>
  <si>
    <t>4-1-1401</t>
  </si>
  <si>
    <t>4-1-1403</t>
  </si>
  <si>
    <t>4-1-1502</t>
  </si>
  <si>
    <t>4-1-1602</t>
  </si>
  <si>
    <t>4-1-1605</t>
  </si>
  <si>
    <t>4-1-702</t>
  </si>
  <si>
    <t>4-1-703</t>
  </si>
  <si>
    <t>4-1-705</t>
  </si>
  <si>
    <t>4-1-802</t>
  </si>
  <si>
    <t>4-1-803</t>
  </si>
  <si>
    <t>4-2-1004</t>
  </si>
  <si>
    <t>4-2-1802</t>
  </si>
  <si>
    <t>10-1-204</t>
  </si>
  <si>
    <t>10-1-505</t>
  </si>
  <si>
    <t>14-3-1603</t>
  </si>
  <si>
    <t>14-3-1604</t>
  </si>
  <si>
    <t>14-1-803</t>
  </si>
  <si>
    <t>14-3-1805</t>
  </si>
  <si>
    <t>10-1-1304</t>
  </si>
  <si>
    <t>10-1-1305</t>
  </si>
  <si>
    <t>10-1-1401</t>
  </si>
  <si>
    <t>10-1-1402</t>
  </si>
  <si>
    <t>10-1-1403</t>
  </si>
  <si>
    <t>10-1-1404</t>
  </si>
  <si>
    <t>10-1-1405</t>
  </si>
  <si>
    <t>10-2-1001</t>
  </si>
  <si>
    <t>10-2-1002</t>
  </si>
  <si>
    <t>10-2-1003</t>
  </si>
  <si>
    <t>10-2-1004</t>
  </si>
  <si>
    <t>10-2-1005</t>
  </si>
  <si>
    <t>10-2-1101</t>
  </si>
  <si>
    <t>10-2-1102</t>
  </si>
  <si>
    <t>10-2-1103</t>
  </si>
  <si>
    <t>10-2-1104</t>
  </si>
  <si>
    <t>10-2-1105</t>
  </si>
  <si>
    <t>10-2-1201</t>
  </si>
  <si>
    <t>10-2-1202</t>
  </si>
  <si>
    <t>10-2-1203</t>
  </si>
  <si>
    <t>10-2-1204</t>
  </si>
  <si>
    <t>10-2-1205</t>
  </si>
  <si>
    <t>10-2-1301</t>
  </si>
  <si>
    <t>10-2-1302</t>
  </si>
  <si>
    <t>10-2-1303</t>
  </si>
  <si>
    <t>10-2-1304</t>
  </si>
  <si>
    <t>10-2-1305</t>
  </si>
  <si>
    <t>10-2-1401</t>
  </si>
  <si>
    <t>10-2-1402</t>
  </si>
  <si>
    <t>10-2-1403</t>
  </si>
  <si>
    <t>10-2-1404</t>
  </si>
  <si>
    <t>10-2-1405</t>
  </si>
  <si>
    <t>10-2-1501</t>
  </si>
  <si>
    <t>10-2-1502</t>
  </si>
  <si>
    <t>10-2-1503</t>
  </si>
  <si>
    <t>10-2-1504</t>
  </si>
  <si>
    <t>10-2-1505</t>
  </si>
  <si>
    <t>10-2-1601</t>
  </si>
  <si>
    <t>10-2-1602</t>
  </si>
  <si>
    <t>10-2-1603</t>
  </si>
  <si>
    <t>10-2-1604</t>
  </si>
  <si>
    <t>10-2-1605</t>
  </si>
  <si>
    <t>10-2-1701</t>
  </si>
  <si>
    <t>10-2-1702</t>
  </si>
  <si>
    <t>10-2-1703</t>
  </si>
  <si>
    <t>10-2-1704</t>
  </si>
  <si>
    <t>10-2-1705</t>
  </si>
  <si>
    <t>10-2-1801</t>
  </si>
  <si>
    <t>10-2-1802</t>
  </si>
  <si>
    <t>10-2-1803</t>
  </si>
  <si>
    <t>10-2-1804</t>
  </si>
  <si>
    <t>10-2-1805</t>
  </si>
  <si>
    <t>10-2-1901</t>
  </si>
  <si>
    <t>10-2-1902</t>
  </si>
  <si>
    <t>10-2-1903</t>
  </si>
  <si>
    <t>10-2-1904</t>
  </si>
  <si>
    <t>10-2-1905</t>
  </si>
  <si>
    <t>10-2-2001</t>
  </si>
  <si>
    <t>10-2-2002</t>
  </si>
  <si>
    <t>10-2-2003</t>
  </si>
  <si>
    <t>10-2-2004</t>
  </si>
  <si>
    <t>10-2-2005</t>
  </si>
  <si>
    <t>10-2-201</t>
  </si>
  <si>
    <t>10-2-202</t>
  </si>
  <si>
    <t>10-2-203</t>
  </si>
  <si>
    <t>10-2-204</t>
  </si>
  <si>
    <t>10-2-205</t>
  </si>
  <si>
    <t>10-2-2101</t>
  </si>
  <si>
    <t>10-2-2102</t>
  </si>
  <si>
    <t>10-2-2103</t>
  </si>
  <si>
    <t>10-2-2104</t>
  </si>
  <si>
    <t>10-2-2105</t>
  </si>
  <si>
    <t>10-2-301</t>
  </si>
  <si>
    <t>10-2-302</t>
  </si>
  <si>
    <t>10-2-303</t>
  </si>
  <si>
    <t>10-2-304</t>
  </si>
  <si>
    <t>10-2-305</t>
  </si>
  <si>
    <t>10-2-401</t>
  </si>
  <si>
    <t>10-2-402</t>
  </si>
  <si>
    <t>10-2-403</t>
  </si>
  <si>
    <t>10-2-404</t>
  </si>
  <si>
    <t>10-2-405</t>
  </si>
  <si>
    <t>10-2-501</t>
  </si>
  <si>
    <t>10-2-502</t>
  </si>
  <si>
    <t>10-2-503</t>
  </si>
  <si>
    <t>10-2-504</t>
  </si>
  <si>
    <t>10-2-505</t>
  </si>
  <si>
    <t>10-2-601</t>
  </si>
  <si>
    <t>10-2-602</t>
  </si>
  <si>
    <t>10-2-603</t>
  </si>
  <si>
    <t>10-2-604</t>
  </si>
  <si>
    <t>10-2-605</t>
  </si>
  <si>
    <t>10-2-701</t>
  </si>
  <si>
    <t>10-2-702</t>
  </si>
  <si>
    <t>10-2-703</t>
  </si>
  <si>
    <t>10-2-704</t>
  </si>
  <si>
    <t>10-2-705</t>
  </si>
  <si>
    <t>10-2-801</t>
  </si>
  <si>
    <t>10-2-802</t>
  </si>
  <si>
    <t>10-2-803</t>
  </si>
  <si>
    <t>10-2-804</t>
  </si>
  <si>
    <t>10-2-805</t>
  </si>
  <si>
    <t>10-2-901</t>
  </si>
  <si>
    <t>10-2-902</t>
  </si>
  <si>
    <t>10-2-903</t>
  </si>
  <si>
    <t>10-2-904</t>
  </si>
  <si>
    <t>10-2-905</t>
  </si>
  <si>
    <t>14-2-1001</t>
  </si>
  <si>
    <t>14-2-1002</t>
  </si>
  <si>
    <t>14-2-1003</t>
  </si>
  <si>
    <t>14-2-1004</t>
  </si>
  <si>
    <t>14-2-1005</t>
  </si>
  <si>
    <t>14-2-1101</t>
  </si>
  <si>
    <t>14-2-1102</t>
  </si>
  <si>
    <t>14-2-1103</t>
  </si>
  <si>
    <t>14-2-1104</t>
  </si>
  <si>
    <t>14-2-1105</t>
  </si>
  <si>
    <t>14-2-1201</t>
  </si>
  <si>
    <t>14-2-1202</t>
  </si>
  <si>
    <t>14-2-1203</t>
  </si>
  <si>
    <t>14-2-1204</t>
  </si>
  <si>
    <t>14-2-1205</t>
  </si>
  <si>
    <t>14-2-1301</t>
  </si>
  <si>
    <t>14-2-1302</t>
  </si>
  <si>
    <t>14-2-1303</t>
  </si>
  <si>
    <t>14-2-1304</t>
  </si>
  <si>
    <t>14-2-1305</t>
  </si>
  <si>
    <t>14-2-1401</t>
  </si>
  <si>
    <t>14-2-1402</t>
  </si>
  <si>
    <t>14-2-1403</t>
  </si>
  <si>
    <t>14-2-1404</t>
  </si>
  <si>
    <t>14-2-1405</t>
  </si>
  <si>
    <t>14-2-1501</t>
  </si>
  <si>
    <t>14-2-1502</t>
  </si>
  <si>
    <t>14-2-1503</t>
  </si>
  <si>
    <t>14-2-1504</t>
  </si>
  <si>
    <t>14-2-1505</t>
  </si>
  <si>
    <t>14-2-1601</t>
  </si>
  <si>
    <t>14-2-1602</t>
  </si>
  <si>
    <t>14-2-1603</t>
  </si>
  <si>
    <t>14-2-1604</t>
  </si>
  <si>
    <t>14-2-1605</t>
  </si>
  <si>
    <t>14-2-1701</t>
  </si>
  <si>
    <t>14-2-1702</t>
  </si>
  <si>
    <t>14-2-1703</t>
  </si>
  <si>
    <t>14-2-1704</t>
  </si>
  <si>
    <t>14-2-1705</t>
  </si>
  <si>
    <t>14-2-1801</t>
  </si>
  <si>
    <t>14-2-1802</t>
  </si>
  <si>
    <t>14-2-1803</t>
  </si>
  <si>
    <t>14-2-1804</t>
  </si>
  <si>
    <t>14-2-1805</t>
  </si>
  <si>
    <t>14-2-1901</t>
  </si>
  <si>
    <t>14-2-1902</t>
  </si>
  <si>
    <t>14-2-1903</t>
  </si>
  <si>
    <t>14-2-1904</t>
  </si>
  <si>
    <t>14-2-1905</t>
  </si>
  <si>
    <t>14-2-2001</t>
  </si>
  <si>
    <t>14-2-2002</t>
  </si>
  <si>
    <t>14-2-2003</t>
  </si>
  <si>
    <t>14-2-2004</t>
  </si>
  <si>
    <t>14-2-2005</t>
  </si>
  <si>
    <t>14-2-201</t>
  </si>
  <si>
    <t>14-2-202</t>
  </si>
  <si>
    <t>14-2-203</t>
  </si>
  <si>
    <t>14-2-204</t>
  </si>
  <si>
    <t>14-2-205</t>
  </si>
  <si>
    <t>14-2-2101</t>
  </si>
  <si>
    <t>14-2-2102</t>
  </si>
  <si>
    <t>14-2-2103</t>
  </si>
  <si>
    <t>14-2-2104</t>
  </si>
  <si>
    <t>14-2-2105</t>
  </si>
  <si>
    <t>14-2-301</t>
  </si>
  <si>
    <t>14-2-302</t>
  </si>
  <si>
    <t>14-2-303</t>
  </si>
  <si>
    <t>14-2-304</t>
  </si>
  <si>
    <t>14-2-305</t>
  </si>
  <si>
    <t>14-2-401</t>
  </si>
  <si>
    <t>14-2-402</t>
  </si>
  <si>
    <t>14-2-403</t>
  </si>
  <si>
    <t>14-2-404</t>
  </si>
  <si>
    <t>14-2-405</t>
  </si>
  <si>
    <t>14-2-501</t>
  </si>
  <si>
    <t>14-2-502</t>
  </si>
  <si>
    <t>14-2-503</t>
  </si>
  <si>
    <t>14-2-504</t>
  </si>
  <si>
    <t>14-2-505</t>
  </si>
  <si>
    <t>14-2-601</t>
  </si>
  <si>
    <t>14-2-602</t>
  </si>
  <si>
    <t>14-2-603</t>
  </si>
  <si>
    <t>14-2-604</t>
  </si>
  <si>
    <t>14-2-605</t>
  </si>
  <si>
    <t>14-2-701</t>
  </si>
  <si>
    <t>14-2-702</t>
  </si>
  <si>
    <t>14-2-703</t>
  </si>
  <si>
    <t>14-2-704</t>
  </si>
  <si>
    <t>14-2-705</t>
  </si>
  <si>
    <t>14-2-801</t>
  </si>
  <si>
    <t>14-2-802</t>
  </si>
  <si>
    <t>14-2-803</t>
  </si>
  <si>
    <t>14-2-804</t>
  </si>
  <si>
    <t>14-2-805</t>
  </si>
  <si>
    <t>14-2-901</t>
  </si>
  <si>
    <t>14-2-902</t>
  </si>
  <si>
    <t>14-2-903</t>
  </si>
  <si>
    <t>14-2-904</t>
  </si>
  <si>
    <t>14-2-905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</si>
  <si>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</si>
  <si>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</si>
  <si>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</si>
  <si>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</si>
  <si>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</si>
  <si>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</si>
  <si>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</si>
  <si>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</si>
  <si>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</si>
  <si>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</si>
  <si>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</si>
  <si>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</si>
  <si>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</si>
  <si>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</si>
  <si>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</si>
  <si>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</si>
  <si>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</si>
  <si>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</si>
  <si>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</si>
  <si>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</si>
  <si>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</si>
  <si>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</si>
  <si>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</si>
  <si>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</si>
  <si>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</si>
  <si>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</si>
  <si>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</si>
  <si>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</si>
  <si>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</si>
  <si>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</si>
  <si>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</si>
  <si>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</si>
  <si>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</si>
  <si>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</si>
  <si>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</si>
  <si>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</si>
  <si>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</si>
  <si>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</si>
  <si>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</si>
  <si>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</si>
  <si>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</si>
  <si>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</si>
  <si>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</si>
  <si>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</si>
  <si>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</si>
  <si>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</si>
  <si>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</si>
  <si>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</si>
  <si>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</si>
  <si>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</si>
  <si>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</si>
  <si>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</si>
  <si>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</si>
  <si>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</si>
  <si>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</si>
  <si>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</si>
  <si>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</si>
  <si>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</si>
  <si>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</si>
  <si>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</si>
  <si>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</si>
  <si>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</si>
  <si>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</si>
  <si>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</si>
  <si>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</si>
  <si>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</si>
  <si>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</si>
  <si>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</si>
  <si>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</si>
  <si>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</si>
  <si>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</si>
  <si>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</si>
  <si>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</si>
  <si>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</si>
  <si>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</si>
  <si>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</si>
  <si>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</si>
  <si>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</si>
  <si>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</si>
  <si>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</si>
  <si>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</si>
  <si>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</si>
  <si>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</si>
  <si>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</si>
  <si>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</si>
  <si>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</si>
  <si>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</si>
  <si>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</si>
  <si>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</si>
  <si>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</si>
  <si>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</si>
  <si>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</si>
  <si>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</si>
  <si>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5-2-1001</t>
  </si>
  <si>
    <t>5-2-1002</t>
  </si>
  <si>
    <t>5-2-1003</t>
  </si>
  <si>
    <t>5-2-1004</t>
  </si>
  <si>
    <t>5-2-1005</t>
  </si>
  <si>
    <t>5-2-1101</t>
  </si>
  <si>
    <t>5-2-1102</t>
  </si>
  <si>
    <t>5-2-1103</t>
  </si>
  <si>
    <t>5-2-1104</t>
  </si>
  <si>
    <t>5-2-1105</t>
  </si>
  <si>
    <t>5-2-1201</t>
  </si>
  <si>
    <t>5-2-1202</t>
  </si>
  <si>
    <t>5-2-1203</t>
  </si>
  <si>
    <t>5-2-1204</t>
  </si>
  <si>
    <t>5-2-1205</t>
  </si>
  <si>
    <t>5-2-1301</t>
  </si>
  <si>
    <t>5-2-1302</t>
  </si>
  <si>
    <t>5-2-1303</t>
  </si>
  <si>
    <t>5-2-1304</t>
  </si>
  <si>
    <t>5-2-1305</t>
  </si>
  <si>
    <t>5-2-1401</t>
  </si>
  <si>
    <t>5-2-1402</t>
  </si>
  <si>
    <t>5-2-1403</t>
  </si>
  <si>
    <t>5-2-1404</t>
  </si>
  <si>
    <t>5-2-1405</t>
  </si>
  <si>
    <t>5-2-1501</t>
  </si>
  <si>
    <t>5-2-1502</t>
  </si>
  <si>
    <t>5-2-1503</t>
  </si>
  <si>
    <t>5-2-1504</t>
  </si>
  <si>
    <t>5-2-1505</t>
  </si>
  <si>
    <t>5-2-1601</t>
  </si>
  <si>
    <t>5-2-1602</t>
  </si>
  <si>
    <t>5-2-1603</t>
  </si>
  <si>
    <t>5-2-1604</t>
  </si>
  <si>
    <t>5-2-1605</t>
  </si>
  <si>
    <t>5-2-1701</t>
  </si>
  <si>
    <t>5-2-1702</t>
  </si>
  <si>
    <t>5-2-1703</t>
  </si>
  <si>
    <t>5-2-1704</t>
  </si>
  <si>
    <t>5-2-1705</t>
  </si>
  <si>
    <t>5-2-1801</t>
  </si>
  <si>
    <t>5-2-1802</t>
  </si>
  <si>
    <t>5-2-1803</t>
  </si>
  <si>
    <t>5-2-1804</t>
  </si>
  <si>
    <t>5-2-1805</t>
  </si>
  <si>
    <t>5-2-1901</t>
  </si>
  <si>
    <t>5-2-1902</t>
  </si>
  <si>
    <t>5-2-1903</t>
  </si>
  <si>
    <t>5-2-1904</t>
  </si>
  <si>
    <t>5-2-1905</t>
  </si>
  <si>
    <t>5-2-2001</t>
  </si>
  <si>
    <t>5-2-2002</t>
  </si>
  <si>
    <t>5-2-2003</t>
  </si>
  <si>
    <t>5-2-2004</t>
  </si>
  <si>
    <t>5-2-2005</t>
  </si>
  <si>
    <t>5-2-201</t>
  </si>
  <si>
    <t>5-2-202</t>
  </si>
  <si>
    <t>5-2-203</t>
  </si>
  <si>
    <t>5-2-204</t>
  </si>
  <si>
    <t>5-2-205</t>
  </si>
  <si>
    <t>5-2-2101</t>
  </si>
  <si>
    <t>5-2-2102</t>
  </si>
  <si>
    <t>5-2-2103</t>
  </si>
  <si>
    <t>5-2-2104</t>
  </si>
  <si>
    <t>5-2-2105</t>
  </si>
  <si>
    <t>5-2-301</t>
  </si>
  <si>
    <t>5-2-302</t>
  </si>
  <si>
    <t>5-2-303</t>
  </si>
  <si>
    <t>5-2-304</t>
  </si>
  <si>
    <t>5-2-305</t>
  </si>
  <si>
    <t>5-2-401</t>
  </si>
  <si>
    <t>5-2-402</t>
  </si>
  <si>
    <t>5-2-403</t>
  </si>
  <si>
    <t>5-2-404</t>
  </si>
  <si>
    <t>5-2-405</t>
  </si>
  <si>
    <t>5-2-501</t>
  </si>
  <si>
    <t>5-2-502</t>
  </si>
  <si>
    <t>5-2-503</t>
  </si>
  <si>
    <t>5-2-504</t>
  </si>
  <si>
    <t>5-2-505</t>
  </si>
  <si>
    <t>5-2-601</t>
  </si>
  <si>
    <t>5-2-602</t>
  </si>
  <si>
    <t>5-2-603</t>
  </si>
  <si>
    <t>5-2-604</t>
  </si>
  <si>
    <t>5-2-605</t>
  </si>
  <si>
    <t>5-2-701</t>
  </si>
  <si>
    <t>5-2-702</t>
  </si>
  <si>
    <t>5-2-703</t>
  </si>
  <si>
    <t>5-2-704</t>
  </si>
  <si>
    <t>5-2-705</t>
  </si>
  <si>
    <t>5-2-801</t>
  </si>
  <si>
    <t>5-2-802</t>
  </si>
  <si>
    <t>5-2-803</t>
  </si>
  <si>
    <t>5-2-804</t>
  </si>
  <si>
    <t>5-2-805</t>
  </si>
  <si>
    <t>5-2-901</t>
  </si>
  <si>
    <t>5-2-902</t>
  </si>
  <si>
    <t>5-2-903</t>
  </si>
  <si>
    <t>5-2-904</t>
  </si>
  <si>
    <t>5-2-905</t>
  </si>
  <si>
    <t>5-3-1001</t>
  </si>
  <si>
    <t>5-3-1002</t>
  </si>
  <si>
    <t>5-3-1003</t>
  </si>
  <si>
    <t>5-3-1004</t>
  </si>
  <si>
    <t>5-3-1005</t>
  </si>
  <si>
    <t>5-3-1101</t>
  </si>
  <si>
    <t>5-3-1102</t>
  </si>
  <si>
    <t>5-3-1103</t>
  </si>
  <si>
    <t>5-3-1104</t>
  </si>
  <si>
    <t>5-3-1105</t>
  </si>
  <si>
    <t>5-3-1201</t>
  </si>
  <si>
    <t>5-3-1202</t>
  </si>
  <si>
    <t>5-3-1203</t>
  </si>
  <si>
    <t>5-3-1204</t>
  </si>
  <si>
    <t>5-3-1205</t>
  </si>
  <si>
    <t>5-3-1301</t>
  </si>
  <si>
    <t>5-3-1302</t>
  </si>
  <si>
    <t>5-3-1303</t>
  </si>
  <si>
    <t>5-3-1304</t>
  </si>
  <si>
    <t>5-3-1305</t>
  </si>
  <si>
    <t>5-3-1401</t>
  </si>
  <si>
    <t>5-3-1402</t>
  </si>
  <si>
    <t>5-3-1403</t>
  </si>
  <si>
    <t>5-3-1404</t>
  </si>
  <si>
    <t>5-3-1405</t>
  </si>
  <si>
    <t>5-3-1501</t>
  </si>
  <si>
    <t>5-3-1502</t>
  </si>
  <si>
    <t>5-3-1503</t>
  </si>
  <si>
    <t>5-3-1504</t>
  </si>
  <si>
    <t>5-3-1505</t>
  </si>
  <si>
    <t>5-3-1601</t>
  </si>
  <si>
    <t>5-3-1602</t>
  </si>
  <si>
    <t>5-3-1603</t>
  </si>
  <si>
    <t>5-3-1604</t>
  </si>
  <si>
    <t>5-3-1605</t>
  </si>
  <si>
    <t>5-3-1701</t>
  </si>
  <si>
    <t>5-3-1702</t>
  </si>
  <si>
    <t>5-3-1703</t>
  </si>
  <si>
    <t>5-3-1704</t>
  </si>
  <si>
    <t>5-3-1705</t>
  </si>
  <si>
    <t>5-3-1801</t>
  </si>
  <si>
    <t>5-3-1802</t>
  </si>
  <si>
    <t>5-3-1803</t>
  </si>
  <si>
    <t>5-3-1804</t>
  </si>
  <si>
    <t>5-3-1805</t>
  </si>
  <si>
    <t>5-3-1901</t>
  </si>
  <si>
    <t>5-3-1902</t>
  </si>
  <si>
    <t>5-3-1903</t>
  </si>
  <si>
    <t>5-3-1904</t>
  </si>
  <si>
    <t>5-3-1905</t>
  </si>
  <si>
    <t>5-3-2001</t>
  </si>
  <si>
    <t>5-3-2002</t>
  </si>
  <si>
    <t>5-3-2003</t>
  </si>
  <si>
    <t>5-3-2004</t>
  </si>
  <si>
    <t>5-3-2005</t>
  </si>
  <si>
    <t>5-3-201</t>
  </si>
  <si>
    <t>5-3-202</t>
  </si>
  <si>
    <t>5-3-203</t>
  </si>
  <si>
    <t>5-3-204</t>
  </si>
  <si>
    <t>5-3-205</t>
  </si>
  <si>
    <t>5-3-2101</t>
  </si>
  <si>
    <t>5-3-2102</t>
  </si>
  <si>
    <t>5-3-2103</t>
  </si>
  <si>
    <t>5-3-2104</t>
  </si>
  <si>
    <t>5-3-2105</t>
  </si>
  <si>
    <t>5-3-301</t>
  </si>
  <si>
    <t>5-3-302</t>
  </si>
  <si>
    <t>5-3-303</t>
  </si>
  <si>
    <t>5-3-304</t>
  </si>
  <si>
    <t>5-3-305</t>
  </si>
  <si>
    <t>5-3-401</t>
  </si>
  <si>
    <t>5-3-402</t>
  </si>
  <si>
    <t>5-3-403</t>
  </si>
  <si>
    <t>5-3-404</t>
  </si>
  <si>
    <t>5-3-405</t>
  </si>
  <si>
    <t>5-3-501</t>
  </si>
  <si>
    <t>5-3-502</t>
  </si>
  <si>
    <t>5-3-503</t>
  </si>
  <si>
    <t>5-3-504</t>
  </si>
  <si>
    <t>5-3-505</t>
  </si>
  <si>
    <t>5-3-601</t>
  </si>
  <si>
    <t>5-3-602</t>
  </si>
  <si>
    <t>5-3-603</t>
  </si>
  <si>
    <t>5-3-604</t>
  </si>
  <si>
    <t>5-3-605</t>
  </si>
  <si>
    <t>5-3-701</t>
  </si>
  <si>
    <t>5-3-702</t>
  </si>
  <si>
    <t>5-3-703</t>
  </si>
  <si>
    <t>5-3-704</t>
  </si>
  <si>
    <t>5-3-705</t>
  </si>
  <si>
    <t>5-3-801</t>
  </si>
  <si>
    <t>5-3-802</t>
  </si>
  <si>
    <t>5-3-803</t>
  </si>
  <si>
    <t>5-3-804</t>
  </si>
  <si>
    <t>5-3-805</t>
  </si>
  <si>
    <t>5-3-901</t>
  </si>
  <si>
    <t>5-3-902</t>
  </si>
  <si>
    <t>5-3-903</t>
  </si>
  <si>
    <t>5-3-904</t>
  </si>
  <si>
    <t>5-3-905</t>
  </si>
  <si>
    <t>10-1-801</t>
  </si>
  <si>
    <t>10-1-802</t>
  </si>
  <si>
    <t>10-1-803</t>
  </si>
  <si>
    <t>10-1-804</t>
  </si>
  <si>
    <t>10-1-805</t>
  </si>
  <si>
    <t>10-1-901</t>
  </si>
  <si>
    <t>10-1-902</t>
  </si>
  <si>
    <t>10-1-903</t>
  </si>
  <si>
    <t>10-1-904</t>
  </si>
  <si>
    <t>10-1-905</t>
  </si>
  <si>
    <t>10-1-1001</t>
  </si>
  <si>
    <t>10-1-1002</t>
  </si>
  <si>
    <t>10-1-1003</t>
  </si>
  <si>
    <t>10-1-1004</t>
  </si>
  <si>
    <t>10-1-1005</t>
  </si>
  <si>
    <t>10-1-1101</t>
  </si>
  <si>
    <t>10-1-1102</t>
  </si>
  <si>
    <t>10-1-1103</t>
  </si>
  <si>
    <t>10-1-1104</t>
  </si>
  <si>
    <t>10-1-1105</t>
  </si>
  <si>
    <t>14-1-802</t>
  </si>
  <si>
    <t>14-1-805</t>
  </si>
  <si>
    <t>14-1-901</t>
  </si>
  <si>
    <t>14-1-902</t>
  </si>
  <si>
    <t>14-1-903</t>
  </si>
  <si>
    <t>14-1-904</t>
  </si>
  <si>
    <t>14-1-905</t>
  </si>
  <si>
    <t>14-1-1001</t>
  </si>
  <si>
    <t>14-1-1003</t>
  </si>
  <si>
    <t>14-1-1004</t>
  </si>
  <si>
    <t>14-1-1005</t>
  </si>
  <si>
    <t>14-3-1801</t>
  </si>
  <si>
    <t>14-3-1804</t>
  </si>
  <si>
    <t>14-3-1902</t>
  </si>
  <si>
    <t>14-3-2103</t>
  </si>
  <si>
    <t>14-3-1103</t>
  </si>
  <si>
    <t>14-3-1104</t>
  </si>
  <si>
    <t>14-3-1105</t>
  </si>
  <si>
    <t>14-3-1201</t>
  </si>
  <si>
    <t>14-3-1202</t>
  </si>
  <si>
    <t>14-3-1203</t>
  </si>
  <si>
    <t>14-3-1204</t>
  </si>
  <si>
    <t>14-3-1205</t>
  </si>
  <si>
    <t>14-3-1301</t>
  </si>
  <si>
    <t>14-3-1302</t>
  </si>
  <si>
    <t>14-3-1303</t>
  </si>
  <si>
    <t>14-3-1304</t>
  </si>
  <si>
    <t>14-3-1305</t>
  </si>
  <si>
    <t>14-3-1401</t>
  </si>
  <si>
    <t>14-3-1402</t>
  </si>
  <si>
    <t>14-3-1403</t>
  </si>
  <si>
    <t>14-3-1404</t>
  </si>
  <si>
    <t>14-3-1405</t>
  </si>
  <si>
    <t>14-3-1501</t>
  </si>
  <si>
    <t>14-3-1502</t>
  </si>
  <si>
    <t>14-3-1503</t>
  </si>
  <si>
    <t>14-3-1504</t>
  </si>
  <si>
    <t>14-3-1505</t>
  </si>
  <si>
    <t>14-3-1601</t>
  </si>
  <si>
    <t>14-3-1602</t>
  </si>
  <si>
    <t>14-1-1201</t>
  </si>
  <si>
    <t>14-1-1202</t>
  </si>
  <si>
    <t>14-1-1203</t>
  </si>
  <si>
    <t>14-1-1204</t>
  </si>
  <si>
    <t>14-1-1205</t>
  </si>
  <si>
    <t>14-1-1301</t>
  </si>
  <si>
    <t>14-1-1302</t>
  </si>
  <si>
    <t>14-1-1303</t>
  </si>
  <si>
    <t>14-1-1304</t>
  </si>
  <si>
    <t>14-1-1305</t>
  </si>
  <si>
    <t>14-1-1401</t>
  </si>
  <si>
    <t>14-1-1402</t>
  </si>
  <si>
    <t>14-1-1403</t>
  </si>
  <si>
    <t>14-1-1404</t>
  </si>
  <si>
    <t>14-1-1405</t>
  </si>
  <si>
    <t>14-3-2104</t>
  </si>
  <si>
    <t>14-3-2105</t>
  </si>
  <si>
    <t>10-1-1301</t>
  </si>
  <si>
    <t>14-3-1903</t>
  </si>
  <si>
    <t>14-3-1904</t>
  </si>
  <si>
    <t>14-3-1905</t>
  </si>
  <si>
    <t>14-3-2001</t>
  </si>
  <si>
    <t>14-3-2002</t>
  </si>
  <si>
    <t>14-3-2003</t>
  </si>
  <si>
    <t>14-3-2004</t>
  </si>
  <si>
    <t>14-3-2005</t>
  </si>
  <si>
    <t>14-3-703</t>
  </si>
  <si>
    <t>14-3-704</t>
  </si>
  <si>
    <t>14-3-705</t>
  </si>
  <si>
    <t>14-3-801</t>
  </si>
  <si>
    <t>14-3-802</t>
  </si>
  <si>
    <t>14-3-803</t>
  </si>
  <si>
    <t>14-3-804</t>
  </si>
  <si>
    <t>14-3-805</t>
  </si>
  <si>
    <t>14-3-901</t>
  </si>
  <si>
    <t>14-3-902</t>
  </si>
  <si>
    <t>14-3-903</t>
  </si>
  <si>
    <t>14-3-904</t>
  </si>
  <si>
    <t>14-3-905</t>
  </si>
  <si>
    <t>14-3-1001</t>
  </si>
  <si>
    <t>14-3-1002</t>
  </si>
  <si>
    <t>14-3-1003</t>
  </si>
  <si>
    <t>14-3-1004</t>
  </si>
  <si>
    <t>14-3-1005</t>
  </si>
  <si>
    <t>14-3-1101</t>
  </si>
  <si>
    <t>14-3-1102</t>
  </si>
  <si>
    <t>14-1-1501</t>
  </si>
  <si>
    <t>14-1-1502</t>
  </si>
  <si>
    <t>14-1-1503</t>
  </si>
  <si>
    <t>14-1-1504</t>
  </si>
  <si>
    <t>14-1-1505</t>
  </si>
  <si>
    <t>14-1-1601</t>
  </si>
  <si>
    <t>14-1-1602</t>
  </si>
  <si>
    <t>14-1-1603</t>
  </si>
  <si>
    <t>14-1-1604</t>
  </si>
  <si>
    <t>14-1-1605</t>
  </si>
  <si>
    <t>14-3-304</t>
  </si>
  <si>
    <t>14-3-404</t>
  </si>
  <si>
    <t>14-3-1704</t>
  </si>
  <si>
    <t>14-3-301</t>
  </si>
  <si>
    <t>14-3-302</t>
  </si>
  <si>
    <t>14-1-1101</t>
  </si>
  <si>
    <t>14-1-1102</t>
  </si>
  <si>
    <t>14-1-1103</t>
  </si>
  <si>
    <t>14-1-1104</t>
  </si>
  <si>
    <t>14-1-1105</t>
  </si>
  <si>
    <t>14-1-201</t>
  </si>
  <si>
    <t>14-1-202</t>
  </si>
  <si>
    <t>14-1-203</t>
  </si>
  <si>
    <t>14-1-204</t>
  </si>
  <si>
    <t>14-1-205</t>
  </si>
  <si>
    <t>14-1-301</t>
  </si>
  <si>
    <t>14-1-302</t>
  </si>
  <si>
    <t>14-1-303</t>
  </si>
  <si>
    <t>14-1-304</t>
  </si>
  <si>
    <t>14-1-305</t>
  </si>
  <si>
    <t>14-1-401</t>
  </si>
  <si>
    <t>14-1-402</t>
  </si>
  <si>
    <t>14-1-403</t>
  </si>
  <si>
    <t>14-1-404</t>
  </si>
  <si>
    <t>14-1-405</t>
  </si>
  <si>
    <t>14-1-501</t>
  </si>
  <si>
    <t>14-1-502</t>
  </si>
  <si>
    <t>14-1-503</t>
  </si>
  <si>
    <t>14-1-504</t>
  </si>
  <si>
    <t>14-1-505</t>
  </si>
  <si>
    <t>14-1-601</t>
  </si>
  <si>
    <t>14-1-602</t>
  </si>
  <si>
    <t>14-1-603</t>
  </si>
  <si>
    <t>14-1-604</t>
  </si>
  <si>
    <t>14-1-605</t>
  </si>
  <si>
    <t>14-1-701</t>
  </si>
  <si>
    <t>14-1-702</t>
  </si>
  <si>
    <t>14-1-703</t>
  </si>
  <si>
    <t>14-1-704</t>
  </si>
  <si>
    <t>14-1-705</t>
  </si>
  <si>
    <t>14-3-303</t>
  </si>
  <si>
    <t>14-3-305</t>
  </si>
  <si>
    <t>14-3-402</t>
  </si>
  <si>
    <t>14-3-403</t>
  </si>
  <si>
    <t>14-3-405</t>
  </si>
  <si>
    <t>14-3-502</t>
  </si>
  <si>
    <t>14-3-503</t>
  </si>
  <si>
    <t>14-3-504</t>
  </si>
  <si>
    <t>14-3-602</t>
  </si>
  <si>
    <t>14-3-603</t>
  </si>
  <si>
    <t>14-3-702</t>
  </si>
  <si>
    <t>14-3-601</t>
  </si>
  <si>
    <t>14-3-604</t>
  </si>
  <si>
    <t>14-3-605</t>
  </si>
  <si>
    <t>10-1-302</t>
  </si>
  <si>
    <t>10-1-303</t>
  </si>
  <si>
    <t>10-1-305</t>
  </si>
  <si>
    <t>10-1-401</t>
  </si>
  <si>
    <t>10-1-402</t>
  </si>
  <si>
    <t>10-1-403</t>
  </si>
  <si>
    <t>10-1-404</t>
  </si>
  <si>
    <t>10-1-501</t>
  </si>
  <si>
    <t>10-1-502</t>
  </si>
  <si>
    <t>10-1-503</t>
  </si>
  <si>
    <t>10-1-504</t>
  </si>
  <si>
    <t>14-3-1605</t>
  </si>
  <si>
    <t>10-1-601</t>
  </si>
  <si>
    <t>10-1-602</t>
  </si>
  <si>
    <t>10-1-603</t>
  </si>
  <si>
    <t>10-1-604</t>
  </si>
  <si>
    <t>10-1-605</t>
  </si>
  <si>
    <t>10-1-701</t>
  </si>
  <si>
    <t>10-1-1302</t>
  </si>
  <si>
    <t>10-1-1303</t>
  </si>
  <si>
    <t>10-1-301</t>
  </si>
  <si>
    <t>10-1-304</t>
  </si>
  <si>
    <t>10-1-405</t>
  </si>
  <si>
    <t>10-1-702</t>
  </si>
  <si>
    <t>10-1-703</t>
  </si>
  <si>
    <t>10-1-704</t>
  </si>
  <si>
    <t>10-1-705</t>
  </si>
  <si>
    <t>10-1-201</t>
  </si>
  <si>
    <t>10-1-202</t>
  </si>
  <si>
    <t>10-1-203</t>
  </si>
  <si>
    <t>14-1-1002</t>
  </si>
  <si>
    <t>14-1-801</t>
  </si>
  <si>
    <t>14-1-804</t>
  </si>
  <si>
    <t>14-3-1802</t>
  </si>
  <si>
    <t>14-3-1803</t>
  </si>
  <si>
    <t>14-3-1901</t>
  </si>
  <si>
    <t>14-3-2101</t>
  </si>
  <si>
    <t>14-3-2102</t>
  </si>
  <si>
    <t>14-3-401</t>
  </si>
  <si>
    <t>14-3-501</t>
  </si>
  <si>
    <t>14-3-505</t>
  </si>
  <si>
    <t>14-3-701</t>
  </si>
  <si>
    <t>10-1-205</t>
  </si>
  <si>
    <t>14-3-1701</t>
  </si>
  <si>
    <t>14-3-1702</t>
  </si>
  <si>
    <t>14-3-1703</t>
  </si>
  <si>
    <t>14-3-1705</t>
  </si>
  <si>
    <t>10-1-1201</t>
  </si>
  <si>
    <t>10-1-1202</t>
  </si>
  <si>
    <t>10-1-1203</t>
  </si>
  <si>
    <t>10-1-1204</t>
  </si>
  <si>
    <t>10-1-1205</t>
  </si>
  <si>
    <t>14-3-201</t>
  </si>
  <si>
    <t>14-3-202</t>
  </si>
  <si>
    <t>14-3-204</t>
  </si>
  <si>
    <t>14-3-203</t>
  </si>
  <si>
    <t>14-3-205</t>
  </si>
  <si>
    <t>4-3-1001</t>
  </si>
  <si>
    <t>4-3-1002</t>
  </si>
  <si>
    <t>4-3-1003</t>
  </si>
  <si>
    <t>4-3-1004</t>
  </si>
  <si>
    <t>4-3-1005</t>
  </si>
  <si>
    <t>4-3-302</t>
  </si>
  <si>
    <t>4-3-303</t>
  </si>
  <si>
    <t>4-3-304</t>
  </si>
  <si>
    <t>4-3-305</t>
  </si>
  <si>
    <t>4-3-306</t>
  </si>
  <si>
    <t>4-3-307</t>
  </si>
  <si>
    <t>4-3-308</t>
  </si>
  <si>
    <t>4-3-309</t>
  </si>
  <si>
    <t>4-3-209</t>
  </si>
  <si>
    <t>4-3-1006</t>
  </si>
  <si>
    <t>4-3-208</t>
  </si>
  <si>
    <t>4-3-301</t>
  </si>
  <si>
    <t>1-3-1106</t>
  </si>
  <si>
    <t>1-3-1107</t>
  </si>
  <si>
    <t>1-3-1206</t>
  </si>
  <si>
    <t>1-3-1207</t>
  </si>
  <si>
    <t>1-3-1306</t>
  </si>
  <si>
    <t>1-3-1307</t>
  </si>
  <si>
    <t>1-3-1406</t>
  </si>
  <si>
    <t>1-3-1407</t>
  </si>
  <si>
    <t>1-3-1507</t>
  </si>
  <si>
    <t>1-3-1606</t>
  </si>
  <si>
    <t>1-3-1607</t>
  </si>
  <si>
    <t>1-3-1701</t>
  </si>
  <si>
    <t>1-3-1702</t>
  </si>
  <si>
    <t>1-3-1703</t>
  </si>
  <si>
    <t>1-3-1704</t>
  </si>
  <si>
    <t>1-3-1705</t>
  </si>
  <si>
    <t>1-3-1707</t>
  </si>
  <si>
    <t>1-3-1801</t>
  </si>
  <si>
    <t>1-3-1802</t>
  </si>
  <si>
    <t>1-3-1803</t>
  </si>
  <si>
    <t>1-3-1804</t>
  </si>
  <si>
    <t>1-3-1805</t>
  </si>
  <si>
    <t>1-3-1806</t>
  </si>
  <si>
    <t>1-3-1807</t>
  </si>
  <si>
    <t>1-3-1901</t>
  </si>
  <si>
    <t>1-3-1902</t>
  </si>
  <si>
    <t>1-3-1903</t>
  </si>
  <si>
    <t>1-3-1904</t>
  </si>
  <si>
    <t>1-3-1905</t>
  </si>
  <si>
    <t>1-3-1906</t>
  </si>
  <si>
    <t>1-3-1907</t>
  </si>
  <si>
    <t>1-3-2001</t>
  </si>
  <si>
    <t>1-3-2002</t>
  </si>
  <si>
    <t>1-3-2003</t>
  </si>
  <si>
    <t>1-3-2004</t>
  </si>
  <si>
    <t>1-3-2005</t>
  </si>
  <si>
    <t>1-3-2006</t>
  </si>
  <si>
    <t>1-3-2007</t>
  </si>
  <si>
    <t>4-3-203</t>
  </si>
  <si>
    <t>4-3-204</t>
  </si>
  <si>
    <t>4-3-202</t>
  </si>
  <si>
    <t>4-3-201</t>
  </si>
  <si>
    <t>4-3-109</t>
  </si>
  <si>
    <t>4-3-207</t>
  </si>
  <si>
    <t>4-3-206</t>
  </si>
  <si>
    <t>4-3-205</t>
  </si>
  <si>
    <t>4-3-108</t>
  </si>
  <si>
    <t>1-3-706</t>
  </si>
  <si>
    <t>1-3-906</t>
  </si>
  <si>
    <t>1-3-606</t>
  </si>
  <si>
    <t>1-3-506</t>
  </si>
  <si>
    <t>1-3-806</t>
  </si>
  <si>
    <t>1-3-807</t>
  </si>
  <si>
    <t>1-3-1006</t>
  </si>
  <si>
    <t>1-3-507</t>
  </si>
  <si>
    <t>1-3-907</t>
  </si>
  <si>
    <t>1-3-607</t>
  </si>
  <si>
    <t>4-1-1706</t>
  </si>
  <si>
    <t>4-1-1707</t>
  </si>
  <si>
    <t>4-1-1806</t>
  </si>
  <si>
    <t>4-1-1807</t>
  </si>
  <si>
    <t>4-2-101</t>
  </si>
  <si>
    <t>4-2-102</t>
  </si>
  <si>
    <t>4-2-103</t>
  </si>
  <si>
    <t>4-2-104</t>
  </si>
  <si>
    <t>4-2-105</t>
  </si>
  <si>
    <t>4-2-201</t>
  </si>
  <si>
    <t>4-2-202</t>
  </si>
  <si>
    <t>4-2-203</t>
  </si>
  <si>
    <t>4-2-204</t>
  </si>
  <si>
    <t>4-2-205</t>
  </si>
  <si>
    <t>4-2-301</t>
  </si>
  <si>
    <t>1-3-306</t>
  </si>
  <si>
    <t>1-3-307</t>
  </si>
  <si>
    <t>1-3-406</t>
  </si>
  <si>
    <t>1-3-407</t>
  </si>
  <si>
    <t>1-1-2201</t>
  </si>
  <si>
    <t>1-1-2202</t>
  </si>
  <si>
    <t>1-1-2203</t>
  </si>
  <si>
    <t>1-1-2204</t>
  </si>
  <si>
    <t>1-1-2205</t>
  </si>
  <si>
    <t>1-1-2206</t>
  </si>
  <si>
    <t>1-1-2207</t>
  </si>
  <si>
    <t>1-1-2301</t>
  </si>
  <si>
    <t>1-1-2302</t>
  </si>
  <si>
    <t>1-1-2303</t>
  </si>
  <si>
    <t>1-1-2304</t>
  </si>
  <si>
    <t>1-1-2305</t>
  </si>
  <si>
    <t>1-1-2306</t>
  </si>
  <si>
    <t>1-1-2307</t>
  </si>
  <si>
    <t>1-1-2401</t>
  </si>
  <si>
    <t>1-1-2402</t>
  </si>
  <si>
    <t>1-1-2403</t>
  </si>
  <si>
    <t>1-1-2404</t>
  </si>
  <si>
    <t>1-1-2405</t>
  </si>
  <si>
    <t>1-1-2406</t>
  </si>
  <si>
    <t>1-1-2407</t>
  </si>
  <si>
    <t>1-1-2501</t>
  </si>
  <si>
    <t>1-1-2502</t>
  </si>
  <si>
    <t>1-1-2503</t>
  </si>
  <si>
    <t>1-1-2504</t>
  </si>
  <si>
    <t>1-1-2505</t>
  </si>
  <si>
    <t>1-1-2506</t>
  </si>
  <si>
    <t>1-1-2507</t>
  </si>
  <si>
    <t>1-1-2601</t>
  </si>
  <si>
    <t>1-1-2602</t>
  </si>
  <si>
    <t>1-1-2603</t>
  </si>
  <si>
    <t>1-1-2604</t>
  </si>
  <si>
    <t>1-1-2605</t>
  </si>
  <si>
    <t>1-1-2606</t>
  </si>
  <si>
    <t>1-1-2607</t>
  </si>
  <si>
    <t>1-1-2701</t>
  </si>
  <si>
    <t>1-1-2702</t>
  </si>
  <si>
    <t>1-1-2703</t>
  </si>
  <si>
    <t>1-1-2704</t>
  </si>
  <si>
    <t>1-1-2705</t>
  </si>
  <si>
    <t>1-1-2706</t>
  </si>
  <si>
    <t>1-1-2707</t>
  </si>
  <si>
    <t>1-2-1701</t>
  </si>
  <si>
    <t>1-2-1702</t>
  </si>
  <si>
    <t>1-2-1703</t>
  </si>
  <si>
    <t>1-2-1704</t>
  </si>
  <si>
    <t>1-2-1705</t>
  </si>
  <si>
    <t>1-2-1801</t>
  </si>
  <si>
    <t>1-2-1802</t>
  </si>
  <si>
    <t>1-2-1803</t>
  </si>
  <si>
    <t>1-2-1804</t>
  </si>
  <si>
    <t>1-2-1805</t>
  </si>
  <si>
    <t>1-2-1901</t>
  </si>
  <si>
    <t>1-2-1902</t>
  </si>
  <si>
    <t>1-2-1903</t>
  </si>
  <si>
    <t>1-2-1904</t>
  </si>
  <si>
    <t>1-2-1905</t>
  </si>
  <si>
    <t>1-2-2001</t>
  </si>
  <si>
    <t>1-2-2002</t>
  </si>
  <si>
    <t>1-2-2003</t>
  </si>
  <si>
    <t>1-2-2004</t>
  </si>
  <si>
    <t>1-2-2005</t>
  </si>
  <si>
    <t>1-2-2101</t>
  </si>
  <si>
    <t>1-2-2102</t>
  </si>
  <si>
    <t>1-2-2103</t>
  </si>
  <si>
    <t>1-2-2104</t>
  </si>
  <si>
    <t>1-2-2105</t>
  </si>
  <si>
    <t>1-2-2201</t>
  </si>
  <si>
    <t>1-2-2202</t>
  </si>
  <si>
    <t>1-2-2203</t>
  </si>
  <si>
    <t>1-2-2204</t>
  </si>
  <si>
    <t>1-2-2205</t>
  </si>
  <si>
    <t>1-2-2301</t>
  </si>
  <si>
    <t>1-2-2302</t>
  </si>
  <si>
    <t>1-2-2303</t>
  </si>
  <si>
    <t>1-2-2304</t>
  </si>
  <si>
    <t>1-2-2305</t>
  </si>
  <si>
    <t>1-2-2401</t>
  </si>
  <si>
    <t>1-2-2402</t>
  </si>
  <si>
    <t>1-2-2403</t>
  </si>
  <si>
    <t>1-2-2404</t>
  </si>
  <si>
    <t>1-2-2405</t>
  </si>
  <si>
    <t>4-1-1406</t>
  </si>
  <si>
    <t>4-1-1407</t>
  </si>
  <si>
    <t>3-1-1006</t>
  </si>
  <si>
    <t>4-3-2409</t>
  </si>
  <si>
    <t>4-3-2204</t>
  </si>
  <si>
    <t>4-3-2205</t>
  </si>
  <si>
    <t>4-3-2206</t>
  </si>
  <si>
    <t>4-3-2207</t>
  </si>
  <si>
    <t>4-3-2208</t>
  </si>
  <si>
    <t>4-3-2209</t>
  </si>
  <si>
    <t>4-3-1008</t>
  </si>
  <si>
    <t>4-3-1009</t>
  </si>
  <si>
    <t>4-3-1101</t>
  </si>
  <si>
    <t>4-3-1102</t>
  </si>
  <si>
    <t>4-3-1103</t>
  </si>
  <si>
    <t>4-3-1104</t>
  </si>
  <si>
    <t>4-3-1105</t>
  </si>
  <si>
    <t>4-3-1106</t>
  </si>
  <si>
    <t>4-3-2306</t>
  </si>
  <si>
    <t>4-3-2307</t>
  </si>
  <si>
    <t>4-3-2308</t>
  </si>
  <si>
    <t>4-3-2309</t>
  </si>
  <si>
    <t>4-3-2401</t>
  </si>
  <si>
    <t>4-3-2402</t>
  </si>
  <si>
    <t>4-3-2705</t>
  </si>
  <si>
    <t>4-3-2706</t>
  </si>
  <si>
    <t>4-3-2707</t>
  </si>
  <si>
    <t>4-3-2708</t>
  </si>
  <si>
    <t>4-3-2709</t>
  </si>
  <si>
    <t>4-3-505</t>
  </si>
  <si>
    <t>4-3-506</t>
  </si>
  <si>
    <t>4-3-507</t>
  </si>
  <si>
    <t>4-3-508</t>
  </si>
  <si>
    <t>4-3-509</t>
  </si>
  <si>
    <t>4-3-2403</t>
  </si>
  <si>
    <t>4-3-2404</t>
  </si>
  <si>
    <t>4-3-2405</t>
  </si>
  <si>
    <t>4-3-2406</t>
  </si>
  <si>
    <t>4-3-2407</t>
  </si>
  <si>
    <t>4-3-2408</t>
  </si>
  <si>
    <t>4-3-2301</t>
  </si>
  <si>
    <t>4-3-2302</t>
  </si>
  <si>
    <t>4-3-2303</t>
  </si>
  <si>
    <t>4-3-2304</t>
  </si>
  <si>
    <t>4-3-2305</t>
  </si>
  <si>
    <t>4-3-2009</t>
  </si>
  <si>
    <t>4-1-1306</t>
  </si>
  <si>
    <t>4-1-1307</t>
  </si>
  <si>
    <t>4-3-1107</t>
  </si>
  <si>
    <t>4-3-1108</t>
  </si>
  <si>
    <t>4-3-1109</t>
  </si>
  <si>
    <t>4-3-1201</t>
  </si>
  <si>
    <t>4-3-1202</t>
  </si>
  <si>
    <t>4-3-1203</t>
  </si>
  <si>
    <t>4-3-1204</t>
  </si>
  <si>
    <t>4-3-1205</t>
  </si>
  <si>
    <t>4-3-1206</t>
  </si>
  <si>
    <t>4-3-1207</t>
  </si>
  <si>
    <t>4-3-1208</t>
  </si>
  <si>
    <t>4-3-1209</t>
  </si>
  <si>
    <t>4-3-1301</t>
  </si>
  <si>
    <t>4-3-1302</t>
  </si>
  <si>
    <t>4-3-1303</t>
  </si>
  <si>
    <t>4-3-1304</t>
  </si>
  <si>
    <t>4-3-1305</t>
  </si>
  <si>
    <t>4-3-1306</t>
  </si>
  <si>
    <t>4-3-2505</t>
  </si>
  <si>
    <t>4-3-2506</t>
  </si>
  <si>
    <t>4-3-2507</t>
  </si>
  <si>
    <t>4-3-2508</t>
  </si>
  <si>
    <t>4-3-2509</t>
  </si>
  <si>
    <t>4-3-2601</t>
  </si>
  <si>
    <t>4-3-2602</t>
  </si>
  <si>
    <t>4-3-2603</t>
  </si>
  <si>
    <t>4-3-2604</t>
  </si>
  <si>
    <t>4-3-2605</t>
  </si>
  <si>
    <t>4-3-809</t>
  </si>
  <si>
    <t>4-3-804</t>
  </si>
  <si>
    <t>4-3-808</t>
  </si>
  <si>
    <t>4-3-806</t>
  </si>
  <si>
    <t>4-3-803</t>
  </si>
  <si>
    <t>4-3-807</t>
  </si>
  <si>
    <t>4-3-901</t>
  </si>
  <si>
    <t>4-3-805</t>
  </si>
  <si>
    <t>4-3-902</t>
  </si>
  <si>
    <t>4-3-903</t>
  </si>
  <si>
    <t>4-3-904</t>
  </si>
  <si>
    <t>4-3-905</t>
  </si>
  <si>
    <t>4-3-906</t>
  </si>
  <si>
    <t>4-3-907</t>
  </si>
  <si>
    <t>4-3-908</t>
  </si>
  <si>
    <t>4-3-909</t>
  </si>
  <si>
    <t>4-3-1007</t>
  </si>
  <si>
    <t>3-1-206</t>
  </si>
  <si>
    <t>3-1-207</t>
  </si>
  <si>
    <t>3-1-208</t>
  </si>
  <si>
    <t>3-1-306</t>
  </si>
  <si>
    <t>3-1-307</t>
  </si>
  <si>
    <t>3-1-308</t>
  </si>
  <si>
    <t>3-1-406</t>
  </si>
  <si>
    <t>3-1-407</t>
  </si>
  <si>
    <t>3-1-408</t>
  </si>
  <si>
    <t>3-1-506</t>
  </si>
  <si>
    <t>3-1-507</t>
  </si>
  <si>
    <t>3-1-508</t>
  </si>
  <si>
    <t>3-1-606</t>
  </si>
  <si>
    <t>3-1-608</t>
  </si>
  <si>
    <t>3-1-1207</t>
  </si>
  <si>
    <t>3-1-1208</t>
  </si>
  <si>
    <t>4-1-306</t>
  </si>
  <si>
    <t>4-1-406</t>
  </si>
  <si>
    <t>4-1-407</t>
  </si>
  <si>
    <t>4-3-601</t>
  </si>
  <si>
    <t>4-3-602</t>
  </si>
  <si>
    <t>4-3-603</t>
  </si>
  <si>
    <t>4-3-604</t>
  </si>
  <si>
    <t>4-3-605</t>
  </si>
  <si>
    <t>4-3-606</t>
  </si>
  <si>
    <t>4-3-607</t>
  </si>
  <si>
    <t>4-3-608</t>
  </si>
  <si>
    <t>4-3-609</t>
  </si>
  <si>
    <t>4-3-701</t>
  </si>
  <si>
    <t>4-3-2701</t>
  </si>
  <si>
    <t>4-3-2702</t>
  </si>
  <si>
    <t>4-3-2703</t>
  </si>
  <si>
    <t>4-3-2704</t>
  </si>
  <si>
    <t>4-3-1307</t>
  </si>
  <si>
    <t>4-3-1308</t>
  </si>
  <si>
    <t>4-3-1309</t>
  </si>
  <si>
    <t>4-3-1401</t>
  </si>
  <si>
    <t>4-3-702</t>
  </si>
  <si>
    <t>4-3-703</t>
  </si>
  <si>
    <t>4-3-704</t>
  </si>
  <si>
    <t>4-3-705</t>
  </si>
  <si>
    <t>4-3-706</t>
  </si>
  <si>
    <t>4-3-707</t>
  </si>
  <si>
    <t>4-3-708</t>
  </si>
  <si>
    <t>4-3-709</t>
  </si>
  <si>
    <t>4-3-801</t>
  </si>
  <si>
    <t>4-3-802</t>
  </si>
  <si>
    <t>4-1-706</t>
  </si>
  <si>
    <t>4-1-707</t>
  </si>
  <si>
    <t>4-1-806</t>
  </si>
  <si>
    <t>4-1-807</t>
  </si>
  <si>
    <t>4-1-906</t>
  </si>
  <si>
    <t>4-1-907</t>
  </si>
  <si>
    <t>4-1-1006</t>
  </si>
  <si>
    <t>4-1-1007</t>
  </si>
  <si>
    <t>4-1-1106</t>
  </si>
  <si>
    <t>4-1-1107</t>
  </si>
  <si>
    <t>4-1-1206</t>
  </si>
  <si>
    <t>4-1-1207</t>
  </si>
  <si>
    <t>4-3-1705</t>
  </si>
  <si>
    <t>4-3-1704</t>
  </si>
  <si>
    <t>4-3-1703</t>
  </si>
  <si>
    <t>4-3-1702</t>
  </si>
  <si>
    <t>4-3-1701</t>
  </si>
  <si>
    <t>4-3-1609</t>
  </si>
  <si>
    <t>4-3-1608</t>
  </si>
  <si>
    <t>4-3-1607</t>
  </si>
  <si>
    <t>4-3-1606</t>
  </si>
  <si>
    <t>4-3-1605</t>
  </si>
  <si>
    <t>4-3-1604</t>
  </si>
  <si>
    <t>4-3-1603</t>
  </si>
  <si>
    <t>4-3-1602</t>
  </si>
  <si>
    <t>4-3-1601</t>
  </si>
  <si>
    <t>4-3-1509</t>
  </si>
  <si>
    <t>4-3-1508</t>
  </si>
  <si>
    <t>4-3-1507</t>
  </si>
  <si>
    <t>4-3-1506</t>
  </si>
  <si>
    <t>4-3-1505</t>
  </si>
  <si>
    <t>4-3-1504</t>
  </si>
  <si>
    <t>4-3-1503</t>
  </si>
  <si>
    <t>4-1-1506</t>
  </si>
  <si>
    <t>4-1-1607</t>
  </si>
  <si>
    <t>4-1-1606</t>
  </si>
  <si>
    <t>4-1-1507</t>
  </si>
  <si>
    <t>4-3-1901</t>
  </si>
  <si>
    <t>4-3-1902</t>
  </si>
  <si>
    <t>4-3-1903</t>
  </si>
  <si>
    <t>4-3-1904</t>
  </si>
  <si>
    <t>4-3-1905</t>
  </si>
  <si>
    <t>4-3-1906</t>
  </si>
  <si>
    <t>4-3-1907</t>
  </si>
  <si>
    <t>4-3-1908</t>
  </si>
  <si>
    <t>4-3-1909</t>
  </si>
  <si>
    <t>4-3-2102</t>
  </si>
  <si>
    <t>4-3-2103</t>
  </si>
  <si>
    <t>1-3-1506</t>
  </si>
  <si>
    <t>1-3-1706</t>
  </si>
  <si>
    <t>4-3-2504</t>
  </si>
  <si>
    <t>4-3-2502</t>
  </si>
  <si>
    <t>4-3-2202</t>
  </si>
  <si>
    <r>
      <rPr>
        <sz val="10"/>
        <color theme="1"/>
        <rFont val="宋体"/>
        <family val="3"/>
        <charset val="134"/>
        <scheme val="minor"/>
      </rPr>
      <t>4-3-220</t>
    </r>
    <r>
      <rPr>
        <sz val="10"/>
        <color theme="1"/>
        <rFont val="宋体"/>
        <family val="3"/>
        <charset val="134"/>
        <scheme val="minor"/>
      </rPr>
      <t>1</t>
    </r>
  </si>
  <si>
    <t>4-1-606</t>
  </si>
  <si>
    <t>4-1-607</t>
  </si>
  <si>
    <t>4-3-2104</t>
  </si>
  <si>
    <t>4-3-2105</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</si>
  <si>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</si>
  <si>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4-3-2503</t>
  </si>
  <si>
    <t>4-3-2106</t>
  </si>
  <si>
    <t>4-3-2107</t>
  </si>
  <si>
    <t>4-3-2108</t>
  </si>
  <si>
    <t>4-3-2109</t>
  </si>
  <si>
    <t>4-3-401</t>
  </si>
  <si>
    <t>4-3-402</t>
  </si>
  <si>
    <t>4-3-403</t>
  </si>
  <si>
    <t>4-3-2608</t>
  </si>
  <si>
    <t>4-3-2609</t>
  </si>
  <si>
    <t>4-3-405</t>
  </si>
  <si>
    <t>4-3-406</t>
  </si>
  <si>
    <t>4-3-404</t>
  </si>
  <si>
    <t>4-3-407</t>
  </si>
  <si>
    <t>4-3-408</t>
  </si>
  <si>
    <t>4-3-2606</t>
  </si>
  <si>
    <t>4-3-2607</t>
  </si>
  <si>
    <t>3-1-906</t>
  </si>
  <si>
    <t>3-1-907</t>
  </si>
  <si>
    <t>3-1-908</t>
  </si>
  <si>
    <t>3-1-1007</t>
  </si>
  <si>
    <t>3-1-1008</t>
  </si>
  <si>
    <t>4-3-1406</t>
  </si>
  <si>
    <t>4-3-1407</t>
  </si>
  <si>
    <t>4-3-1408</t>
  </si>
  <si>
    <t>4-3-1409</t>
  </si>
  <si>
    <t>4-1-506</t>
  </si>
  <si>
    <t>4-1-507</t>
  </si>
  <si>
    <t>3-1-607</t>
  </si>
  <si>
    <t>3-1-706</t>
  </si>
  <si>
    <t>3-1-707</t>
  </si>
  <si>
    <t>3-1-708</t>
  </si>
  <si>
    <t>3-1-1106</t>
  </si>
  <si>
    <t>3-1-1107</t>
  </si>
  <si>
    <t>3-1-1108</t>
  </si>
  <si>
    <t>3-1-1206</t>
  </si>
  <si>
    <t>4-3-2001</t>
  </si>
  <si>
    <r>
      <rPr>
        <sz val="10"/>
        <color theme="1"/>
        <rFont val="宋体"/>
        <family val="3"/>
        <charset val="134"/>
        <scheme val="minor"/>
      </rPr>
      <t>4-3-2002</t>
    </r>
  </si>
  <si>
    <r>
      <rPr>
        <sz val="10"/>
        <color theme="1"/>
        <rFont val="宋体"/>
        <family val="3"/>
        <charset val="134"/>
        <scheme val="minor"/>
      </rPr>
      <t>4-3-2003</t>
    </r>
  </si>
  <si>
    <r>
      <rPr>
        <sz val="10"/>
        <color theme="1"/>
        <rFont val="宋体"/>
        <family val="3"/>
        <charset val="134"/>
        <scheme val="minor"/>
      </rPr>
      <t>4-3-2004</t>
    </r>
  </si>
  <si>
    <r>
      <rPr>
        <sz val="10"/>
        <color theme="1"/>
        <rFont val="宋体"/>
        <family val="3"/>
        <charset val="134"/>
        <scheme val="minor"/>
      </rPr>
      <t>4-3-2005</t>
    </r>
  </si>
  <si>
    <t>4-3-2101</t>
  </si>
  <si>
    <t>4-3-2008</t>
  </si>
  <si>
    <t>4-3-2203</t>
  </si>
  <si>
    <t>4-3-2501</t>
  </si>
  <si>
    <t>4-3-1501</t>
  </si>
  <si>
    <t>4-3-1502</t>
  </si>
  <si>
    <t>4-3-1706</t>
  </si>
  <si>
    <t>4-3-1707</t>
  </si>
  <si>
    <t>4-3-1708</t>
  </si>
  <si>
    <t>4-3-1709</t>
  </si>
  <si>
    <t>4-3-1801</t>
  </si>
  <si>
    <t>4-3-1802</t>
  </si>
  <si>
    <t>4-3-1803</t>
  </si>
  <si>
    <t>4-3-1804</t>
  </si>
  <si>
    <t>4-3-1805</t>
  </si>
  <si>
    <t>4-3-1806</t>
  </si>
  <si>
    <t>4-3-1807</t>
  </si>
  <si>
    <t>4-3-1808</t>
  </si>
  <si>
    <t>4-3-1809</t>
  </si>
  <si>
    <t>4-3-501</t>
  </si>
  <si>
    <t>4-3-502</t>
  </si>
  <si>
    <t>4-3-409</t>
  </si>
  <si>
    <t>4-3-503</t>
  </si>
  <si>
    <t>1-3-1007</t>
  </si>
  <si>
    <t>1-3-707</t>
  </si>
  <si>
    <t>3-1-806</t>
  </si>
  <si>
    <t>3-1-807</t>
  </si>
  <si>
    <t>3-1-808</t>
  </si>
  <si>
    <t>4-3-101</t>
  </si>
  <si>
    <t>4-3-102</t>
  </si>
  <si>
    <t>4-3-1402</t>
  </si>
  <si>
    <t>4-3-1403</t>
  </si>
  <si>
    <t>4-3-1404</t>
  </si>
  <si>
    <t>4-3-1405</t>
  </si>
  <si>
    <t>4-3-2007</t>
  </si>
  <si>
    <t>4-3-504</t>
  </si>
  <si>
    <t>4-3-103</t>
  </si>
  <si>
    <t>4-3-104</t>
  </si>
  <si>
    <t>4-3-105</t>
  </si>
  <si>
    <t>4-3-106</t>
  </si>
  <si>
    <t>4-3-107</t>
  </si>
  <si>
    <t>面积区间</t>
    <phoneticPr fontId="1" type="noConversion"/>
  </si>
  <si>
    <t>总面积</t>
    <phoneticPr fontId="1" type="noConversion"/>
  </si>
  <si>
    <t>56.31~60.75</t>
    <phoneticPr fontId="1" type="noConversion"/>
  </si>
  <si>
    <t>56.65~60.9</t>
    <phoneticPr fontId="1" type="noConversion"/>
  </si>
  <si>
    <t>56.75~60.79</t>
    <phoneticPr fontId="1" type="noConversion"/>
  </si>
  <si>
    <t>57.26~62.16</t>
    <phoneticPr fontId="1" type="noConversion"/>
  </si>
  <si>
    <t>59.15~59.99</t>
    <phoneticPr fontId="1" type="noConversion"/>
  </si>
  <si>
    <t>59.06~59.99</t>
    <phoneticPr fontId="1" type="noConversion"/>
  </si>
  <si>
    <t>45.75~45.82</t>
    <phoneticPr fontId="1" type="noConversion"/>
  </si>
  <si>
    <t>观海苑</t>
    <phoneticPr fontId="1" type="noConversion"/>
  </si>
  <si>
    <t>低/27</t>
    <phoneticPr fontId="1" type="noConversion"/>
  </si>
  <si>
    <t>3室2厅2卫</t>
    <phoneticPr fontId="1" type="noConversion"/>
  </si>
  <si>
    <t>中/27</t>
    <phoneticPr fontId="1" type="noConversion"/>
  </si>
  <si>
    <t>2室1厅1卫</t>
    <phoneticPr fontId="1" type="noConversion"/>
  </si>
  <si>
    <t>东西</t>
    <phoneticPr fontId="1" type="noConversion"/>
  </si>
  <si>
    <t>3室1厅1卫</t>
    <phoneticPr fontId="1" type="noConversion"/>
  </si>
  <si>
    <t>泰河园一里一区</t>
    <phoneticPr fontId="1" type="noConversion"/>
  </si>
  <si>
    <t>小区名称</t>
    <phoneticPr fontId="1" type="noConversion"/>
  </si>
  <si>
    <t>面积</t>
    <phoneticPr fontId="1" type="noConversion"/>
  </si>
  <si>
    <t>朝向</t>
    <phoneticPr fontId="1" type="noConversion"/>
  </si>
  <si>
    <t>楼层</t>
    <phoneticPr fontId="1" type="noConversion"/>
  </si>
  <si>
    <t>月租金</t>
    <phoneticPr fontId="1" type="noConversion"/>
  </si>
  <si>
    <t>成交日期</t>
    <phoneticPr fontId="1" type="noConversion"/>
  </si>
  <si>
    <t>户型</t>
    <phoneticPr fontId="1" type="noConversion"/>
  </si>
  <si>
    <t>南</t>
    <phoneticPr fontId="1" type="noConversion"/>
  </si>
  <si>
    <t>中/10</t>
    <phoneticPr fontId="1" type="noConversion"/>
  </si>
  <si>
    <t>单位租金</t>
    <phoneticPr fontId="1" type="noConversion"/>
  </si>
  <si>
    <t>1室1厅1卫</t>
  </si>
  <si>
    <t>1室1厅1卫</t>
    <phoneticPr fontId="1" type="noConversion"/>
  </si>
  <si>
    <t>南北</t>
    <phoneticPr fontId="1" type="noConversion"/>
  </si>
  <si>
    <t>中/12</t>
    <phoneticPr fontId="1" type="noConversion"/>
  </si>
  <si>
    <t>2室1厅1卫</t>
  </si>
  <si>
    <t>2室1厅1卫</t>
    <phoneticPr fontId="1" type="noConversion"/>
  </si>
  <si>
    <t>低/11</t>
    <phoneticPr fontId="1" type="noConversion"/>
  </si>
  <si>
    <t>中/11</t>
    <phoneticPr fontId="1" type="noConversion"/>
  </si>
  <si>
    <t>高/12</t>
    <phoneticPr fontId="1" type="noConversion"/>
  </si>
  <si>
    <t>低/10</t>
    <phoneticPr fontId="1" type="noConversion"/>
  </si>
  <si>
    <t>高/11</t>
    <phoneticPr fontId="1" type="noConversion"/>
  </si>
  <si>
    <t>4室1厅2卫</t>
    <phoneticPr fontId="1" type="noConversion"/>
  </si>
  <si>
    <t>低/12</t>
    <phoneticPr fontId="1" type="noConversion"/>
  </si>
  <si>
    <t>高/10</t>
    <phoneticPr fontId="1" type="noConversion"/>
  </si>
  <si>
    <t>东西</t>
    <phoneticPr fontId="1" type="noConversion"/>
  </si>
  <si>
    <t>中/27</t>
    <phoneticPr fontId="1" type="noConversion"/>
  </si>
  <si>
    <t>高/27</t>
    <phoneticPr fontId="1" type="noConversion"/>
  </si>
  <si>
    <t>2室2厅1卫</t>
    <phoneticPr fontId="1" type="noConversion"/>
  </si>
  <si>
    <t>3室1厅2卫</t>
    <phoneticPr fontId="1" type="noConversion"/>
  </si>
  <si>
    <t>低/27</t>
    <phoneticPr fontId="1" type="noConversion"/>
  </si>
  <si>
    <t>西</t>
    <phoneticPr fontId="1" type="noConversion"/>
  </si>
  <si>
    <t>1室1厅1卫</t>
    <phoneticPr fontId="1" type="noConversion"/>
  </si>
  <si>
    <t>南海家园六里</t>
    <phoneticPr fontId="1" type="noConversion"/>
  </si>
  <si>
    <t>中/16</t>
    <phoneticPr fontId="1" type="noConversion"/>
  </si>
  <si>
    <t>3室1厅1卫</t>
    <phoneticPr fontId="1" type="noConversion"/>
  </si>
  <si>
    <t>中/18</t>
    <phoneticPr fontId="1" type="noConversion"/>
  </si>
  <si>
    <t>高/18</t>
    <phoneticPr fontId="1" type="noConversion"/>
  </si>
  <si>
    <t>低/18</t>
    <phoneticPr fontId="1" type="noConversion"/>
  </si>
  <si>
    <t>3室2厅2卫</t>
    <phoneticPr fontId="1" type="noConversion"/>
  </si>
  <si>
    <t>低/16</t>
    <phoneticPr fontId="1" type="noConversion"/>
  </si>
  <si>
    <t>东北</t>
    <phoneticPr fontId="1" type="noConversion"/>
  </si>
  <si>
    <t>高/16</t>
    <phoneticPr fontId="1" type="noConversion"/>
  </si>
  <si>
    <t>3室1厅2卫</t>
    <phoneticPr fontId="1" type="noConversion"/>
  </si>
  <si>
    <t>东南</t>
    <phoneticPr fontId="1" type="noConversion"/>
  </si>
  <si>
    <t>西北</t>
    <phoneticPr fontId="1" type="noConversion"/>
  </si>
  <si>
    <t>东</t>
    <phoneticPr fontId="1" type="noConversion"/>
  </si>
  <si>
    <t>西南</t>
    <phoneticPr fontId="1" type="noConversion"/>
  </si>
  <si>
    <t>南海家园一里</t>
    <phoneticPr fontId="1" type="noConversion"/>
  </si>
  <si>
    <t>低/15</t>
    <phoneticPr fontId="1" type="noConversion"/>
  </si>
  <si>
    <t>中/15</t>
    <phoneticPr fontId="1" type="noConversion"/>
  </si>
  <si>
    <t>高/15</t>
    <phoneticPr fontId="1" type="noConversion"/>
  </si>
  <si>
    <t>2室1厅2卫</t>
    <phoneticPr fontId="1" type="noConversion"/>
  </si>
  <si>
    <t>2室0厅1卫</t>
    <phoneticPr fontId="1" type="noConversion"/>
  </si>
  <si>
    <t>东南北</t>
    <phoneticPr fontId="1" type="noConversion"/>
  </si>
  <si>
    <t>鹿海园三里</t>
    <phoneticPr fontId="1" type="noConversion"/>
  </si>
  <si>
    <t>高/6</t>
    <phoneticPr fontId="1" type="noConversion"/>
  </si>
  <si>
    <t>中/5</t>
    <phoneticPr fontId="1" type="noConversion"/>
  </si>
  <si>
    <t>低/6</t>
    <phoneticPr fontId="1" type="noConversion"/>
  </si>
  <si>
    <t>中/6</t>
    <phoneticPr fontId="1" type="noConversion"/>
  </si>
  <si>
    <t>高/5</t>
    <phoneticPr fontId="1" type="noConversion"/>
  </si>
  <si>
    <t>鹿海园一里</t>
    <phoneticPr fontId="1" type="noConversion"/>
  </si>
  <si>
    <t>低/5</t>
    <phoneticPr fontId="1" type="noConversion"/>
  </si>
  <si>
    <t>鹿海园五里</t>
    <phoneticPr fontId="1" type="noConversion"/>
  </si>
  <si>
    <t>高/14</t>
    <phoneticPr fontId="1" type="noConversion"/>
  </si>
  <si>
    <t>中/20</t>
    <phoneticPr fontId="1" type="noConversion"/>
  </si>
  <si>
    <t>中/14</t>
    <phoneticPr fontId="1" type="noConversion"/>
  </si>
  <si>
    <t>低/14</t>
    <phoneticPr fontId="1" type="noConversion"/>
  </si>
  <si>
    <t>低/20</t>
    <phoneticPr fontId="1" type="noConversion"/>
  </si>
  <si>
    <t>2室2厅1卫</t>
    <phoneticPr fontId="1" type="noConversion"/>
  </si>
  <si>
    <t>高/20</t>
    <phoneticPr fontId="1" type="noConversion"/>
  </si>
  <si>
    <t>南海家园七里</t>
    <phoneticPr fontId="1" type="noConversion"/>
  </si>
  <si>
    <t>南西北</t>
    <phoneticPr fontId="1" type="noConversion"/>
  </si>
  <si>
    <t>南海家园五里</t>
    <phoneticPr fontId="1" type="noConversion"/>
  </si>
  <si>
    <t>2室1厅2卫</t>
    <phoneticPr fontId="1" type="noConversion"/>
  </si>
  <si>
    <t>南海家园四里</t>
    <phoneticPr fontId="1" type="noConversion"/>
  </si>
  <si>
    <t>南北</t>
    <phoneticPr fontId="1" type="noConversion"/>
  </si>
  <si>
    <t>中/18</t>
    <phoneticPr fontId="1" type="noConversion"/>
  </si>
  <si>
    <t>西北</t>
    <phoneticPr fontId="1" type="noConversion"/>
  </si>
  <si>
    <t>低/18</t>
    <phoneticPr fontId="1" type="noConversion"/>
  </si>
  <si>
    <t>东南</t>
    <phoneticPr fontId="1" type="noConversion"/>
  </si>
  <si>
    <t>3室2厅1卫</t>
    <phoneticPr fontId="1" type="noConversion"/>
  </si>
  <si>
    <t>东北</t>
    <phoneticPr fontId="1" type="noConversion"/>
  </si>
  <si>
    <t>南</t>
    <phoneticPr fontId="1" type="noConversion"/>
  </si>
  <si>
    <t>东</t>
    <phoneticPr fontId="1" type="noConversion"/>
  </si>
  <si>
    <t>东南北</t>
    <phoneticPr fontId="1" type="noConversion"/>
  </si>
  <si>
    <t>南海家园三里</t>
    <phoneticPr fontId="1" type="noConversion"/>
  </si>
  <si>
    <t>57.95~59.33</t>
    <phoneticPr fontId="1" type="noConversion"/>
  </si>
  <si>
    <t>58.25~60.68</t>
    <phoneticPr fontId="1" type="noConversion"/>
  </si>
  <si>
    <t>50.08~63.71</t>
    <phoneticPr fontId="1" type="noConversion"/>
  </si>
  <si>
    <t>50.74~63.64</t>
    <phoneticPr fontId="1" type="noConversion"/>
  </si>
  <si>
    <t>所在楼层</t>
    <phoneticPr fontId="1" type="noConversion"/>
  </si>
  <si>
    <t>2-16</t>
    <phoneticPr fontId="1" type="noConversion"/>
  </si>
  <si>
    <t>楼层</t>
    <phoneticPr fontId="1" type="noConversion"/>
  </si>
  <si>
    <t>1-27</t>
    <phoneticPr fontId="1" type="noConversion"/>
  </si>
  <si>
    <t>2-20</t>
    <phoneticPr fontId="1" type="noConversion"/>
  </si>
  <si>
    <t>2-21</t>
    <phoneticPr fontId="1" type="noConversion"/>
  </si>
  <si>
    <t>1-21</t>
    <phoneticPr fontId="1" type="noConversion"/>
  </si>
  <si>
    <t>1-18</t>
    <phoneticPr fontId="1" type="noConversion"/>
  </si>
  <si>
    <t>2-18</t>
    <phoneticPr fontId="1" type="noConversion"/>
  </si>
  <si>
    <t>1-16</t>
    <phoneticPr fontId="1" type="noConversion"/>
  </si>
  <si>
    <t>61.39~62.5</t>
    <phoneticPr fontId="1" type="noConversion"/>
  </si>
  <si>
    <t>60.27~61.85</t>
    <phoneticPr fontId="1" type="noConversion"/>
  </si>
  <si>
    <t>南北</t>
    <phoneticPr fontId="1" type="noConversion"/>
  </si>
  <si>
    <t>高/15</t>
    <phoneticPr fontId="1" type="noConversion"/>
  </si>
  <si>
    <t>高/18</t>
    <phoneticPr fontId="1" type="noConversion"/>
  </si>
  <si>
    <t>中/15</t>
    <phoneticPr fontId="1" type="noConversion"/>
  </si>
  <si>
    <t>中/18</t>
    <phoneticPr fontId="1" type="noConversion"/>
  </si>
  <si>
    <t>低/18</t>
    <phoneticPr fontId="1" type="noConversion"/>
  </si>
  <si>
    <t>低/15</t>
    <phoneticPr fontId="1" type="noConversion"/>
  </si>
  <si>
    <t>东北</t>
    <phoneticPr fontId="1" type="noConversion"/>
  </si>
  <si>
    <t>东</t>
    <phoneticPr fontId="1" type="noConversion"/>
  </si>
  <si>
    <t>南</t>
    <phoneticPr fontId="1" type="noConversion"/>
  </si>
  <si>
    <t>东南</t>
    <phoneticPr fontId="1" type="noConversion"/>
  </si>
  <si>
    <t>西北</t>
    <phoneticPr fontId="1" type="noConversion"/>
  </si>
  <si>
    <r>
      <rPr>
        <sz val="11"/>
        <color indexed="8"/>
        <rFont val="仿宋_GB2312"/>
        <family val="3"/>
        <charset val="134"/>
      </rPr>
      <t>区域状况</t>
    </r>
  </si>
  <si>
    <t>居住区成熟度</t>
  </si>
  <si>
    <t>交通条件</t>
  </si>
  <si>
    <t>商业设施</t>
  </si>
  <si>
    <t>自然环境</t>
  </si>
  <si>
    <t>公共配套</t>
  </si>
  <si>
    <r>
      <rPr>
        <sz val="11"/>
        <color indexed="8"/>
        <rFont val="仿宋_GB2312"/>
        <family val="3"/>
        <charset val="134"/>
      </rPr>
      <t>实物状况</t>
    </r>
  </si>
  <si>
    <t>物业服务</t>
  </si>
  <si>
    <t>小区环境</t>
  </si>
  <si>
    <t>居住管理</t>
  </si>
  <si>
    <t>设备</t>
  </si>
  <si>
    <t>海梓嘉园</t>
  </si>
  <si>
    <t>北京博大新元房地产开发有限公司</t>
  </si>
  <si>
    <t>X85</t>
  </si>
  <si>
    <t>金茂悦家园</t>
  </si>
  <si>
    <t>X86</t>
  </si>
  <si>
    <t>万科-金域东郡</t>
  </si>
  <si>
    <t>X87</t>
  </si>
  <si>
    <t>金茂逸家园</t>
  </si>
  <si>
    <t>X88</t>
  </si>
  <si>
    <t>亦庄悦家园</t>
  </si>
  <si>
    <t>X91</t>
  </si>
  <si>
    <t>亦庄逸家园</t>
  </si>
  <si>
    <t>X83</t>
    <phoneticPr fontId="1" type="noConversion"/>
  </si>
  <si>
    <t>回购划拨</t>
    <phoneticPr fontId="1" type="noConversion"/>
  </si>
  <si>
    <t>北京经济技术开发区四海路1号院17号楼2层1单元201等297套</t>
    <phoneticPr fontId="1" type="noConversion"/>
  </si>
  <si>
    <t>北京博大新元房地产开发有限公司</t>
    <phoneticPr fontId="1" type="noConversion"/>
  </si>
  <si>
    <t>京（2021）开发区不动产权第0014982号</t>
    <phoneticPr fontId="1" type="noConversion"/>
  </si>
  <si>
    <t>东至博兴十一路、南至（新建医院）、西至海梓嘉园16号楼、北至海梓嘉园9号楼商业</t>
    <phoneticPr fontId="1" type="noConversion"/>
  </si>
  <si>
    <t>北京经济技术开发区四海路5号院1号楼2层1单元201等789套</t>
    <phoneticPr fontId="1" type="noConversion"/>
  </si>
  <si>
    <t>京（2021）开发区不动产权第0010785号</t>
    <phoneticPr fontId="1" type="noConversion"/>
  </si>
  <si>
    <t>北京经济技术开发区四合路3号院13号楼1层1单元101等172套</t>
    <phoneticPr fontId="1" type="noConversion"/>
  </si>
  <si>
    <t>京（2021）开发区不动产权第0014266号</t>
    <phoneticPr fontId="1" type="noConversion"/>
  </si>
  <si>
    <t>北京经济技术开发区四海路7号院3号楼1层1单元101等929套</t>
    <phoneticPr fontId="1" type="noConversion"/>
  </si>
  <si>
    <t>京（2021）开发区不动产权第0021526号</t>
    <phoneticPr fontId="1" type="noConversion"/>
  </si>
  <si>
    <t>回购</t>
    <phoneticPr fontId="1" type="noConversion"/>
  </si>
  <si>
    <t>北京经济技术开发区四海路18号院5号楼2层1单元201等733套</t>
    <phoneticPr fontId="1" type="noConversion"/>
  </si>
  <si>
    <t>东至：博兴十路，西至：博兴十一路，南至：X88R2未出让国有建设用地（西）、兴海一街北侧X88G1规划绿地（中）、X88U1未出让国有建设用地（东）；北至：兴海路</t>
    <phoneticPr fontId="1" type="noConversion"/>
  </si>
  <si>
    <t>北京经济技术开发区四海路9号院1号楼23层2单元23041等969套</t>
    <phoneticPr fontId="1" type="noConversion"/>
  </si>
  <si>
    <t>保障房各项目基本情况统计表</t>
  </si>
  <si>
    <t>项目名称</t>
    <phoneticPr fontId="1" type="noConversion"/>
  </si>
  <si>
    <t>现用名</t>
  </si>
  <si>
    <t>性质</t>
    <phoneticPr fontId="1" type="noConversion"/>
  </si>
  <si>
    <t>项目详细地址</t>
  </si>
  <si>
    <t>权利人</t>
    <phoneticPr fontId="1" type="noConversion"/>
  </si>
  <si>
    <t>房产证号</t>
    <phoneticPr fontId="1" type="noConversion"/>
  </si>
  <si>
    <t>房源表面积</t>
    <phoneticPr fontId="1" type="noConversion"/>
  </si>
  <si>
    <t>项目范围</t>
  </si>
  <si>
    <t>占地面积
（平方米）</t>
    <phoneticPr fontId="1" type="noConversion"/>
  </si>
  <si>
    <t>物业费单价
（元/月/平）</t>
    <phoneticPr fontId="1" type="noConversion"/>
  </si>
  <si>
    <t>物业单位</t>
  </si>
  <si>
    <t>供暖费单价
（元/季/平）</t>
    <phoneticPr fontId="1" type="noConversion"/>
  </si>
  <si>
    <t>X17</t>
  </si>
  <si>
    <t>亦城茗苑</t>
    <phoneticPr fontId="1" type="noConversion"/>
  </si>
  <si>
    <t>自建</t>
    <phoneticPr fontId="1" type="noConversion"/>
  </si>
  <si>
    <t>北京经济技术开发区泰河园五里1号楼等21幢楼</t>
    <phoneticPr fontId="1" type="noConversion"/>
  </si>
  <si>
    <t>京（2016）开发区不动产权第0014683号</t>
    <phoneticPr fontId="1" type="noConversion"/>
  </si>
  <si>
    <t>东至：博兴六路，西至：博兴七路，南至：泰河二街，北至：泰河一街</t>
  </si>
  <si>
    <t>北京亦庄置业有限公司工业企业物业管理分公司</t>
  </si>
  <si>
    <t>X31</t>
  </si>
  <si>
    <t>博客雅苑</t>
  </si>
  <si>
    <t>北京经济技术开发区鹿海园四里1号楼等7幢</t>
    <phoneticPr fontId="1" type="noConversion"/>
  </si>
  <si>
    <t>X京房权证开字第012850号</t>
    <phoneticPr fontId="1" type="noConversion"/>
  </si>
  <si>
    <t>东至：博兴路，西至：博兴六路，南至：泰河路，北至：凉水河二街</t>
  </si>
  <si>
    <t>北京城建兴华地产有限公司</t>
  </si>
  <si>
    <t>北京城承物业管理有限公司</t>
  </si>
  <si>
    <t>北京方兴亦城置业有限公司</t>
  </si>
  <si>
    <t>中化金茂物业管理（北京）有限公司</t>
  </si>
  <si>
    <t>北京万瑞房地产开发有限公司</t>
  </si>
  <si>
    <t>北京万科物业服务有限公司</t>
  </si>
  <si>
    <t>北京方兴葛洲坝房地产开发有限公司</t>
  </si>
  <si>
    <t>北京方兴拓赢房地产开发有限公司</t>
  </si>
  <si>
    <t>开发建设单位</t>
    <phoneticPr fontId="1" type="noConversion"/>
  </si>
  <si>
    <t>1-</t>
    <phoneticPr fontId="1" type="noConversion"/>
  </si>
  <si>
    <t>2-</t>
    <phoneticPr fontId="1" type="noConversion"/>
  </si>
  <si>
    <t>3-</t>
    <phoneticPr fontId="1" type="noConversion"/>
  </si>
  <si>
    <t>4-</t>
    <phoneticPr fontId="1" type="noConversion"/>
  </si>
  <si>
    <t>5-</t>
    <phoneticPr fontId="1" type="noConversion"/>
  </si>
  <si>
    <t>东向</t>
    <phoneticPr fontId="1" type="noConversion"/>
  </si>
  <si>
    <t>南向</t>
    <phoneticPr fontId="1" type="noConversion"/>
  </si>
  <si>
    <t>标准房</t>
    <phoneticPr fontId="1" type="noConversion"/>
  </si>
  <si>
    <t>开间</t>
    <phoneticPr fontId="1" type="noConversion"/>
  </si>
  <si>
    <t>西</t>
    <phoneticPr fontId="1" type="noConversion"/>
  </si>
  <si>
    <t>南</t>
    <phoneticPr fontId="1" type="noConversion"/>
  </si>
  <si>
    <t>二居室</t>
    <phoneticPr fontId="1" type="noConversion"/>
  </si>
  <si>
    <t>二居室南</t>
    <phoneticPr fontId="1" type="noConversion"/>
  </si>
  <si>
    <t>二居室南北</t>
    <phoneticPr fontId="1" type="noConversion"/>
  </si>
  <si>
    <t>开发区</t>
  </si>
  <si>
    <t>亦庄金茂府</t>
  </si>
  <si>
    <t>金茂逸墅</t>
  </si>
  <si>
    <t>金域东郡</t>
  </si>
  <si>
    <t>鹿海园五里</t>
  </si>
  <si>
    <t>博客雅居</t>
  </si>
  <si>
    <t>中芯花园</t>
  </si>
  <si>
    <t>瀛海家园</t>
  </si>
  <si>
    <t>富源里</t>
  </si>
  <si>
    <t>莱茵河畔</t>
  </si>
  <si>
    <t>星岛嘉园</t>
  </si>
  <si>
    <t>贵园北里甲区</t>
  </si>
  <si>
    <t>贵园北里戊区</t>
  </si>
  <si>
    <t>林肯公寓</t>
  </si>
  <si>
    <t>林肯公园</t>
  </si>
  <si>
    <t>林肯公园二期</t>
  </si>
  <si>
    <t>林肯公园二期A区</t>
  </si>
  <si>
    <t>金地格林小镇</t>
  </si>
  <si>
    <t>卡尔生活馆</t>
  </si>
  <si>
    <t>定海园二里</t>
  </si>
  <si>
    <t>定海园一里</t>
  </si>
  <si>
    <t>经开汀塘</t>
  </si>
  <si>
    <t>南海家园六里</t>
  </si>
  <si>
    <t>南海家园四里</t>
  </si>
  <si>
    <t>南海家园五里</t>
  </si>
  <si>
    <t>南海家园二里</t>
  </si>
  <si>
    <t>南海家园三里</t>
  </si>
  <si>
    <t>南海家园一里</t>
  </si>
  <si>
    <t>星岛假日</t>
  </si>
  <si>
    <t>国锐金嵿</t>
  </si>
  <si>
    <t>鹿海园一里</t>
  </si>
  <si>
    <t>观海苑</t>
  </si>
  <si>
    <t>中信新城东区</t>
  </si>
  <si>
    <t>中信新城西区</t>
  </si>
  <si>
    <t>中信新城两限区</t>
  </si>
  <si>
    <t>枫丹壹号</t>
  </si>
  <si>
    <t>棠颂别墅</t>
  </si>
  <si>
    <t>瀛景园</t>
  </si>
  <si>
    <t>广德苑</t>
  </si>
  <si>
    <t>一栋洋房</t>
  </si>
  <si>
    <t>鹿鸣苑</t>
  </si>
  <si>
    <t>天宝家园</t>
  </si>
  <si>
    <t>悦廷</t>
    <phoneticPr fontId="1" type="noConversion"/>
  </si>
  <si>
    <t>泰河园三里</t>
    <phoneticPr fontId="1" type="noConversion"/>
  </si>
  <si>
    <t>棠颂别墅</t>
    <phoneticPr fontId="1" type="noConversion"/>
  </si>
  <si>
    <t>中芯花园</t>
    <phoneticPr fontId="1" type="noConversion"/>
  </si>
  <si>
    <t>南北</t>
    <phoneticPr fontId="1" type="noConversion"/>
  </si>
  <si>
    <t>高/11</t>
    <phoneticPr fontId="1" type="noConversion"/>
  </si>
  <si>
    <t>中/10</t>
    <phoneticPr fontId="1" type="noConversion"/>
  </si>
  <si>
    <t>3室1厅1卫</t>
  </si>
  <si>
    <t>中/9</t>
    <phoneticPr fontId="1" type="noConversion"/>
  </si>
  <si>
    <t>低/10</t>
    <phoneticPr fontId="1" type="noConversion"/>
  </si>
  <si>
    <t>南</t>
    <phoneticPr fontId="1" type="noConversion"/>
  </si>
  <si>
    <t>中/4</t>
    <phoneticPr fontId="1" type="noConversion"/>
  </si>
  <si>
    <t>3室</t>
    <phoneticPr fontId="1" type="noConversion"/>
  </si>
  <si>
    <t>3室复式</t>
    <phoneticPr fontId="1" type="noConversion"/>
  </si>
  <si>
    <t>中/11</t>
    <phoneticPr fontId="1" type="noConversion"/>
  </si>
  <si>
    <t>高/9</t>
    <phoneticPr fontId="1" type="noConversion"/>
  </si>
  <si>
    <t>X13、X38案例</t>
    <phoneticPr fontId="1" type="noConversion"/>
  </si>
  <si>
    <t>X17、X31案例</t>
    <phoneticPr fontId="1" type="noConversion"/>
  </si>
  <si>
    <t>中芯花园</t>
    <phoneticPr fontId="1" type="noConversion"/>
  </si>
  <si>
    <t>中/8</t>
    <phoneticPr fontId="1" type="noConversion"/>
  </si>
  <si>
    <t>低/7</t>
    <phoneticPr fontId="1" type="noConversion"/>
  </si>
  <si>
    <t>2室2厅2卫</t>
    <phoneticPr fontId="1" type="noConversion"/>
  </si>
  <si>
    <t>低/6</t>
    <phoneticPr fontId="1" type="noConversion"/>
  </si>
  <si>
    <t>3室1厅2卫</t>
    <phoneticPr fontId="1" type="noConversion"/>
  </si>
  <si>
    <t>高/6</t>
    <phoneticPr fontId="1" type="noConversion"/>
  </si>
  <si>
    <t>3室2厅2卫</t>
    <phoneticPr fontId="1" type="noConversion"/>
  </si>
  <si>
    <t>1室1厅1卫</t>
    <phoneticPr fontId="1" type="noConversion"/>
  </si>
  <si>
    <t>中/7</t>
    <phoneticPr fontId="1" type="noConversion"/>
  </si>
  <si>
    <t>2室1厅2卫</t>
    <phoneticPr fontId="1" type="noConversion"/>
  </si>
  <si>
    <t>高/7</t>
    <phoneticPr fontId="1" type="noConversion"/>
  </si>
  <si>
    <t>5室2厅4卫</t>
    <phoneticPr fontId="1" type="noConversion"/>
  </si>
  <si>
    <t>2室2厅1卫</t>
    <phoneticPr fontId="1" type="noConversion"/>
  </si>
  <si>
    <t>中/5</t>
    <phoneticPr fontId="1" type="noConversion"/>
  </si>
  <si>
    <t>2室1厅1卫</t>
    <phoneticPr fontId="1" type="noConversion"/>
  </si>
  <si>
    <t>3室2厅3卫</t>
    <phoneticPr fontId="1" type="noConversion"/>
  </si>
  <si>
    <t>中信新城东区</t>
    <phoneticPr fontId="1" type="noConversion"/>
  </si>
  <si>
    <t>低/18</t>
    <phoneticPr fontId="1" type="noConversion"/>
  </si>
  <si>
    <t>中/17</t>
    <phoneticPr fontId="1" type="noConversion"/>
  </si>
  <si>
    <t>低/17</t>
    <phoneticPr fontId="1" type="noConversion"/>
  </si>
  <si>
    <t>高/12</t>
    <phoneticPr fontId="1" type="noConversion"/>
  </si>
  <si>
    <t>南西北</t>
    <phoneticPr fontId="1" type="noConversion"/>
  </si>
  <si>
    <t>高/18</t>
    <phoneticPr fontId="1" type="noConversion"/>
  </si>
  <si>
    <t>中/18</t>
    <phoneticPr fontId="1" type="noConversion"/>
  </si>
  <si>
    <t>高/10</t>
    <phoneticPr fontId="1" type="noConversion"/>
  </si>
  <si>
    <t>3室2厅1卫</t>
    <phoneticPr fontId="1" type="noConversion"/>
  </si>
  <si>
    <t>3室1厅1卫</t>
    <phoneticPr fontId="1" type="noConversion"/>
  </si>
  <si>
    <t>中/12</t>
    <phoneticPr fontId="1" type="noConversion"/>
  </si>
  <si>
    <t>X83等6个</t>
    <phoneticPr fontId="1" type="noConversion"/>
  </si>
  <si>
    <t>中信新城</t>
    <phoneticPr fontId="1" type="noConversion"/>
  </si>
  <si>
    <t>中/17</t>
    <phoneticPr fontId="1" type="noConversion"/>
  </si>
  <si>
    <t>低/17</t>
    <phoneticPr fontId="1" type="noConversion"/>
  </si>
  <si>
    <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</si>
  <si>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phoneticPr fontId="1" type="noConversion"/>
  </si>
  <si>
    <t>2022年二季度（2022年4-6月）</t>
  </si>
  <si>
    <t>2022年一季度（2022年1-3月）</t>
  </si>
  <si>
    <t>2021年四季度（2021年10-12月）</t>
  </si>
  <si>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phoneticPr fontId="1" type="noConversion"/>
  </si>
  <si>
    <t>——</t>
    <phoneticPr fontId="1" type="noConversion"/>
  </si>
  <si>
    <t>主力户型为开间，住宅套型较好</t>
    <phoneticPr fontId="1" type="noConversion"/>
  </si>
  <si>
    <t>主力户型为二居室，住宅套型较大</t>
    <phoneticPr fontId="1" type="noConversion"/>
  </si>
  <si>
    <t>中楼层</t>
    <phoneticPr fontId="1" type="noConversion"/>
  </si>
  <si>
    <t>二居室</t>
    <phoneticPr fontId="1" type="noConversion"/>
  </si>
  <si>
    <t>一居室</t>
    <phoneticPr fontId="1" type="noConversion"/>
  </si>
  <si>
    <t>普通装修</t>
    <phoneticPr fontId="1" type="noConversion"/>
  </si>
  <si>
    <t>精装修</t>
    <phoneticPr fontId="1" type="noConversion"/>
  </si>
  <si>
    <t>中楼层</t>
    <phoneticPr fontId="1" type="noConversion"/>
  </si>
  <si>
    <t>主力户型为一居室，住宅套型较好</t>
    <phoneticPr fontId="1" type="noConversion"/>
  </si>
  <si>
    <t>配备专业管理人员，数量充足，居住管理好</t>
    <phoneticPr fontId="1" type="noConversion"/>
  </si>
  <si>
    <t>东</t>
    <phoneticPr fontId="1" type="noConversion"/>
  </si>
  <si>
    <t>朝向一般，能保证较长时间的采光，通风较好，综合分析朝向、采光、通风状况一般</t>
    <phoneticPr fontId="13" type="noConversion"/>
  </si>
  <si>
    <t>该小区装修为普通装修，公共部分装修效果较好，与居住功能相适用，一般</t>
    <phoneticPr fontId="1" type="noConversion"/>
  </si>
  <si>
    <t>户型</t>
    <phoneticPr fontId="1" type="noConversion"/>
  </si>
  <si>
    <t>朝向、采光、通风</t>
    <phoneticPr fontId="1" type="noConversion"/>
  </si>
  <si>
    <t>X91亦庄逸</t>
    <phoneticPr fontId="1" type="noConversion"/>
  </si>
  <si>
    <t>X91亦庄逸</t>
    <phoneticPr fontId="1" type="noConversion"/>
  </si>
  <si>
    <t>西</t>
    <phoneticPr fontId="1" type="noConversion"/>
  </si>
  <si>
    <t>朝向较好，能保证较长时间的采光，通风较好，综合分析朝向、采光、通风状况较好</t>
    <phoneticPr fontId="13" type="noConversion"/>
  </si>
  <si>
    <t>朝向好，能保证较长时间的采光，通风好，综合分析朝向、采光、通风状况好</t>
    <phoneticPr fontId="1" type="noConversion"/>
  </si>
  <si>
    <r>
      <rPr>
        <sz val="12"/>
        <color theme="1"/>
        <rFont val="仿宋_GB2312"/>
        <family val="3"/>
        <charset val="134"/>
      </rPr>
      <t>开间</t>
    </r>
    <phoneticPr fontId="1" type="noConversion"/>
  </si>
  <si>
    <r>
      <rPr>
        <sz val="12"/>
        <color theme="1"/>
        <rFont val="仿宋_GB2312"/>
        <family val="3"/>
        <charset val="134"/>
      </rPr>
      <t>东</t>
    </r>
    <phoneticPr fontId="1" type="noConversion"/>
  </si>
  <si>
    <r>
      <rPr>
        <sz val="12"/>
        <color theme="1"/>
        <rFont val="仿宋_GB2312"/>
        <family val="3"/>
        <charset val="134"/>
      </rPr>
      <t>户型</t>
    </r>
    <phoneticPr fontId="1" type="noConversion"/>
  </si>
  <si>
    <r>
      <rPr>
        <sz val="12"/>
        <color theme="1"/>
        <rFont val="仿宋_GB2312"/>
        <family val="3"/>
        <charset val="134"/>
      </rPr>
      <t>朝向</t>
    </r>
    <phoneticPr fontId="1" type="noConversion"/>
  </si>
  <si>
    <r>
      <rPr>
        <sz val="12"/>
        <color theme="1"/>
        <rFont val="仿宋_GB2312"/>
        <family val="3"/>
        <charset val="134"/>
      </rPr>
      <t>面积</t>
    </r>
    <phoneticPr fontId="1" type="noConversion"/>
  </si>
  <si>
    <r>
      <rPr>
        <sz val="12"/>
        <color theme="1"/>
        <rFont val="仿宋_GB2312"/>
        <family val="3"/>
        <charset val="134"/>
      </rPr>
      <t>装修</t>
    </r>
    <phoneticPr fontId="1" type="noConversion"/>
  </si>
  <si>
    <r>
      <rPr>
        <sz val="12"/>
        <color theme="1"/>
        <rFont val="仿宋_GB2312"/>
        <family val="3"/>
        <charset val="134"/>
      </rPr>
      <t>套数</t>
    </r>
    <phoneticPr fontId="1" type="noConversion"/>
  </si>
  <si>
    <r>
      <rPr>
        <sz val="12"/>
        <color theme="1"/>
        <rFont val="仿宋_GB2312"/>
        <family val="3"/>
        <charset val="134"/>
      </rPr>
      <t>房源表面积</t>
    </r>
    <phoneticPr fontId="1" type="noConversion"/>
  </si>
  <si>
    <r>
      <rPr>
        <sz val="12"/>
        <color theme="1"/>
        <rFont val="仿宋_GB2312"/>
        <family val="3"/>
        <charset val="134"/>
      </rPr>
      <t>不含物业费、取暖费</t>
    </r>
    <phoneticPr fontId="1" type="noConversion"/>
  </si>
  <si>
    <r>
      <rPr>
        <sz val="12"/>
        <color theme="1"/>
        <rFont val="仿宋_GB2312"/>
        <family val="3"/>
        <charset val="134"/>
      </rPr>
      <t>物业费</t>
    </r>
    <phoneticPr fontId="1" type="noConversion"/>
  </si>
  <si>
    <r>
      <rPr>
        <sz val="12"/>
        <color theme="1"/>
        <rFont val="仿宋_GB2312"/>
        <family val="3"/>
        <charset val="134"/>
      </rPr>
      <t>取暖费</t>
    </r>
    <phoneticPr fontId="1" type="noConversion"/>
  </si>
  <si>
    <r>
      <rPr>
        <sz val="12"/>
        <color theme="1"/>
        <rFont val="仿宋_GB2312"/>
        <family val="3"/>
        <charset val="134"/>
      </rPr>
      <t>含物业费、取暖费</t>
    </r>
    <phoneticPr fontId="1" type="noConversion"/>
  </si>
  <si>
    <r>
      <t>X83</t>
    </r>
    <r>
      <rPr>
        <sz val="12"/>
        <color theme="1"/>
        <rFont val="仿宋_GB2312"/>
        <family val="3"/>
        <charset val="134"/>
      </rPr>
      <t>海梓嘉园</t>
    </r>
    <phoneticPr fontId="1" type="noConversion"/>
  </si>
  <si>
    <r>
      <rPr>
        <sz val="12"/>
        <color theme="1"/>
        <rFont val="仿宋_GB2312"/>
        <family val="3"/>
        <charset val="134"/>
      </rPr>
      <t>西</t>
    </r>
    <phoneticPr fontId="1" type="noConversion"/>
  </si>
  <si>
    <r>
      <rPr>
        <sz val="12"/>
        <color theme="1"/>
        <rFont val="仿宋_GB2312"/>
        <family val="3"/>
        <charset val="134"/>
      </rPr>
      <t>普通装修</t>
    </r>
    <phoneticPr fontId="1" type="noConversion"/>
  </si>
  <si>
    <r>
      <t>X85</t>
    </r>
    <r>
      <rPr>
        <sz val="12"/>
        <color theme="1"/>
        <rFont val="仿宋_GB2312"/>
        <family val="3"/>
        <charset val="134"/>
      </rPr>
      <t>金茂悦家园</t>
    </r>
    <phoneticPr fontId="1" type="noConversion"/>
  </si>
  <si>
    <r>
      <rPr>
        <sz val="12"/>
        <color theme="1"/>
        <rFont val="仿宋_GB2312"/>
        <family val="3"/>
        <charset val="134"/>
      </rPr>
      <t>南</t>
    </r>
    <phoneticPr fontId="1" type="noConversion"/>
  </si>
  <si>
    <r>
      <t>X86</t>
    </r>
    <r>
      <rPr>
        <sz val="12"/>
        <color theme="1"/>
        <rFont val="仿宋_GB2312"/>
        <family val="3"/>
        <charset val="134"/>
      </rPr>
      <t>万科金域东郡</t>
    </r>
    <phoneticPr fontId="1" type="noConversion"/>
  </si>
  <si>
    <r>
      <rPr>
        <sz val="12"/>
        <color theme="1"/>
        <rFont val="仿宋_GB2312"/>
        <family val="3"/>
        <charset val="134"/>
      </rPr>
      <t>二居室</t>
    </r>
    <phoneticPr fontId="1" type="noConversion"/>
  </si>
  <si>
    <r>
      <t>X87</t>
    </r>
    <r>
      <rPr>
        <sz val="12"/>
        <color theme="1"/>
        <rFont val="仿宋_GB2312"/>
        <family val="3"/>
        <charset val="134"/>
      </rPr>
      <t>金茂逸家园</t>
    </r>
    <phoneticPr fontId="1" type="noConversion"/>
  </si>
  <si>
    <r>
      <t>X88</t>
    </r>
    <r>
      <rPr>
        <sz val="12"/>
        <color theme="1"/>
        <rFont val="仿宋_GB2312"/>
        <family val="3"/>
        <charset val="134"/>
      </rPr>
      <t>亦庄悦家园</t>
    </r>
    <phoneticPr fontId="1" type="noConversion"/>
  </si>
  <si>
    <r>
      <t>X91</t>
    </r>
    <r>
      <rPr>
        <sz val="12"/>
        <color theme="1"/>
        <rFont val="仿宋_GB2312"/>
        <family val="3"/>
        <charset val="134"/>
      </rPr>
      <t>亦庄逸家园</t>
    </r>
    <phoneticPr fontId="1" type="noConversion"/>
  </si>
  <si>
    <t>周边有贵园南里、中信新城、赢海庄园等居住小区，居住小区规模较大，入住率较高，综合评价居住区成熟度较好</t>
    <phoneticPr fontId="1" type="noConversion"/>
  </si>
  <si>
    <t>周边有公交车站（怡景名苑、枫丹壹号小区），停靠线路有599路、兴42路、兴59路、兴72路等十余条公交线路，距地铁亦庄线（亦庄桥站）约1700米，综合评价交通便捷度一般</t>
    <phoneticPr fontId="1" type="noConversion"/>
  </si>
  <si>
    <t>周边有物美超市、世纪华联超市、大雄商业中心、京客隆超市等，商业设施较齐备</t>
    <phoneticPr fontId="1" type="noConversion"/>
  </si>
  <si>
    <t>周边有南海子公园、亦庄文化广场等，绿化面积较大，自然与人环境较好</t>
    <phoneticPr fontId="1" type="noConversion"/>
  </si>
  <si>
    <t>周边有京华雅郡、亦城亦景、南海家园、金隅学府等居住小区，居住小区规模较大，入住率较高，综合评价居住社区成熟度较好。</t>
    <phoneticPr fontId="1" type="noConversion"/>
  </si>
  <si>
    <t>最终结果</t>
    <phoneticPr fontId="1" type="noConversion"/>
  </si>
  <si>
    <t>紧临城市次干道——四海路、兴海一街等，兴31路、兴74路、573路、578等多条线路在附近设站，距离地铁T1线四海庄站约1.7km，周边段道路情况良好，道路通达度较好，综合评价交通便捷度较好。</t>
    <phoneticPr fontId="1" type="noConversion"/>
  </si>
  <si>
    <t>位于北京经济技术开发区，周边有临街商铺等，商业设施以小区配套为主，且数量一般，综合评价商业设施一般。</t>
    <phoneticPr fontId="1" type="noConversion"/>
  </si>
  <si>
    <t>周边有金茂悦公园、体育公园等，周边无高等教育学校或博物馆等人文景观，综合评价环境状况一般。</t>
    <phoneticPr fontId="1"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</si>
  <si>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1" type="noConversion"/>
  </si>
  <si>
    <t>紧邻城市次干道——三海子东路、博兴十一路等，有兴31路、兴74路、573路、578等多条线路在附近设站，距离地铁T1线九号村站约2km，周边段道路情况良好，道路通达度较好，综合评价交通便捷度较好。</t>
    <phoneticPr fontId="1" type="noConversion"/>
  </si>
  <si>
    <t>紧邻城市次干道——博兴十路、兴海路等，有兴31路、兴74路、573路、578等多条线路在附近设站，距离地铁T1线九号村站约1.8km，周边段道路情况良好，道路通达度较好，综合评价交通便捷度较好。</t>
    <phoneticPr fontId="1" type="noConversion"/>
  </si>
  <si>
    <t>紧临城市次干道——四海路、兴海一街等，兴31路、兴74路、573路、578等多条线路在附近设站，距离地铁T1线四海庄站约1.8km，周边段道路情况良好，道路通达度较好，综合评价交通便捷度较好。</t>
    <phoneticPr fontId="1" type="noConversion"/>
  </si>
  <si>
    <t>紧临城市次干道——博兴十一路、兴海路等，兴31路、兴74路、573路、578等多条线路在附近设站，距离地铁T1线四海庄站约1.6km，周边段道路情况良好，道路通达度较好，综合评价交通便捷度较好。</t>
    <phoneticPr fontId="1" type="noConversion"/>
  </si>
  <si>
    <t>行标签</t>
  </si>
  <si>
    <t>开间</t>
  </si>
  <si>
    <t>(空白)</t>
  </si>
  <si>
    <t>总计</t>
  </si>
  <si>
    <t>南</t>
  </si>
  <si>
    <t>西</t>
  </si>
  <si>
    <t>计数项:面积</t>
  </si>
  <si>
    <t>东向</t>
  </si>
  <si>
    <t>南向</t>
  </si>
  <si>
    <t>南北向</t>
  </si>
  <si>
    <t>一居室</t>
  </si>
  <si>
    <t>有专业物业公司，物业服务保障好</t>
    <phoneticPr fontId="1" type="noConversion"/>
  </si>
  <si>
    <t>待估</t>
    <phoneticPr fontId="1" type="noConversion"/>
  </si>
  <si>
    <t>东至：博兴十一路，西至：博兴西路，南至：兴海路，北至：泰河三街</t>
    <phoneticPr fontId="1" type="noConversion"/>
  </si>
  <si>
    <t>东至：博兴十路，西至：博兴十一路，南至：兴海路，北至：泰河三街</t>
    <phoneticPr fontId="1" type="noConversion"/>
  </si>
  <si>
    <t>东至：四海路，西至：X87U1规划市政用地（北）、三海子东路东侧X87G1规划绿地（南）；南至：兴海一街，北至：X87U1规划市政用地（西）、兴海路（东）</t>
    <phoneticPr fontId="1" type="noConversion"/>
  </si>
  <si>
    <t>东至：四海路，西至：三海子东路，南至：兴亦路</t>
    <phoneticPr fontId="1" type="noConversion"/>
  </si>
  <si>
    <t>京（2021）开不动产权第0010786号</t>
    <phoneticPr fontId="1" type="noConversion"/>
  </si>
  <si>
    <t>京（2021）开不动产权第0019598号</t>
    <phoneticPr fontId="1" type="noConversion"/>
  </si>
  <si>
    <r>
      <rPr>
        <sz val="10"/>
        <rFont val="仿宋_GB2312"/>
        <family val="3"/>
        <charset val="134"/>
      </rPr>
      <t>绿化率约为</t>
    </r>
    <r>
      <rPr>
        <sz val="10"/>
        <rFont val="Arial"/>
        <family val="2"/>
      </rPr>
      <t>32%</t>
    </r>
    <r>
      <rPr>
        <sz val="10"/>
        <rFont val="仿宋_GB2312"/>
        <family val="3"/>
        <charset val="134"/>
      </rPr>
      <t>，较好</t>
    </r>
    <phoneticPr fontId="1" type="noConversion"/>
  </si>
  <si>
    <t>周边有南海家园、亦庄金茂悦、北京城建海梓府、亦城亦景家园、博客雅苑等居住小区，居住小区规模较大，入住率较高，综合评价居住区成熟度较好。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</si>
  <si>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</si>
  <si>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</si>
  <si>
    <t>周边有南海子公园、亦庄新城滨河公园、凉水河、体育公园等，周边无高等教育学校或博物馆等人文景观，综合评价环境状况一般。</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</si>
  <si>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</si>
  <si>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</si>
  <si>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phoneticPr fontId="1" type="noConversion"/>
  </si>
  <si>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phoneticPr fontId="1"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</si>
  <si>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1" type="noConversion"/>
  </si>
  <si>
    <t>厨房卫生间配备家具家电，程度较新；功能正常，质量有保证，较好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</si>
</sst>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yyyy&quot;年&quot;m&quot;月&quot;d&quot;日&quot;;@"/>
    <numFmt numFmtId="178" formatCode="0.0%"/>
    <numFmt numFmtId="179" formatCode="yyyy&quot;年&quot;m&quot;月&quot;;@"/>
    <numFmt numFmtId="180" formatCode="0_ "/>
    <numFmt numFmtId="181" formatCode="[$-F400]h:mm:ss\ AM/PM"/>
    <numFmt numFmtId="182" formatCode="0.00_);[Red]\(0.00\)"/>
    <numFmt numFmtId="183" formatCode="0.0_ "/>
  </numFmts>
  <fonts count="65">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color rgb="FFFF0000"/>
      <name val="Arial"/>
      <family val="2"/>
    </font>
    <font>
      <sz val="10"/>
      <color rgb="FFFF0000"/>
      <name val="宋体"/>
      <family val="3"/>
      <charset val="134"/>
    </font>
    <font>
      <b/>
      <sz val="11"/>
      <color theme="1"/>
      <name val="宋体"/>
      <family val="3"/>
      <charset val="134"/>
    </font>
    <font>
      <b/>
      <sz val="11"/>
      <color theme="1"/>
      <name val="Arial"/>
      <family val="2"/>
    </font>
    <font>
      <sz val="12"/>
      <color theme="1"/>
      <name val="宋体"/>
      <family val="2"/>
      <scheme val="minor"/>
    </font>
    <font>
      <sz val="10"/>
      <color theme="1"/>
      <name val="Arial"/>
      <family val="2"/>
    </font>
    <font>
      <sz val="9"/>
      <color rgb="FF000000"/>
      <name val="华文细黑"/>
      <family val="3"/>
      <charset val="134"/>
    </font>
    <font>
      <sz val="9"/>
      <color rgb="FF000000"/>
      <name val="Arial"/>
      <family val="2"/>
    </font>
    <font>
      <sz val="11"/>
      <color rgb="FF000000"/>
      <name val="宋体"/>
      <family val="3"/>
      <charset val="134"/>
    </font>
    <font>
      <sz val="11"/>
      <color rgb="FF000000"/>
      <name val="Arial"/>
      <family val="2"/>
    </font>
    <font>
      <b/>
      <sz val="11"/>
      <color theme="1"/>
      <name val="宋体"/>
      <family val="3"/>
      <charset val="134"/>
      <scheme val="minor"/>
    </font>
    <font>
      <sz val="12"/>
      <color rgb="FFFF0000"/>
      <name val="宋体"/>
      <family val="2"/>
      <scheme val="minor"/>
    </font>
    <font>
      <sz val="12"/>
      <color rgb="FFFF0000"/>
      <name val="宋体"/>
      <family val="3"/>
      <charset val="134"/>
      <scheme val="minor"/>
    </font>
    <font>
      <sz val="11"/>
      <color rgb="FFFF0000"/>
      <name val="宋体"/>
      <family val="3"/>
      <charset val="134"/>
      <scheme val="minor"/>
    </font>
    <font>
      <sz val="11"/>
      <name val="宋体"/>
      <family val="3"/>
      <charset val="134"/>
      <scheme val="minor"/>
    </font>
    <font>
      <sz val="10"/>
      <color theme="1"/>
      <name val="宋体"/>
      <family val="3"/>
      <charset val="134"/>
    </font>
    <font>
      <sz val="10"/>
      <name val="宋体"/>
      <family val="3"/>
      <charset val="134"/>
      <scheme val="minor"/>
    </font>
    <font>
      <sz val="10"/>
      <color theme="1"/>
      <name val="宋体"/>
      <family val="3"/>
      <charset val="134"/>
      <scheme val="minor"/>
    </font>
    <font>
      <b/>
      <sz val="10"/>
      <color theme="1"/>
      <name val="宋体"/>
      <family val="3"/>
      <charset val="134"/>
      <scheme val="minor"/>
    </font>
    <font>
      <sz val="10"/>
      <color indexed="8"/>
      <name val="宋体"/>
      <family val="3"/>
      <charset val="134"/>
    </font>
    <font>
      <sz val="11"/>
      <name val="Calibri"/>
      <family val="2"/>
    </font>
    <font>
      <sz val="11"/>
      <color indexed="8"/>
      <name val="Calibri"/>
      <family val="2"/>
    </font>
    <font>
      <sz val="10"/>
      <color rgb="FFFF0000"/>
      <name val="宋体"/>
      <family val="3"/>
      <charset val="134"/>
      <scheme val="minor"/>
    </font>
    <font>
      <sz val="10"/>
      <name val="方正书宋_GBK"/>
      <charset val="134"/>
    </font>
    <font>
      <sz val="11"/>
      <color indexed="8"/>
      <name val="仿宋_GB2312"/>
      <family val="3"/>
      <charset val="134"/>
    </font>
    <font>
      <sz val="12"/>
      <name val="微软雅黑"/>
      <family val="2"/>
      <charset val="134"/>
    </font>
    <font>
      <sz val="12"/>
      <color theme="1"/>
      <name val="微软雅黑"/>
      <family val="2"/>
      <charset val="134"/>
    </font>
    <font>
      <sz val="20"/>
      <color theme="1"/>
      <name val="微软雅黑"/>
      <family val="2"/>
      <charset val="134"/>
    </font>
    <font>
      <b/>
      <sz val="12"/>
      <color indexed="8"/>
      <name val="微软雅黑"/>
      <family val="2"/>
      <charset val="134"/>
    </font>
    <font>
      <b/>
      <sz val="11"/>
      <color theme="1"/>
      <name val="微软雅黑"/>
      <family val="2"/>
      <charset val="134"/>
    </font>
    <font>
      <sz val="12"/>
      <color theme="1"/>
      <name val="宋体"/>
      <family val="3"/>
      <charset val="134"/>
      <scheme val="minor"/>
    </font>
    <font>
      <sz val="11"/>
      <color theme="1"/>
      <name val="微软雅黑"/>
      <family val="2"/>
      <charset val="134"/>
    </font>
    <font>
      <sz val="10"/>
      <name val="微软雅黑"/>
      <family val="2"/>
      <charset val="134"/>
    </font>
    <font>
      <b/>
      <sz val="12"/>
      <color rgb="FFFF0000"/>
      <name val="宋体"/>
      <family val="3"/>
      <charset val="134"/>
      <scheme val="minor"/>
    </font>
    <font>
      <sz val="10"/>
      <color rgb="FFC00000"/>
      <name val="宋体"/>
      <family val="3"/>
      <charset val="134"/>
      <scheme val="minor"/>
    </font>
    <font>
      <sz val="12"/>
      <color theme="1"/>
      <name val="仿宋_GB2312"/>
      <family val="3"/>
      <charset val="134"/>
    </font>
    <font>
      <sz val="11"/>
      <color rgb="FFFF0000"/>
      <name val="宋体"/>
      <family val="2"/>
      <scheme val="minor"/>
    </font>
    <font>
      <sz val="11"/>
      <name val="宋体"/>
      <family val="2"/>
      <scheme val="minor"/>
    </font>
    <font>
      <sz val="12"/>
      <name val="宋体"/>
      <family val="2"/>
      <scheme val="minor"/>
    </font>
    <font>
      <sz val="11"/>
      <color rgb="FF92D050"/>
      <name val="宋体"/>
      <family val="2"/>
      <scheme val="minor"/>
    </font>
    <font>
      <sz val="11"/>
      <color rgb="FF92D050"/>
      <name val="宋体"/>
      <family val="3"/>
      <charset val="134"/>
      <scheme val="minor"/>
    </font>
    <font>
      <sz val="11"/>
      <color rgb="FF92D050"/>
      <name val="Arial"/>
      <family val="2"/>
    </font>
    <font>
      <sz val="11"/>
      <color rgb="FF92D050"/>
      <name val="宋体"/>
      <family val="3"/>
      <charset val="134"/>
    </font>
    <font>
      <sz val="12"/>
      <color theme="1"/>
      <name val="Arial"/>
      <family val="2"/>
    </font>
    <font>
      <sz val="10"/>
      <name val="Arial"/>
      <family val="3"/>
      <charset val="134"/>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diagonal/>
    </border>
  </borders>
  <cellStyleXfs count="98">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181" fontId="2" fillId="0" borderId="0">
      <alignment vertical="center"/>
    </xf>
    <xf numFmtId="181" fontId="5" fillId="0" borderId="0"/>
    <xf numFmtId="0" fontId="24" fillId="0" borderId="0"/>
    <xf numFmtId="0" fontId="40" fillId="0" borderId="0">
      <alignment vertical="center"/>
    </xf>
    <xf numFmtId="0" fontId="2" fillId="0" borderId="0">
      <alignment vertical="center"/>
    </xf>
    <xf numFmtId="0" fontId="41" fillId="0" borderId="0" applyNumberFormat="0" applyFill="0" applyBorder="0" applyProtection="0">
      <alignment vertical="center"/>
    </xf>
    <xf numFmtId="0" fontId="2" fillId="0" borderId="0">
      <alignment vertical="center"/>
    </xf>
  </cellStyleXfs>
  <cellXfs count="39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Border="1" applyAlignment="1">
      <alignment horizontal="center" vertic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6"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7" fillId="0" borderId="10" xfId="2" applyFont="1" applyBorder="1" applyAlignment="1">
      <alignment horizontal="center" vertical="center"/>
    </xf>
    <xf numFmtId="0" fontId="7" fillId="0" borderId="10" xfId="2" applyFont="1" applyFill="1" applyBorder="1" applyAlignment="1">
      <alignment horizontal="center" vertical="center"/>
    </xf>
    <xf numFmtId="14"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0" fillId="7" borderId="10" xfId="0" applyFill="1" applyBorder="1" applyAlignment="1">
      <alignment vertical="center"/>
    </xf>
    <xf numFmtId="0" fontId="0" fillId="6" borderId="10" xfId="0" applyFill="1" applyBorder="1" applyAlignment="1">
      <alignment vertical="center"/>
    </xf>
    <xf numFmtId="0" fontId="2" fillId="0" borderId="3" xfId="2" applyBorder="1">
      <alignment vertical="center"/>
    </xf>
    <xf numFmtId="0" fontId="0" fillId="8" borderId="10" xfId="0" applyFill="1" applyBorder="1" applyAlignment="1">
      <alignment vertical="center"/>
    </xf>
    <xf numFmtId="179" fontId="10" fillId="0" borderId="10" xfId="2" applyNumberFormat="1" applyFont="1" applyBorder="1" applyAlignment="1">
      <alignment horizontal="center" vertical="center"/>
    </xf>
    <xf numFmtId="0" fontId="10" fillId="0" borderId="10" xfId="2" applyFont="1" applyBorder="1" applyAlignment="1">
      <alignment vertical="center"/>
    </xf>
    <xf numFmtId="180" fontId="2" fillId="0" borderId="0" xfId="2" applyNumberFormat="1">
      <alignment vertical="center"/>
    </xf>
    <xf numFmtId="180" fontId="15" fillId="0" borderId="1" xfId="0" applyNumberFormat="1" applyFont="1" applyBorder="1" applyAlignment="1">
      <alignment horizontal="center" vertical="center" wrapText="1"/>
    </xf>
    <xf numFmtId="0" fontId="7" fillId="0" borderId="1" xfId="3" applyFont="1" applyFill="1" applyBorder="1" applyAlignment="1">
      <alignment horizontal="center" vertical="center" wrapText="1"/>
    </xf>
    <xf numFmtId="0" fontId="0" fillId="0" borderId="0" xfId="0"/>
    <xf numFmtId="0" fontId="20"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176" fontId="10" fillId="0" borderId="10" xfId="2" applyNumberFormat="1" applyFont="1" applyBorder="1" applyAlignment="1">
      <alignment horizontal="center" vertical="center"/>
    </xf>
    <xf numFmtId="178" fontId="7" fillId="0" borderId="10" xfId="3"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0" fontId="8" fillId="0" borderId="10" xfId="3" applyFont="1" applyFill="1" applyBorder="1" applyAlignment="1">
      <alignment horizontal="center" vertical="center" wrapText="1"/>
    </xf>
    <xf numFmtId="178" fontId="8" fillId="0" borderId="1" xfId="3" applyNumberFormat="1" applyFont="1" applyFill="1" applyBorder="1" applyAlignment="1">
      <alignment horizontal="center" vertical="center" wrapText="1"/>
    </xf>
    <xf numFmtId="0" fontId="2" fillId="0" borderId="0" xfId="2" applyBorder="1">
      <alignment vertical="center"/>
    </xf>
    <xf numFmtId="0" fontId="14" fillId="0" borderId="0" xfId="0" applyFont="1" applyBorder="1" applyAlignment="1">
      <alignment vertical="center" wrapText="1"/>
    </xf>
    <xf numFmtId="176" fontId="10" fillId="0" borderId="0" xfId="2" applyNumberFormat="1" applyFont="1" applyBorder="1" applyAlignment="1">
      <alignment horizontal="center" vertical="center"/>
    </xf>
    <xf numFmtId="0" fontId="16" fillId="0" borderId="0" xfId="2" applyFont="1" applyBorder="1" applyAlignment="1">
      <alignment horizontal="center" vertical="center"/>
    </xf>
    <xf numFmtId="0" fontId="15" fillId="4" borderId="1" xfId="0" applyFont="1" applyFill="1" applyBorder="1" applyAlignment="1">
      <alignment horizontal="center" vertical="center" wrapText="1"/>
    </xf>
    <xf numFmtId="180" fontId="15" fillId="4"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2" xfId="2" applyFont="1" applyFill="1" applyBorder="1" applyAlignment="1">
      <alignment horizontal="center" vertical="center"/>
    </xf>
    <xf numFmtId="176" fontId="10" fillId="0" borderId="6"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10" xfId="2" applyFont="1" applyBorder="1" applyAlignment="1">
      <alignment horizontal="center" vertical="center"/>
    </xf>
    <xf numFmtId="14" fontId="16" fillId="0" borderId="10" xfId="2" applyNumberFormat="1"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lignment vertical="center"/>
    </xf>
    <xf numFmtId="0" fontId="10" fillId="0" borderId="0" xfId="2" applyFont="1" applyFill="1" applyAlignment="1">
      <alignment horizontal="left" vertical="center"/>
    </xf>
    <xf numFmtId="0" fontId="10" fillId="0" borderId="15" xfId="2" applyFont="1" applyBorder="1" applyAlignment="1">
      <alignment horizontal="center" vertical="center"/>
    </xf>
    <xf numFmtId="0" fontId="23" fillId="4" borderId="0" xfId="2" applyFont="1" applyFill="1" applyBorder="1" applyAlignment="1">
      <alignment vertical="center"/>
    </xf>
    <xf numFmtId="0" fontId="23" fillId="0" borderId="0" xfId="2" applyFont="1" applyFill="1" applyBorder="1" applyAlignment="1">
      <alignment vertical="center"/>
    </xf>
    <xf numFmtId="0" fontId="16" fillId="0" borderId="15" xfId="2" applyFont="1" applyBorder="1" applyAlignment="1">
      <alignment horizontal="center" vertical="center"/>
    </xf>
    <xf numFmtId="0" fontId="17" fillId="0" borderId="15" xfId="2" applyFont="1" applyBorder="1" applyAlignment="1">
      <alignment horizontal="center" vertical="center"/>
    </xf>
    <xf numFmtId="14" fontId="16"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176" fontId="10" fillId="9" borderId="1"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0" fillId="9" borderId="10" xfId="2" applyFont="1" applyFill="1" applyBorder="1" applyAlignment="1">
      <alignment horizontal="center" vertical="center"/>
    </xf>
    <xf numFmtId="0" fontId="7" fillId="0" borderId="1" xfId="3"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0" fontId="2" fillId="0" borderId="0" xfId="2" applyFill="1">
      <alignment vertical="center"/>
    </xf>
    <xf numFmtId="0" fontId="7"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6" fillId="0" borderId="10" xfId="2" applyFont="1" applyBorder="1" applyAlignment="1">
      <alignment horizontal="center"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26" fillId="0" borderId="10" xfId="0" applyFont="1" applyBorder="1" applyAlignment="1">
      <alignment horizont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28" fillId="0" borderId="17" xfId="0" applyFont="1" applyBorder="1" applyAlignment="1">
      <alignment horizontal="center" vertical="center" wrapText="1"/>
    </xf>
    <xf numFmtId="0" fontId="29" fillId="0" borderId="18" xfId="0" applyFont="1" applyBorder="1" applyAlignment="1">
      <alignment horizontal="center" vertical="center"/>
    </xf>
    <xf numFmtId="0" fontId="25" fillId="0" borderId="19" xfId="0" applyFont="1" applyBorder="1" applyAlignment="1">
      <alignment horizontal="center" vertical="center"/>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26" fillId="0" borderId="16" xfId="0" applyFont="1" applyBorder="1" applyAlignment="1">
      <alignment horizontal="justify" vertical="center"/>
    </xf>
    <xf numFmtId="0" fontId="26" fillId="0" borderId="17" xfId="0" applyFont="1" applyBorder="1" applyAlignment="1">
      <alignment horizontal="justify" vertical="center"/>
    </xf>
    <xf numFmtId="0" fontId="26" fillId="0" borderId="17" xfId="0" applyFont="1" applyBorder="1" applyAlignment="1">
      <alignment horizontal="justify" vertical="center" wrapText="1"/>
    </xf>
    <xf numFmtId="0" fontId="27" fillId="0" borderId="18" xfId="0" applyFont="1" applyBorder="1" applyAlignment="1">
      <alignment horizontal="justify" vertical="center"/>
    </xf>
    <xf numFmtId="0" fontId="27" fillId="0" borderId="19" xfId="0" applyFont="1" applyBorder="1" applyAlignment="1">
      <alignment horizontal="justify" vertical="center"/>
    </xf>
    <xf numFmtId="0" fontId="27" fillId="0" borderId="19" xfId="0" applyFont="1" applyBorder="1" applyAlignment="1">
      <alignment horizontal="justify" vertical="center" wrapText="1"/>
    </xf>
    <xf numFmtId="176" fontId="27" fillId="0" borderId="19" xfId="0" applyNumberFormat="1" applyFont="1" applyBorder="1" applyAlignment="1">
      <alignment horizontal="justify" vertical="center" wrapText="1"/>
    </xf>
    <xf numFmtId="176" fontId="29" fillId="0" borderId="19" xfId="0" applyNumberFormat="1" applyFont="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7" fillId="0" borderId="15" xfId="2" applyFont="1" applyFill="1" applyBorder="1" applyAlignment="1">
      <alignment horizontal="center" vertical="center"/>
    </xf>
    <xf numFmtId="0" fontId="16" fillId="0" borderId="10" xfId="2" applyFont="1" applyBorder="1" applyAlignment="1">
      <alignment horizontal="center" vertical="center"/>
    </xf>
    <xf numFmtId="0" fontId="28" fillId="0" borderId="0" xfId="0" applyFont="1" applyBorder="1" applyAlignment="1">
      <alignment horizontal="center" vertical="center"/>
    </xf>
    <xf numFmtId="0" fontId="29" fillId="0" borderId="0" xfId="0" applyFont="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Border="1" applyAlignment="1">
      <alignment horizontal="center" vertical="center"/>
    </xf>
    <xf numFmtId="176" fontId="10" fillId="0" borderId="0" xfId="2" applyNumberFormat="1" applyFont="1">
      <alignment vertical="center"/>
    </xf>
    <xf numFmtId="0" fontId="30" fillId="0" borderId="0" xfId="0" applyFont="1" applyAlignment="1">
      <alignment vertical="center"/>
    </xf>
    <xf numFmtId="0" fontId="10" fillId="0" borderId="10" xfId="2" applyFont="1" applyBorder="1" applyAlignment="1">
      <alignment horizontal="center" vertical="center"/>
    </xf>
    <xf numFmtId="0" fontId="16" fillId="0" borderId="10" xfId="2" applyFont="1" applyBorder="1" applyAlignment="1">
      <alignment horizontal="center" vertical="center"/>
    </xf>
    <xf numFmtId="0" fontId="2" fillId="4" borderId="0" xfId="2" applyFill="1">
      <alignment vertical="center"/>
    </xf>
    <xf numFmtId="0" fontId="16" fillId="9"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center" vertical="center"/>
    </xf>
    <xf numFmtId="0" fontId="16" fillId="0" borderId="10" xfId="2" applyFont="1" applyBorder="1" applyAlignment="1">
      <alignment horizontal="center" vertical="center"/>
    </xf>
    <xf numFmtId="0" fontId="0" fillId="0" borderId="0" xfId="0"/>
    <xf numFmtId="0" fontId="20" fillId="0" borderId="10" xfId="3" applyFont="1" applyFill="1" applyBorder="1" applyAlignment="1">
      <alignment horizontal="center" vertical="center" wrapText="1"/>
    </xf>
    <xf numFmtId="0" fontId="36" fillId="0" borderId="10" xfId="2" applyFont="1" applyBorder="1" applyAlignment="1">
      <alignment horizontal="center" vertical="center"/>
    </xf>
    <xf numFmtId="0" fontId="36" fillId="0" borderId="0" xfId="2" applyFont="1" applyAlignment="1">
      <alignment horizontal="center" vertical="center"/>
    </xf>
    <xf numFmtId="0" fontId="37" fillId="0" borderId="10" xfId="2" applyFont="1" applyBorder="1" applyAlignment="1">
      <alignment horizontal="center" vertical="center"/>
    </xf>
    <xf numFmtId="0" fontId="37" fillId="0" borderId="10" xfId="1" applyFont="1" applyBorder="1" applyAlignment="1">
      <alignment horizontal="center" vertical="center" wrapText="1"/>
    </xf>
    <xf numFmtId="0" fontId="37" fillId="0" borderId="10" xfId="1" applyFont="1" applyBorder="1" applyAlignment="1">
      <alignment horizontal="center" vertical="center"/>
    </xf>
    <xf numFmtId="0" fontId="37" fillId="0" borderId="0" xfId="1" applyFont="1" applyAlignment="1">
      <alignment horizontal="center" vertical="center"/>
    </xf>
    <xf numFmtId="0" fontId="9" fillId="0" borderId="10" xfId="1" applyFont="1" applyBorder="1" applyAlignment="1">
      <alignment horizontal="center" vertical="center" shrinkToFit="1"/>
    </xf>
    <xf numFmtId="176" fontId="9" fillId="0" borderId="10" xfId="1" applyNumberFormat="1" applyFont="1" applyBorder="1" applyAlignment="1">
      <alignment horizontal="center" vertical="center" shrinkToFit="1"/>
    </xf>
    <xf numFmtId="0" fontId="35" fillId="0" borderId="10" xfId="1" applyFont="1" applyBorder="1" applyAlignment="1">
      <alignment horizontal="center" vertical="center" wrapText="1"/>
    </xf>
    <xf numFmtId="176" fontId="9" fillId="0" borderId="10" xfId="1" applyNumberFormat="1" applyFont="1" applyBorder="1" applyAlignment="1">
      <alignment horizontal="center" vertical="center" wrapText="1" shrinkToFit="1"/>
    </xf>
    <xf numFmtId="0" fontId="35" fillId="0" borderId="10" xfId="1" applyFont="1" applyBorder="1" applyAlignment="1">
      <alignment horizontal="center" vertical="center"/>
    </xf>
    <xf numFmtId="0" fontId="9" fillId="0" borderId="10" xfId="1" applyFont="1" applyBorder="1" applyAlignment="1">
      <alignment horizontal="center" vertical="center" wrapText="1" shrinkToFit="1"/>
    </xf>
    <xf numFmtId="0" fontId="38" fillId="0" borderId="10" xfId="2" applyFont="1" applyBorder="1" applyAlignment="1">
      <alignment horizontal="center" vertical="center"/>
    </xf>
    <xf numFmtId="0" fontId="37" fillId="0" borderId="0" xfId="2" applyFont="1" applyAlignment="1">
      <alignment horizontal="center" vertical="center"/>
    </xf>
    <xf numFmtId="0" fontId="9" fillId="0" borderId="10" xfId="2" applyFont="1" applyBorder="1" applyAlignment="1">
      <alignment horizontal="center" vertical="center" shrinkToFit="1"/>
    </xf>
    <xf numFmtId="176" fontId="9" fillId="0" borderId="10" xfId="2" applyNumberFormat="1" applyFont="1" applyBorder="1" applyAlignment="1">
      <alignment horizontal="center" vertical="center" shrinkToFit="1"/>
    </xf>
    <xf numFmtId="49" fontId="9" fillId="0" borderId="10" xfId="2" applyNumberFormat="1" applyFont="1" applyBorder="1" applyAlignment="1">
      <alignment horizontal="center" vertical="center" shrinkToFit="1"/>
    </xf>
    <xf numFmtId="0" fontId="36" fillId="0" borderId="10" xfId="2" applyFont="1" applyBorder="1" applyAlignment="1">
      <alignment horizontal="center" vertical="center" wrapText="1"/>
    </xf>
    <xf numFmtId="0" fontId="14" fillId="0" borderId="10" xfId="2" applyFont="1" applyBorder="1" applyAlignment="1">
      <alignment horizontal="center" vertical="center" wrapText="1"/>
    </xf>
    <xf numFmtId="0" fontId="38" fillId="0" borderId="10" xfId="1" applyFont="1" applyBorder="1" applyAlignment="1">
      <alignment horizontal="center" vertical="center"/>
    </xf>
    <xf numFmtId="0" fontId="9" fillId="0" borderId="10" xfId="1" applyFont="1" applyBorder="1" applyAlignment="1">
      <alignment horizontal="center" vertical="center" wrapText="1"/>
    </xf>
    <xf numFmtId="0" fontId="36" fillId="0" borderId="10" xfId="1" applyFont="1" applyBorder="1" applyAlignment="1">
      <alignment horizontal="center" vertical="center"/>
    </xf>
    <xf numFmtId="0" fontId="36" fillId="0" borderId="10" xfId="1" applyFont="1" applyBorder="1" applyAlignment="1" applyProtection="1">
      <alignment horizontal="center" vertical="center"/>
      <protection locked="0"/>
    </xf>
    <xf numFmtId="0" fontId="37" fillId="0" borderId="10" xfId="1" applyFont="1" applyBorder="1" applyAlignment="1" applyProtection="1">
      <alignment horizontal="center" vertical="center"/>
      <protection locked="0"/>
    </xf>
    <xf numFmtId="0" fontId="36" fillId="0" borderId="10" xfId="1" applyFont="1" applyBorder="1" applyAlignment="1">
      <alignment horizontal="center" vertical="center" wrapText="1"/>
    </xf>
    <xf numFmtId="0" fontId="36" fillId="0" borderId="10" xfId="1" applyFont="1" applyBorder="1" applyAlignment="1" applyProtection="1">
      <alignment horizontal="center" vertical="center" wrapText="1"/>
      <protection locked="0"/>
    </xf>
    <xf numFmtId="0" fontId="38" fillId="0" borderId="10" xfId="1" applyFont="1" applyBorder="1" applyAlignment="1">
      <alignment horizontal="center" vertical="center" wrapText="1"/>
    </xf>
    <xf numFmtId="0" fontId="9" fillId="0" borderId="10" xfId="1" applyFont="1" applyBorder="1" applyAlignment="1">
      <alignment horizontal="center" vertical="center"/>
    </xf>
    <xf numFmtId="0" fontId="37" fillId="5" borderId="10" xfId="1" applyFont="1" applyFill="1" applyBorder="1" applyAlignment="1">
      <alignment horizontal="center" vertical="center" wrapText="1"/>
    </xf>
    <xf numFmtId="0" fontId="9" fillId="5" borderId="10" xfId="1" applyFont="1" applyFill="1" applyBorder="1" applyAlignment="1">
      <alignment horizontal="center" vertical="center"/>
    </xf>
    <xf numFmtId="0" fontId="9" fillId="5" borderId="10" xfId="1" applyFont="1" applyFill="1" applyBorder="1" applyAlignment="1">
      <alignment horizontal="center" vertical="center" shrinkToFit="1"/>
    </xf>
    <xf numFmtId="0" fontId="37" fillId="0" borderId="15" xfId="1" applyFont="1" applyBorder="1" applyAlignment="1">
      <alignment horizontal="center" vertical="center"/>
    </xf>
    <xf numFmtId="0" fontId="37" fillId="5" borderId="0" xfId="1" applyFont="1" applyFill="1" applyAlignment="1">
      <alignment horizontal="center" vertical="center"/>
    </xf>
    <xf numFmtId="0" fontId="14" fillId="0" borderId="10" xfId="1" applyFont="1" applyBorder="1" applyAlignment="1">
      <alignment horizontal="center" vertical="center" wrapText="1"/>
    </xf>
    <xf numFmtId="0" fontId="14" fillId="0" borderId="10" xfId="1" applyFont="1" applyBorder="1" applyAlignment="1">
      <alignment horizontal="center" vertical="center"/>
    </xf>
    <xf numFmtId="0" fontId="2" fillId="0" borderId="0" xfId="1" applyAlignment="1">
      <alignment horizontal="center" vertical="center"/>
    </xf>
    <xf numFmtId="0" fontId="9" fillId="0" borderId="10" xfId="1" applyFont="1" applyBorder="1" applyAlignment="1" applyProtection="1">
      <alignment horizontal="center" vertical="center"/>
      <protection locked="0"/>
    </xf>
    <xf numFmtId="176" fontId="35" fillId="0" borderId="10" xfId="1" applyNumberFormat="1" applyFont="1" applyBorder="1" applyAlignment="1">
      <alignment horizontal="center" vertical="center" wrapText="1"/>
    </xf>
    <xf numFmtId="49" fontId="9" fillId="0" borderId="10" xfId="1" applyNumberFormat="1" applyFont="1" applyBorder="1" applyAlignment="1" applyProtection="1">
      <alignment horizontal="center" vertical="center"/>
      <protection locked="0"/>
    </xf>
    <xf numFmtId="49" fontId="9" fillId="0" borderId="10" xfId="1" applyNumberFormat="1" applyFont="1" applyBorder="1" applyAlignment="1">
      <alignment horizontal="center" vertical="center"/>
    </xf>
    <xf numFmtId="0" fontId="39" fillId="0" borderId="10" xfId="1" applyFont="1" applyBorder="1" applyAlignment="1" applyProtection="1">
      <alignment horizontal="center" vertical="center"/>
      <protection locked="0"/>
    </xf>
    <xf numFmtId="0" fontId="9" fillId="0" borderId="10" xfId="94" applyFont="1" applyBorder="1" applyAlignment="1" applyProtection="1">
      <alignment horizontal="center" vertical="center"/>
      <protection locked="0"/>
    </xf>
    <xf numFmtId="0" fontId="9" fillId="0" borderId="10" xfId="95" applyFont="1" applyBorder="1" applyAlignment="1" applyProtection="1">
      <alignment horizontal="center" vertical="center"/>
      <protection locked="0"/>
    </xf>
    <xf numFmtId="0" fontId="9" fillId="0" borderId="10" xfId="95" applyFont="1" applyBorder="1" applyAlignment="1">
      <alignment horizontal="center" vertical="center"/>
    </xf>
    <xf numFmtId="49" fontId="9" fillId="0" borderId="10" xfId="96" applyNumberFormat="1" applyFont="1" applyFill="1" applyBorder="1" applyAlignment="1">
      <alignment horizontal="center" vertical="center"/>
    </xf>
    <xf numFmtId="0" fontId="9" fillId="0" borderId="10" xfId="2" applyFont="1" applyBorder="1" applyAlignment="1">
      <alignment horizontal="center" vertical="center"/>
    </xf>
    <xf numFmtId="176" fontId="9" fillId="0" borderId="10" xfId="1" applyNumberFormat="1" applyFont="1" applyBorder="1" applyAlignment="1">
      <alignment horizontal="center" vertical="center" wrapText="1"/>
    </xf>
    <xf numFmtId="0" fontId="33" fillId="4" borderId="0" xfId="1" applyFont="1" applyFill="1" applyAlignment="1">
      <alignment horizontal="center" vertical="center"/>
    </xf>
    <xf numFmtId="176" fontId="2" fillId="0" borderId="0" xfId="1" applyNumberFormat="1" applyAlignment="1">
      <alignment horizontal="center" vertical="center"/>
    </xf>
    <xf numFmtId="182" fontId="33" fillId="4" borderId="0" xfId="1" applyNumberFormat="1" applyFont="1" applyFill="1" applyAlignment="1">
      <alignment horizontal="center" vertical="center"/>
    </xf>
    <xf numFmtId="182" fontId="2" fillId="0" borderId="0" xfId="1" applyNumberFormat="1" applyAlignment="1">
      <alignment horizontal="center" vertical="center"/>
    </xf>
    <xf numFmtId="0" fontId="0" fillId="11" borderId="0" xfId="0" applyFill="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42" fillId="4" borderId="0" xfId="2" applyFont="1" applyFill="1" applyAlignment="1">
      <alignment horizontal="center" vertical="center"/>
    </xf>
    <xf numFmtId="182" fontId="37" fillId="0" borderId="0" xfId="2" applyNumberFormat="1" applyFont="1" applyAlignment="1">
      <alignment horizontal="center" vertical="center"/>
    </xf>
    <xf numFmtId="49" fontId="2" fillId="0" borderId="0" xfId="1" applyNumberFormat="1" applyAlignment="1">
      <alignment horizontal="center" vertical="center"/>
    </xf>
    <xf numFmtId="49" fontId="37" fillId="0" borderId="0" xfId="2" applyNumberFormat="1" applyFont="1" applyAlignment="1">
      <alignment horizontal="center" vertical="center"/>
    </xf>
    <xf numFmtId="0" fontId="6" fillId="0" borderId="0" xfId="2" applyFont="1" applyAlignment="1">
      <alignment horizontal="center"/>
    </xf>
    <xf numFmtId="177" fontId="7" fillId="0" borderId="10" xfId="97" applyNumberFormat="1" applyFont="1" applyBorder="1" applyAlignment="1">
      <alignment horizontal="center" vertical="center" wrapText="1"/>
    </xf>
    <xf numFmtId="0" fontId="7" fillId="0" borderId="10" xfId="97" applyFont="1" applyBorder="1" applyAlignment="1">
      <alignment horizontal="center" vertical="center"/>
    </xf>
    <xf numFmtId="0" fontId="7" fillId="0" borderId="10" xfId="97" applyFont="1" applyBorder="1" applyAlignment="1">
      <alignment horizontal="center" vertical="center" wrapText="1"/>
    </xf>
    <xf numFmtId="0" fontId="8" fillId="0" borderId="10" xfId="97" applyFont="1" applyBorder="1" applyAlignment="1">
      <alignment horizontal="center" vertical="center" wrapText="1"/>
    </xf>
    <xf numFmtId="0" fontId="20" fillId="0" borderId="10" xfId="97" applyFont="1" applyBorder="1" applyAlignment="1">
      <alignment horizontal="center" vertical="center" wrapText="1"/>
    </xf>
    <xf numFmtId="176" fontId="2" fillId="0" borderId="0" xfId="2" applyNumberFormat="1">
      <alignment vertical="center"/>
    </xf>
    <xf numFmtId="0" fontId="47" fillId="0" borderId="0" xfId="2" applyFont="1">
      <alignment vertical="center"/>
    </xf>
    <xf numFmtId="0" fontId="48" fillId="0" borderId="10" xfId="2" applyFont="1" applyBorder="1" applyAlignment="1">
      <alignment horizontal="center" vertical="center" wrapText="1"/>
    </xf>
    <xf numFmtId="0" fontId="49" fillId="0" borderId="10" xfId="2" applyFont="1" applyBorder="1" applyAlignment="1">
      <alignment horizontal="center" vertical="center" wrapText="1"/>
    </xf>
    <xf numFmtId="0" fontId="50" fillId="0" borderId="0" xfId="2" applyFont="1" applyAlignment="1">
      <alignment vertical="center" wrapText="1"/>
    </xf>
    <xf numFmtId="0" fontId="45" fillId="7" borderId="10" xfId="2" applyFont="1" applyFill="1" applyBorder="1" applyAlignment="1">
      <alignment horizontal="center" vertical="center" wrapText="1"/>
    </xf>
    <xf numFmtId="0" fontId="46" fillId="7" borderId="10" xfId="2" applyFont="1" applyFill="1" applyBorder="1" applyAlignment="1">
      <alignment horizontal="center" vertical="center" wrapText="1"/>
    </xf>
    <xf numFmtId="0" fontId="46" fillId="0" borderId="10" xfId="2" applyFont="1" applyBorder="1" applyAlignment="1">
      <alignment horizontal="center" vertical="center" wrapText="1"/>
    </xf>
    <xf numFmtId="0" fontId="45" fillId="0" borderId="10" xfId="2" applyFont="1" applyBorder="1" applyAlignment="1">
      <alignment horizontal="center" vertical="center" wrapText="1"/>
    </xf>
    <xf numFmtId="0" fontId="51" fillId="0" borderId="10" xfId="2" applyFont="1" applyBorder="1" applyAlignment="1">
      <alignment horizontal="center" vertical="center"/>
    </xf>
    <xf numFmtId="0" fontId="52" fillId="0" borderId="10" xfId="2" applyFont="1" applyBorder="1" applyAlignment="1">
      <alignment horizontal="center" vertical="center" wrapText="1"/>
    </xf>
    <xf numFmtId="0" fontId="45" fillId="8" borderId="10" xfId="2" applyFont="1" applyFill="1" applyBorder="1" applyAlignment="1">
      <alignment horizontal="center" vertical="center" wrapText="1"/>
    </xf>
    <xf numFmtId="0" fontId="46" fillId="8" borderId="10" xfId="2" applyFont="1" applyFill="1" applyBorder="1" applyAlignment="1">
      <alignment horizontal="center" vertical="center" wrapText="1"/>
    </xf>
    <xf numFmtId="0" fontId="53" fillId="4" borderId="0" xfId="2" applyFont="1" applyFill="1" applyAlignment="1">
      <alignment horizontal="center" vertical="center"/>
    </xf>
    <xf numFmtId="0" fontId="37" fillId="0" borderId="0" xfId="1" applyFont="1" applyBorder="1" applyAlignment="1">
      <alignment horizontal="center" vertical="center"/>
    </xf>
    <xf numFmtId="0" fontId="38" fillId="0" borderId="0" xfId="2" applyFont="1" applyBorder="1" applyAlignment="1">
      <alignment horizontal="center" vertical="center"/>
    </xf>
    <xf numFmtId="0" fontId="36" fillId="0" borderId="0" xfId="2" applyFont="1" applyBorder="1" applyAlignment="1">
      <alignment horizontal="center" vertical="center" wrapText="1"/>
    </xf>
    <xf numFmtId="0" fontId="38" fillId="0" borderId="0" xfId="1" applyFont="1" applyBorder="1" applyAlignment="1">
      <alignment horizontal="center" vertical="center"/>
    </xf>
    <xf numFmtId="0" fontId="38" fillId="0" borderId="0" xfId="1" applyFont="1" applyBorder="1" applyAlignment="1">
      <alignment horizontal="center" vertical="center" wrapText="1"/>
    </xf>
    <xf numFmtId="0" fontId="36" fillId="0" borderId="0" xfId="1" applyFont="1" applyBorder="1" applyAlignment="1">
      <alignment horizontal="center" vertical="center" wrapText="1"/>
    </xf>
    <xf numFmtId="0" fontId="42" fillId="4" borderId="0" xfId="1" applyFont="1" applyFill="1" applyAlignment="1">
      <alignment horizontal="center" vertical="center"/>
    </xf>
    <xf numFmtId="0" fontId="2" fillId="0" borderId="0" xfId="1" applyFill="1" applyAlignment="1">
      <alignment horizontal="center" vertical="center"/>
    </xf>
    <xf numFmtId="0" fontId="36" fillId="0" borderId="0" xfId="2" applyFont="1" applyFill="1" applyAlignment="1">
      <alignment horizontal="center" vertical="center"/>
    </xf>
    <xf numFmtId="0" fontId="34" fillId="0" borderId="0" xfId="1" applyFont="1" applyFill="1" applyAlignment="1">
      <alignment horizontal="center" vertical="center"/>
    </xf>
    <xf numFmtId="0" fontId="37" fillId="0" borderId="0" xfId="2" applyFont="1" applyFill="1" applyAlignment="1">
      <alignment horizontal="center" vertical="center"/>
    </xf>
    <xf numFmtId="0" fontId="37" fillId="0" borderId="0" xfId="1" applyFont="1" applyFill="1" applyAlignment="1">
      <alignment horizontal="center" vertical="center"/>
    </xf>
    <xf numFmtId="0" fontId="42" fillId="0" borderId="0" xfId="1" applyFont="1" applyFill="1" applyAlignment="1">
      <alignment horizontal="center" vertical="center"/>
    </xf>
    <xf numFmtId="0" fontId="36" fillId="11" borderId="0" xfId="2" applyFont="1" applyFill="1" applyAlignment="1">
      <alignment horizontal="center" vertical="center"/>
    </xf>
    <xf numFmtId="0" fontId="2" fillId="11" borderId="0" xfId="1" applyFill="1" applyAlignment="1">
      <alignment horizontal="center" vertical="center"/>
    </xf>
    <xf numFmtId="0" fontId="37" fillId="11" borderId="0" xfId="2" applyFont="1" applyFill="1" applyAlignment="1">
      <alignment horizontal="center" vertical="center"/>
    </xf>
    <xf numFmtId="0" fontId="37" fillId="11" borderId="0" xfId="1" applyFont="1" applyFill="1" applyAlignment="1">
      <alignment horizontal="center" vertical="center"/>
    </xf>
    <xf numFmtId="0" fontId="34" fillId="11" borderId="0" xfId="1" applyFont="1" applyFill="1" applyAlignment="1">
      <alignment horizontal="center" vertical="center"/>
    </xf>
    <xf numFmtId="0" fontId="54" fillId="11" borderId="0" xfId="2" applyFont="1" applyFill="1" applyAlignment="1">
      <alignment horizontal="center" vertical="center"/>
    </xf>
    <xf numFmtId="0" fontId="7" fillId="0" borderId="1" xfId="3" applyFont="1" applyFill="1" applyBorder="1" applyAlignment="1">
      <alignment horizontal="center" vertical="center" wrapText="1"/>
    </xf>
    <xf numFmtId="0" fontId="7" fillId="0" borderId="10" xfId="97" applyFont="1" applyBorder="1" applyAlignment="1">
      <alignment horizontal="center" vertical="center" wrapText="1"/>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10" fillId="0" borderId="0" xfId="2" applyFont="1" applyAlignment="1">
      <alignment horizontal="center" vertical="center"/>
    </xf>
    <xf numFmtId="0" fontId="7" fillId="0" borderId="10" xfId="2" applyFont="1" applyFill="1" applyBorder="1" applyAlignment="1">
      <alignment horizontal="center" vertical="center"/>
    </xf>
    <xf numFmtId="0" fontId="0" fillId="4" borderId="0" xfId="0" applyFill="1" applyAlignment="1">
      <alignment vertical="center"/>
    </xf>
    <xf numFmtId="0" fontId="0" fillId="0" borderId="0" xfId="0" applyFill="1" applyAlignment="1">
      <alignment vertical="center"/>
    </xf>
    <xf numFmtId="0" fontId="56" fillId="0" borderId="0" xfId="0" applyFont="1" applyAlignment="1">
      <alignment vertical="center"/>
    </xf>
    <xf numFmtId="0" fontId="57" fillId="0" borderId="0" xfId="0" applyFont="1" applyAlignment="1">
      <alignment vertical="center"/>
    </xf>
    <xf numFmtId="0" fontId="24" fillId="4" borderId="0" xfId="93" applyNumberFormat="1" applyFill="1"/>
    <xf numFmtId="0" fontId="0" fillId="4" borderId="0" xfId="0" applyFill="1"/>
    <xf numFmtId="0" fontId="31" fillId="0" borderId="0" xfId="0" applyFont="1" applyFill="1"/>
    <xf numFmtId="0" fontId="58" fillId="0" borderId="0" xfId="0" applyFont="1" applyFill="1"/>
    <xf numFmtId="0" fontId="0" fillId="0" borderId="0" xfId="0" applyFill="1"/>
    <xf numFmtId="0" fontId="24" fillId="0" borderId="0" xfId="93" applyNumberFormat="1" applyFill="1"/>
    <xf numFmtId="0" fontId="32" fillId="0" borderId="0" xfId="0" applyFont="1" applyFill="1"/>
    <xf numFmtId="17" fontId="0" fillId="0" borderId="0" xfId="0" applyNumberFormat="1" applyFill="1"/>
    <xf numFmtId="0" fontId="0" fillId="4" borderId="0" xfId="0" applyFill="1" applyAlignment="1">
      <alignment horizontal="left" vertical="center"/>
    </xf>
    <xf numFmtId="0" fontId="24" fillId="0" borderId="0" xfId="93" applyNumberFormat="1"/>
    <xf numFmtId="14" fontId="24" fillId="0" borderId="0" xfId="93" applyNumberFormat="1"/>
    <xf numFmtId="14" fontId="0" fillId="4" borderId="0" xfId="0" applyNumberFormat="1" applyFill="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14" fontId="60" fillId="0" borderId="0" xfId="0" applyNumberFormat="1" applyFont="1" applyAlignment="1">
      <alignment horizontal="left" vertical="center"/>
    </xf>
    <xf numFmtId="0" fontId="0" fillId="0" borderId="10" xfId="0" applyBorder="1" applyAlignment="1">
      <alignment vertical="center"/>
    </xf>
    <xf numFmtId="0" fontId="0" fillId="4" borderId="10" xfId="0" applyFill="1" applyBorder="1" applyAlignment="1">
      <alignment vertical="center"/>
    </xf>
    <xf numFmtId="0" fontId="56" fillId="0" borderId="0" xfId="0" applyFont="1" applyFill="1" applyAlignment="1">
      <alignment vertical="center"/>
    </xf>
    <xf numFmtId="0" fontId="34" fillId="11" borderId="0" xfId="0" applyFont="1" applyFill="1" applyAlignment="1">
      <alignment vertical="center"/>
    </xf>
    <xf numFmtId="0" fontId="0" fillId="11" borderId="0" xfId="0" applyFill="1" applyAlignment="1">
      <alignment vertical="center"/>
    </xf>
    <xf numFmtId="0" fontId="34" fillId="11" borderId="10" xfId="0" applyFont="1" applyFill="1" applyBorder="1" applyAlignment="1">
      <alignment vertical="center"/>
    </xf>
    <xf numFmtId="0" fontId="0" fillId="11" borderId="10" xfId="0" applyFill="1" applyBorder="1" applyAlignment="1">
      <alignment vertical="center"/>
    </xf>
    <xf numFmtId="0" fontId="0" fillId="0" borderId="0" xfId="0" applyFill="1" applyAlignment="1">
      <alignment horizontal="left" vertical="center"/>
    </xf>
    <xf numFmtId="0" fontId="57" fillId="10" borderId="10" xfId="0" applyFont="1" applyFill="1" applyBorder="1" applyAlignment="1">
      <alignment vertical="center"/>
    </xf>
    <xf numFmtId="0" fontId="0" fillId="0" borderId="10" xfId="0" applyBorder="1" applyAlignment="1">
      <alignment horizontal="center" vertical="center"/>
    </xf>
    <xf numFmtId="183" fontId="10" fillId="0" borderId="10" xfId="2" applyNumberFormat="1" applyFont="1" applyFill="1" applyBorder="1" applyAlignment="1">
      <alignment horizontal="center" vertical="center"/>
    </xf>
    <xf numFmtId="14" fontId="0" fillId="0" borderId="10" xfId="0" applyNumberFormat="1" applyBorder="1" applyAlignment="1">
      <alignment horizontal="center" vertical="center"/>
    </xf>
    <xf numFmtId="14" fontId="0" fillId="0" borderId="10" xfId="0" applyNumberFormat="1" applyFill="1" applyBorder="1" applyAlignment="1">
      <alignment horizontal="center" vertical="center"/>
    </xf>
    <xf numFmtId="0" fontId="0" fillId="0" borderId="10" xfId="0" applyFill="1" applyBorder="1" applyAlignment="1">
      <alignment horizontal="center" vertical="center"/>
    </xf>
    <xf numFmtId="0" fontId="10" fillId="0" borderId="10" xfId="2" applyFont="1" applyFill="1" applyBorder="1" applyAlignment="1">
      <alignment horizontal="center" vertical="center"/>
    </xf>
    <xf numFmtId="0" fontId="10" fillId="0" borderId="0" xfId="2" applyFont="1" applyBorder="1" applyAlignment="1">
      <alignment vertical="center"/>
    </xf>
    <xf numFmtId="0" fontId="10" fillId="0" borderId="14" xfId="2" applyFont="1" applyBorder="1" applyAlignment="1">
      <alignment vertical="center"/>
    </xf>
    <xf numFmtId="0" fontId="7" fillId="0" borderId="10" xfId="2" applyFont="1" applyFill="1" applyBorder="1" applyAlignment="1">
      <alignment vertical="center"/>
    </xf>
    <xf numFmtId="14" fontId="59" fillId="0" borderId="10" xfId="0" applyNumberFormat="1" applyFont="1" applyFill="1" applyBorder="1" applyAlignment="1">
      <alignment horizontal="center" vertical="center"/>
    </xf>
    <xf numFmtId="0" fontId="59" fillId="0" borderId="10" xfId="0" applyFont="1" applyFill="1" applyBorder="1" applyAlignment="1">
      <alignment horizontal="center" vertical="center"/>
    </xf>
    <xf numFmtId="183" fontId="61" fillId="0" borderId="10" xfId="2" applyNumberFormat="1" applyFont="1" applyFill="1" applyBorder="1" applyAlignment="1">
      <alignment horizontal="center" vertical="center"/>
    </xf>
    <xf numFmtId="0" fontId="62" fillId="0" borderId="10" xfId="2" applyFont="1" applyFill="1" applyBorder="1" applyAlignment="1">
      <alignment horizontal="center" vertical="center"/>
    </xf>
    <xf numFmtId="183" fontId="10" fillId="0" borderId="0" xfId="2" applyNumberFormat="1" applyFont="1" applyFill="1" applyBorder="1" applyAlignment="1">
      <alignment horizontal="center" vertical="center"/>
    </xf>
    <xf numFmtId="183" fontId="10" fillId="0" borderId="0" xfId="2" applyNumberFormat="1" applyFont="1" applyAlignment="1">
      <alignment horizontal="center" vertical="center"/>
    </xf>
    <xf numFmtId="183" fontId="10" fillId="0" borderId="0" xfId="2" applyNumberFormat="1" applyFont="1" applyBorder="1" applyAlignment="1">
      <alignment horizontal="center" vertical="center"/>
    </xf>
    <xf numFmtId="0" fontId="0" fillId="0" borderId="0" xfId="0" applyNumberFormat="1" applyAlignment="1">
      <alignment vertical="center"/>
    </xf>
    <xf numFmtId="0" fontId="16" fillId="0" borderId="1" xfId="2" applyFont="1" applyFill="1" applyBorder="1" applyAlignment="1">
      <alignment horizontal="center" vertical="center"/>
    </xf>
    <xf numFmtId="0" fontId="16" fillId="0" borderId="10" xfId="2" applyFont="1" applyFill="1" applyBorder="1" applyAlignment="1">
      <alignment horizontal="center" vertical="center" wrapText="1"/>
    </xf>
    <xf numFmtId="0" fontId="10" fillId="0" borderId="0" xfId="2" applyFont="1" applyFill="1" applyAlignment="1">
      <alignment horizontal="center" vertical="center"/>
    </xf>
    <xf numFmtId="176" fontId="23" fillId="4" borderId="0" xfId="2" applyNumberFormat="1" applyFont="1" applyFill="1" applyBorder="1" applyAlignment="1">
      <alignment vertical="center"/>
    </xf>
    <xf numFmtId="0" fontId="16" fillId="0" borderId="0" xfId="2" applyFont="1" applyFill="1" applyAlignment="1">
      <alignment horizontal="left" vertical="center"/>
    </xf>
    <xf numFmtId="0" fontId="7" fillId="0" borderId="5"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63" fillId="0" borderId="10" xfId="2" applyFont="1" applyBorder="1" applyAlignment="1">
      <alignment horizontal="center" vertical="center" wrapText="1"/>
    </xf>
    <xf numFmtId="0" fontId="63" fillId="7" borderId="10" xfId="2" applyFont="1" applyFill="1" applyBorder="1" applyAlignment="1">
      <alignment horizontal="center" vertical="center" wrapText="1"/>
    </xf>
    <xf numFmtId="0" fontId="63" fillId="0" borderId="10" xfId="2" applyFont="1" applyBorder="1" applyAlignment="1">
      <alignment horizontal="center" vertical="center"/>
    </xf>
    <xf numFmtId="0" fontId="63" fillId="7" borderId="10" xfId="2" applyFont="1" applyFill="1" applyBorder="1" applyAlignment="1">
      <alignment horizontal="center" vertical="center"/>
    </xf>
    <xf numFmtId="0" fontId="10" fillId="0" borderId="10" xfId="2" applyFont="1" applyFill="1" applyBorder="1" applyAlignment="1">
      <alignment horizontal="center" vertical="center"/>
    </xf>
    <xf numFmtId="0" fontId="8" fillId="0" borderId="10" xfId="3" applyFont="1" applyBorder="1" applyAlignment="1">
      <alignment horizontal="center" vertical="center" wrapText="1"/>
    </xf>
    <xf numFmtId="0" fontId="7" fillId="0" borderId="1" xfId="3" applyFont="1" applyFill="1" applyBorder="1" applyAlignment="1">
      <alignment horizontal="center" vertical="center" wrapText="1"/>
    </xf>
    <xf numFmtId="0" fontId="64" fillId="0" borderId="10" xfId="3"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7" fillId="0" borderId="1" xfId="3" applyFont="1" applyFill="1" applyBorder="1" applyAlignment="1">
      <alignment horizontal="center" vertical="center" wrapText="1"/>
    </xf>
    <xf numFmtId="0" fontId="55" fillId="0" borderId="10" xfId="2" applyFont="1" applyBorder="1" applyAlignment="1">
      <alignment horizontal="center" vertical="center"/>
    </xf>
    <xf numFmtId="0" fontId="30" fillId="0" borderId="0" xfId="0" applyFont="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2" fillId="0" borderId="0" xfId="2" applyAlignment="1">
      <alignment horizontal="center" vertical="center" wrapText="1"/>
    </xf>
    <xf numFmtId="0" fontId="6" fillId="0" borderId="0" xfId="2" applyFont="1" applyAlignment="1">
      <alignment horizontal="center"/>
    </xf>
    <xf numFmtId="0" fontId="7" fillId="0" borderId="13" xfId="97" applyFont="1" applyBorder="1" applyAlignment="1">
      <alignment horizontal="center" vertical="center" wrapText="1"/>
    </xf>
    <xf numFmtId="0" fontId="7" fillId="0" borderId="12" xfId="97" applyFont="1" applyBorder="1" applyAlignment="1">
      <alignment horizontal="center" vertical="center" wrapText="1"/>
    </xf>
    <xf numFmtId="0" fontId="7" fillId="0" borderId="10" xfId="97" applyFont="1" applyBorder="1" applyAlignment="1">
      <alignment horizontal="center" vertical="center" wrapText="1"/>
    </xf>
    <xf numFmtId="0" fontId="8" fillId="0" borderId="13" xfId="97" applyFont="1" applyBorder="1" applyAlignment="1">
      <alignment horizontal="center" vertical="center" wrapText="1"/>
    </xf>
    <xf numFmtId="0" fontId="43" fillId="0" borderId="13" xfId="97" applyFont="1" applyBorder="1" applyAlignment="1">
      <alignment horizontal="center" vertical="center" wrapText="1"/>
    </xf>
    <xf numFmtId="176" fontId="7" fillId="0" borderId="13" xfId="97" applyNumberFormat="1" applyFont="1" applyBorder="1" applyAlignment="1">
      <alignment horizontal="center" vertical="center" wrapText="1"/>
    </xf>
    <xf numFmtId="0" fontId="10" fillId="0" borderId="14" xfId="2" applyFont="1" applyBorder="1" applyAlignment="1">
      <alignment horizontal="center" vertical="center"/>
    </xf>
    <xf numFmtId="0" fontId="10" fillId="0" borderId="5" xfId="2" applyFont="1" applyBorder="1" applyAlignment="1">
      <alignment horizontal="center" vertical="center"/>
    </xf>
    <xf numFmtId="0" fontId="10" fillId="0" borderId="15" xfId="2" applyFont="1" applyBorder="1" applyAlignment="1">
      <alignment horizontal="center" vertical="center"/>
    </xf>
    <xf numFmtId="0" fontId="10" fillId="0" borderId="7" xfId="2" applyFont="1" applyBorder="1" applyAlignment="1">
      <alignment horizontal="center" vertical="center"/>
    </xf>
    <xf numFmtId="0" fontId="10" fillId="0" borderId="8" xfId="2" applyFont="1" applyBorder="1" applyAlignment="1">
      <alignment horizontal="center" vertical="center"/>
    </xf>
    <xf numFmtId="176" fontId="9" fillId="0" borderId="13" xfId="97" applyNumberFormat="1" applyFont="1" applyBorder="1" applyAlignment="1">
      <alignment horizontal="center" vertical="center" wrapText="1"/>
    </xf>
    <xf numFmtId="176" fontId="7" fillId="0" borderId="12" xfId="97" applyNumberFormat="1" applyFont="1" applyBorder="1" applyAlignment="1">
      <alignment horizontal="center" vertical="center" wrapText="1"/>
    </xf>
    <xf numFmtId="0" fontId="7" fillId="0" borderId="0" xfId="97" applyFont="1" applyAlignment="1">
      <alignment horizontal="left"/>
    </xf>
    <xf numFmtId="176" fontId="7" fillId="0" borderId="10" xfId="97" applyNumberFormat="1" applyFont="1" applyBorder="1" applyAlignment="1">
      <alignment horizontal="center" vertical="center" wrapText="1"/>
    </xf>
    <xf numFmtId="0" fontId="7" fillId="0" borderId="10" xfId="97" applyFont="1" applyBorder="1" applyAlignment="1">
      <alignment vertical="center" wrapText="1"/>
    </xf>
    <xf numFmtId="4" fontId="7" fillId="0" borderId="10" xfId="97" applyNumberFormat="1" applyFont="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7" fillId="9" borderId="3" xfId="2" applyFont="1" applyFill="1" applyBorder="1" applyAlignment="1">
      <alignment horizontal="center" vertical="center"/>
    </xf>
    <xf numFmtId="0" fontId="17" fillId="9" borderId="9" xfId="2" applyFont="1" applyFill="1" applyBorder="1" applyAlignment="1">
      <alignment horizontal="center" vertical="center"/>
    </xf>
    <xf numFmtId="0" fontId="17" fillId="9" borderId="11" xfId="2" applyFont="1" applyFill="1" applyBorder="1" applyAlignment="1">
      <alignment horizontal="center" vertical="center"/>
    </xf>
    <xf numFmtId="0" fontId="17" fillId="9" borderId="4" xfId="2" applyFont="1" applyFill="1" applyBorder="1" applyAlignment="1">
      <alignment horizontal="center" vertical="center"/>
    </xf>
    <xf numFmtId="0" fontId="16" fillId="0" borderId="10" xfId="2" applyFont="1" applyFill="1" applyBorder="1" applyAlignment="1">
      <alignment horizontal="center" vertical="center"/>
    </xf>
    <xf numFmtId="0" fontId="28" fillId="0" borderId="20" xfId="0" applyFont="1" applyBorder="1" applyAlignment="1">
      <alignment horizontal="center" vertical="center"/>
    </xf>
    <xf numFmtId="0" fontId="28" fillId="0" borderId="17" xfId="0" applyFont="1" applyBorder="1" applyAlignment="1">
      <alignment horizontal="center" vertical="center"/>
    </xf>
    <xf numFmtId="0" fontId="23" fillId="4"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26" fillId="0" borderId="20" xfId="0" applyFont="1" applyBorder="1" applyAlignment="1">
      <alignment horizontal="justify" vertical="center"/>
    </xf>
    <xf numFmtId="0" fontId="26" fillId="0" borderId="21" xfId="0" applyFont="1" applyBorder="1" applyAlignment="1">
      <alignment horizontal="justify" vertical="center"/>
    </xf>
    <xf numFmtId="0" fontId="10" fillId="9" borderId="3" xfId="2" applyFont="1" applyFill="1" applyBorder="1" applyAlignment="1">
      <alignment horizontal="center" vertical="center"/>
    </xf>
    <xf numFmtId="0" fontId="10" fillId="9" borderId="9" xfId="2" applyFont="1" applyFill="1" applyBorder="1" applyAlignment="1">
      <alignment horizontal="center" vertical="center"/>
    </xf>
    <xf numFmtId="0" fontId="10" fillId="9" borderId="11" xfId="2" applyFont="1" applyFill="1" applyBorder="1" applyAlignment="1">
      <alignment horizontal="center" vertical="center"/>
    </xf>
    <xf numFmtId="0" fontId="10" fillId="9" borderId="4" xfId="2" applyFont="1" applyFill="1" applyBorder="1" applyAlignment="1">
      <alignment horizontal="center" vertical="center"/>
    </xf>
    <xf numFmtId="0" fontId="10" fillId="0" borderId="10" xfId="2" applyFont="1" applyFill="1" applyBorder="1" applyAlignment="1">
      <alignment horizontal="center" vertical="center"/>
    </xf>
    <xf numFmtId="0" fontId="61" fillId="0" borderId="10" xfId="2" applyFont="1" applyFill="1" applyBorder="1" applyAlignment="1">
      <alignment horizontal="center" vertical="center"/>
    </xf>
    <xf numFmtId="0" fontId="10" fillId="9" borderId="10" xfId="2" applyFont="1" applyFill="1" applyBorder="1" applyAlignment="1">
      <alignment horizontal="center" vertical="center"/>
    </xf>
    <xf numFmtId="183" fontId="10" fillId="0" borderId="22" xfId="2" applyNumberFormat="1" applyFont="1" applyBorder="1" applyAlignment="1">
      <alignment horizontal="center" vertical="center"/>
    </xf>
    <xf numFmtId="0" fontId="10" fillId="0" borderId="22" xfId="2" applyFont="1" applyBorder="1" applyAlignment="1">
      <alignment horizontal="center" vertical="center"/>
    </xf>
    <xf numFmtId="183" fontId="10" fillId="0" borderId="22" xfId="2" applyNumberFormat="1" applyFont="1" applyFill="1" applyBorder="1" applyAlignment="1">
      <alignment horizontal="center" vertical="center"/>
    </xf>
    <xf numFmtId="0" fontId="10" fillId="0" borderId="22" xfId="2" applyFont="1" applyFill="1" applyBorder="1" applyAlignment="1">
      <alignment horizontal="center" vertical="center"/>
    </xf>
    <xf numFmtId="0" fontId="16" fillId="0" borderId="10" xfId="2" applyFont="1" applyBorder="1" applyAlignment="1">
      <alignment horizontal="center" vertical="center"/>
    </xf>
    <xf numFmtId="0" fontId="23" fillId="4" borderId="13" xfId="2" applyFont="1" applyFill="1" applyBorder="1" applyAlignment="1">
      <alignment horizontal="center" vertical="center"/>
    </xf>
    <xf numFmtId="0" fontId="23" fillId="4" borderId="11" xfId="2" applyFont="1" applyFill="1" applyBorder="1" applyAlignment="1">
      <alignment horizontal="center" vertical="center"/>
    </xf>
    <xf numFmtId="0" fontId="23" fillId="4" borderId="12" xfId="2" applyFont="1" applyFill="1" applyBorder="1" applyAlignment="1">
      <alignment horizontal="center" vertical="center"/>
    </xf>
    <xf numFmtId="0" fontId="7" fillId="0" borderId="14"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15" xfId="2" applyFont="1" applyFill="1" applyBorder="1" applyAlignment="1">
      <alignment horizontal="center" vertical="center"/>
    </xf>
    <xf numFmtId="0" fontId="10" fillId="0" borderId="2" xfId="2" applyFont="1" applyBorder="1" applyAlignment="1">
      <alignment horizontal="center" vertical="center"/>
    </xf>
    <xf numFmtId="0" fontId="47" fillId="0" borderId="0" xfId="2" applyFont="1" applyAlignment="1">
      <alignment horizontal="center" vertical="center"/>
    </xf>
    <xf numFmtId="0" fontId="24" fillId="0" borderId="0" xfId="93" applyNumberFormat="1"/>
    <xf numFmtId="14" fontId="24" fillId="0" borderId="0" xfId="93" applyNumberFormat="1" applyFill="1"/>
    <xf numFmtId="0" fontId="24" fillId="0" borderId="0" xfId="93" applyNumberFormat="1" applyFill="1"/>
    <xf numFmtId="0" fontId="0" fillId="0" borderId="10" xfId="0" applyBorder="1" applyAlignment="1">
      <alignment horizontal="center" vertical="center"/>
    </xf>
  </cellXfs>
  <cellStyles count="98">
    <cellStyle name="Normal 2" xfId="94" xr:uid="{00000000-0005-0000-0000-000000000000}"/>
    <cellStyle name="Normal 3" xfId="95" xr:uid="{00000000-0005-0000-0000-000001000000}"/>
    <cellStyle name="Normal 4" xfId="96" xr:uid="{00000000-0005-0000-0000-000002000000}"/>
    <cellStyle name="常规" xfId="0" builtinId="0"/>
    <cellStyle name="常规 10" xfId="7" xr:uid="{00000000-0005-0000-0000-000004000000}"/>
    <cellStyle name="常规 10 2" xfId="8" xr:uid="{00000000-0005-0000-0000-000005000000}"/>
    <cellStyle name="常规 11" xfId="9" xr:uid="{00000000-0005-0000-0000-000006000000}"/>
    <cellStyle name="常规 11 2" xfId="10" xr:uid="{00000000-0005-0000-0000-000007000000}"/>
    <cellStyle name="常规 12" xfId="11" xr:uid="{00000000-0005-0000-0000-000008000000}"/>
    <cellStyle name="常规 12 2" xfId="12" xr:uid="{00000000-0005-0000-0000-000009000000}"/>
    <cellStyle name="常规 12 3" xfId="92" xr:uid="{00000000-0005-0000-0000-00000A000000}"/>
    <cellStyle name="常规 13" xfId="13" xr:uid="{00000000-0005-0000-0000-00000B000000}"/>
    <cellStyle name="常规 13 2" xfId="14" xr:uid="{00000000-0005-0000-0000-00000C000000}"/>
    <cellStyle name="常规 14" xfId="15" xr:uid="{00000000-0005-0000-0000-00000D000000}"/>
    <cellStyle name="常规 14 2" xfId="16" xr:uid="{00000000-0005-0000-0000-00000E000000}"/>
    <cellStyle name="常规 15" xfId="17" xr:uid="{00000000-0005-0000-0000-00000F000000}"/>
    <cellStyle name="常规 15 2" xfId="18" xr:uid="{00000000-0005-0000-0000-000010000000}"/>
    <cellStyle name="常规 16" xfId="19" xr:uid="{00000000-0005-0000-0000-000011000000}"/>
    <cellStyle name="常规 16 2" xfId="20" xr:uid="{00000000-0005-0000-0000-000012000000}"/>
    <cellStyle name="常规 17" xfId="21" xr:uid="{00000000-0005-0000-0000-000013000000}"/>
    <cellStyle name="常规 17 2" xfId="22" xr:uid="{00000000-0005-0000-0000-000014000000}"/>
    <cellStyle name="常规 18" xfId="23" xr:uid="{00000000-0005-0000-0000-000015000000}"/>
    <cellStyle name="常规 18 2" xfId="24" xr:uid="{00000000-0005-0000-0000-000016000000}"/>
    <cellStyle name="常规 19" xfId="25" xr:uid="{00000000-0005-0000-0000-000017000000}"/>
    <cellStyle name="常规 19 2" xfId="26" xr:uid="{00000000-0005-0000-0000-000018000000}"/>
    <cellStyle name="常规 2" xfId="2" xr:uid="{00000000-0005-0000-0000-000019000000}"/>
    <cellStyle name="常规 2 10 2" xfId="27" xr:uid="{00000000-0005-0000-0000-00001A000000}"/>
    <cellStyle name="常规 2 10 2 2" xfId="28" xr:uid="{00000000-0005-0000-0000-00001B000000}"/>
    <cellStyle name="常规 2 2" xfId="29" xr:uid="{00000000-0005-0000-0000-00001C000000}"/>
    <cellStyle name="常规 2 3" xfId="30" xr:uid="{00000000-0005-0000-0000-00001D000000}"/>
    <cellStyle name="常规 2 34" xfId="90" xr:uid="{00000000-0005-0000-0000-00001E000000}"/>
    <cellStyle name="常规 2 4" xfId="31" xr:uid="{00000000-0005-0000-0000-00001F000000}"/>
    <cellStyle name="常规 20" xfId="32" xr:uid="{00000000-0005-0000-0000-000020000000}"/>
    <cellStyle name="常规 20 2" xfId="33" xr:uid="{00000000-0005-0000-0000-000021000000}"/>
    <cellStyle name="常规 21" xfId="34" xr:uid="{00000000-0005-0000-0000-000022000000}"/>
    <cellStyle name="常规 21 2" xfId="35" xr:uid="{00000000-0005-0000-0000-000023000000}"/>
    <cellStyle name="常规 22" xfId="36" xr:uid="{00000000-0005-0000-0000-000024000000}"/>
    <cellStyle name="常规 22 2" xfId="37" xr:uid="{00000000-0005-0000-0000-000025000000}"/>
    <cellStyle name="常规 23" xfId="38" xr:uid="{00000000-0005-0000-0000-000026000000}"/>
    <cellStyle name="常规 23 2" xfId="39" xr:uid="{00000000-0005-0000-0000-000027000000}"/>
    <cellStyle name="常规 24" xfId="40" xr:uid="{00000000-0005-0000-0000-000028000000}"/>
    <cellStyle name="常规 24 2" xfId="41" xr:uid="{00000000-0005-0000-0000-000029000000}"/>
    <cellStyle name="常规 25" xfId="42" xr:uid="{00000000-0005-0000-0000-00002A000000}"/>
    <cellStyle name="常规 25 2" xfId="43" xr:uid="{00000000-0005-0000-0000-00002B000000}"/>
    <cellStyle name="常规 26" xfId="44" xr:uid="{00000000-0005-0000-0000-00002C000000}"/>
    <cellStyle name="常规 27" xfId="45" xr:uid="{00000000-0005-0000-0000-00002D000000}"/>
    <cellStyle name="常规 28" xfId="46" xr:uid="{00000000-0005-0000-0000-00002E000000}"/>
    <cellStyle name="常规 29" xfId="47" xr:uid="{00000000-0005-0000-0000-00002F000000}"/>
    <cellStyle name="常规 3" xfId="3" xr:uid="{00000000-0005-0000-0000-000030000000}"/>
    <cellStyle name="常规 3 2" xfId="48" xr:uid="{00000000-0005-0000-0000-000031000000}"/>
    <cellStyle name="常规 3 3" xfId="49" xr:uid="{00000000-0005-0000-0000-000032000000}"/>
    <cellStyle name="常规 3 4" xfId="50" xr:uid="{00000000-0005-0000-0000-000033000000}"/>
    <cellStyle name="常规 3 5" xfId="97" xr:uid="{00000000-0005-0000-0000-000034000000}"/>
    <cellStyle name="常规 30" xfId="51" xr:uid="{00000000-0005-0000-0000-000035000000}"/>
    <cellStyle name="常规 31" xfId="52" xr:uid="{00000000-0005-0000-0000-000036000000}"/>
    <cellStyle name="常规 32" xfId="53" xr:uid="{00000000-0005-0000-0000-000037000000}"/>
    <cellStyle name="常规 33" xfId="54" xr:uid="{00000000-0005-0000-0000-000038000000}"/>
    <cellStyle name="常规 34" xfId="55" xr:uid="{00000000-0005-0000-0000-000039000000}"/>
    <cellStyle name="常规 35" xfId="56" xr:uid="{00000000-0005-0000-0000-00003A000000}"/>
    <cellStyle name="常规 36" xfId="4" xr:uid="{00000000-0005-0000-0000-00003B000000}"/>
    <cellStyle name="常规 37" xfId="57" xr:uid="{00000000-0005-0000-0000-00003C000000}"/>
    <cellStyle name="常规 38" xfId="58" xr:uid="{00000000-0005-0000-0000-00003D000000}"/>
    <cellStyle name="常规 39" xfId="59" xr:uid="{00000000-0005-0000-0000-00003E000000}"/>
    <cellStyle name="常规 4" xfId="5" xr:uid="{00000000-0005-0000-0000-00003F000000}"/>
    <cellStyle name="常规 4 2" xfId="60" xr:uid="{00000000-0005-0000-0000-000040000000}"/>
    <cellStyle name="常规 4 3" xfId="61" xr:uid="{00000000-0005-0000-0000-000041000000}"/>
    <cellStyle name="常规 40" xfId="62" xr:uid="{00000000-0005-0000-0000-000042000000}"/>
    <cellStyle name="常规 40 2" xfId="63" xr:uid="{00000000-0005-0000-0000-000043000000}"/>
    <cellStyle name="常规 41" xfId="64" xr:uid="{00000000-0005-0000-0000-000044000000}"/>
    <cellStyle name="常规 42" xfId="65" xr:uid="{00000000-0005-0000-0000-000045000000}"/>
    <cellStyle name="常规 43" xfId="66" xr:uid="{00000000-0005-0000-0000-000046000000}"/>
    <cellStyle name="常规 44" xfId="67" xr:uid="{00000000-0005-0000-0000-000047000000}"/>
    <cellStyle name="常规 45" xfId="68" xr:uid="{00000000-0005-0000-0000-000048000000}"/>
    <cellStyle name="常规 46" xfId="69" xr:uid="{00000000-0005-0000-0000-000049000000}"/>
    <cellStyle name="常规 47" xfId="70" xr:uid="{00000000-0005-0000-0000-00004A000000}"/>
    <cellStyle name="常规 48" xfId="71" xr:uid="{00000000-0005-0000-0000-00004B000000}"/>
    <cellStyle name="常规 49" xfId="91" xr:uid="{00000000-0005-0000-0000-00004C000000}"/>
    <cellStyle name="常规 5" xfId="6" xr:uid="{00000000-0005-0000-0000-00004D000000}"/>
    <cellStyle name="常规 5 2" xfId="72" xr:uid="{00000000-0005-0000-0000-00004E000000}"/>
    <cellStyle name="常规 50" xfId="93" xr:uid="{00000000-0005-0000-0000-00004F000000}"/>
    <cellStyle name="常规 51" xfId="73" xr:uid="{00000000-0005-0000-0000-000050000000}"/>
    <cellStyle name="常规 51 2" xfId="74" xr:uid="{00000000-0005-0000-0000-000051000000}"/>
    <cellStyle name="常规 51 3" xfId="75" xr:uid="{00000000-0005-0000-0000-000052000000}"/>
    <cellStyle name="常规 52" xfId="76" xr:uid="{00000000-0005-0000-0000-000053000000}"/>
    <cellStyle name="常规 52 2" xfId="77" xr:uid="{00000000-0005-0000-0000-000054000000}"/>
    <cellStyle name="常规 55" xfId="78" xr:uid="{00000000-0005-0000-0000-000055000000}"/>
    <cellStyle name="常规 59" xfId="79" xr:uid="{00000000-0005-0000-0000-000056000000}"/>
    <cellStyle name="常规 6" xfId="80" xr:uid="{00000000-0005-0000-0000-000057000000}"/>
    <cellStyle name="常规 6 2" xfId="81" xr:uid="{00000000-0005-0000-0000-000058000000}"/>
    <cellStyle name="常规 7" xfId="82" xr:uid="{00000000-0005-0000-0000-000059000000}"/>
    <cellStyle name="常规 70" xfId="83" xr:uid="{00000000-0005-0000-0000-00005A000000}"/>
    <cellStyle name="常规 70 2" xfId="84" xr:uid="{00000000-0005-0000-0000-00005B000000}"/>
    <cellStyle name="常规 8" xfId="85" xr:uid="{00000000-0005-0000-0000-00005C000000}"/>
    <cellStyle name="常规 8 2" xfId="86" xr:uid="{00000000-0005-0000-0000-00005D000000}"/>
    <cellStyle name="常规 88" xfId="87" xr:uid="{00000000-0005-0000-0000-00005E000000}"/>
    <cellStyle name="常规 89" xfId="88" xr:uid="{00000000-0005-0000-0000-00005F000000}"/>
    <cellStyle name="常规 9" xfId="1" xr:uid="{00000000-0005-0000-0000-000060000000}"/>
    <cellStyle name="常规 9 2" xfId="89" xr:uid="{00000000-0005-0000-0000-000061000000}"/>
  </cellStyles>
  <dxfs count="53">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029450"/>
          <a:ext cx="5047619"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116417</xdr:colOff>
      <xdr:row>21</xdr:row>
      <xdr:rowOff>52915</xdr:rowOff>
    </xdr:from>
    <xdr:to>
      <xdr:col>17</xdr:col>
      <xdr:colOff>448774</xdr:colOff>
      <xdr:row>36</xdr:row>
      <xdr:rowOff>86439</xdr:rowOff>
    </xdr:to>
    <xdr:pic>
      <xdr:nvPicPr>
        <xdr:cNvPr id="4" name="图片 3">
          <a:extLst>
            <a:ext uri="{FF2B5EF4-FFF2-40B4-BE49-F238E27FC236}">
              <a16:creationId xmlns:a16="http://schemas.microsoft.com/office/drawing/2014/main" id="{2A9D19EC-448F-4CC5-B333-7A3B32005801}"/>
            </a:ext>
          </a:extLst>
        </xdr:cNvPr>
        <xdr:cNvPicPr>
          <a:picLocks noChangeAspect="1"/>
        </xdr:cNvPicPr>
      </xdr:nvPicPr>
      <xdr:blipFill>
        <a:blip xmlns:r="http://schemas.openxmlformats.org/officeDocument/2006/relationships" r:embed="rId1"/>
        <a:stretch>
          <a:fillRect/>
        </a:stretch>
      </xdr:blipFill>
      <xdr:spPr>
        <a:xfrm>
          <a:off x="9673167" y="3862915"/>
          <a:ext cx="8142857" cy="27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400050</xdr:colOff>
      <xdr:row>17</xdr:row>
      <xdr:rowOff>76200</xdr:rowOff>
    </xdr:from>
    <xdr:to>
      <xdr:col>17</xdr:col>
      <xdr:colOff>542564</xdr:colOff>
      <xdr:row>28</xdr:row>
      <xdr:rowOff>74269</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100854</xdr:colOff>
      <xdr:row>6</xdr:row>
      <xdr:rowOff>67235</xdr:rowOff>
    </xdr:from>
    <xdr:to>
      <xdr:col>16</xdr:col>
      <xdr:colOff>60597</xdr:colOff>
      <xdr:row>32</xdr:row>
      <xdr:rowOff>142202</xdr:rowOff>
    </xdr:to>
    <xdr:pic>
      <xdr:nvPicPr>
        <xdr:cNvPr id="5" name="图片 4">
          <a:extLst>
            <a:ext uri="{FF2B5EF4-FFF2-40B4-BE49-F238E27FC236}">
              <a16:creationId xmlns:a16="http://schemas.microsoft.com/office/drawing/2014/main" id="{0377E1BF-8521-4DAA-912C-ED1BB884314E}"/>
            </a:ext>
          </a:extLst>
        </xdr:cNvPr>
        <xdr:cNvPicPr>
          <a:picLocks noChangeAspect="1"/>
        </xdr:cNvPicPr>
      </xdr:nvPicPr>
      <xdr:blipFill>
        <a:blip xmlns:r="http://schemas.openxmlformats.org/officeDocument/2006/relationships" r:embed="rId2"/>
        <a:stretch>
          <a:fillRect/>
        </a:stretch>
      </xdr:blipFill>
      <xdr:spPr>
        <a:xfrm>
          <a:off x="9581030" y="1154206"/>
          <a:ext cx="7310802" cy="4747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905999" y="1143000"/>
          <a:ext cx="6438096" cy="4447619"/>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0051676" y="5580529"/>
          <a:ext cx="5885715" cy="1780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0033001" y="5724634"/>
          <a:ext cx="4317997" cy="1611192"/>
        </a:xfrm>
        <a:prstGeom prst="rect">
          <a:avLst/>
        </a:prstGeom>
      </xdr:spPr>
    </xdr:pic>
    <xdr:clientData/>
  </xdr:twoCellAnchor>
  <xdr:twoCellAnchor editAs="oneCell">
    <xdr:from>
      <xdr:col>8</xdr:col>
      <xdr:colOff>127445</xdr:colOff>
      <xdr:row>9</xdr:row>
      <xdr:rowOff>10582</xdr:rowOff>
    </xdr:from>
    <xdr:to>
      <xdr:col>14</xdr:col>
      <xdr:colOff>130477</xdr:colOff>
      <xdr:row>33</xdr:row>
      <xdr:rowOff>82928</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9842945" y="1640415"/>
          <a:ext cx="4913699" cy="4411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390</xdr:row>
      <xdr:rowOff>0</xdr:rowOff>
    </xdr:from>
    <xdr:to>
      <xdr:col>10</xdr:col>
      <xdr:colOff>979963</xdr:colOff>
      <xdr:row>410</xdr:row>
      <xdr:rowOff>113857</xdr:rowOff>
    </xdr:to>
    <xdr:pic>
      <xdr:nvPicPr>
        <xdr:cNvPr id="3" name="图片 2">
          <a:extLst>
            <a:ext uri="{FF2B5EF4-FFF2-40B4-BE49-F238E27FC236}">
              <a16:creationId xmlns:a16="http://schemas.microsoft.com/office/drawing/2014/main" id="{A46037D9-5C1A-45A8-A1D6-4E57BC555019}"/>
            </a:ext>
          </a:extLst>
        </xdr:cNvPr>
        <xdr:cNvPicPr>
          <a:picLocks noChangeAspect="1"/>
        </xdr:cNvPicPr>
      </xdr:nvPicPr>
      <xdr:blipFill>
        <a:blip xmlns:r="http://schemas.openxmlformats.org/officeDocument/2006/relationships" r:embed="rId1"/>
        <a:stretch>
          <a:fillRect/>
        </a:stretch>
      </xdr:blipFill>
      <xdr:spPr>
        <a:xfrm>
          <a:off x="0" y="66865500"/>
          <a:ext cx="8895238" cy="3542857"/>
        </a:xfrm>
        <a:prstGeom prst="rect">
          <a:avLst/>
        </a:prstGeom>
      </xdr:spPr>
    </xdr:pic>
    <xdr:clientData/>
  </xdr:twoCellAnchor>
  <xdr:twoCellAnchor editAs="oneCell">
    <xdr:from>
      <xdr:col>14</xdr:col>
      <xdr:colOff>171450</xdr:colOff>
      <xdr:row>40</xdr:row>
      <xdr:rowOff>66675</xdr:rowOff>
    </xdr:from>
    <xdr:to>
      <xdr:col>23</xdr:col>
      <xdr:colOff>427821</xdr:colOff>
      <xdr:row>69</xdr:row>
      <xdr:rowOff>66054</xdr:rowOff>
    </xdr:to>
    <xdr:pic>
      <xdr:nvPicPr>
        <xdr:cNvPr id="4" name="图片 3">
          <a:extLst>
            <a:ext uri="{FF2B5EF4-FFF2-40B4-BE49-F238E27FC236}">
              <a16:creationId xmlns:a16="http://schemas.microsoft.com/office/drawing/2014/main" id="{5CA7D2E4-D4C4-42EF-9506-BA984E5B0B3F}"/>
            </a:ext>
          </a:extLst>
        </xdr:cNvPr>
        <xdr:cNvPicPr>
          <a:picLocks noChangeAspect="1"/>
        </xdr:cNvPicPr>
      </xdr:nvPicPr>
      <xdr:blipFill>
        <a:blip xmlns:r="http://schemas.openxmlformats.org/officeDocument/2006/relationships" r:embed="rId2"/>
        <a:stretch>
          <a:fillRect/>
        </a:stretch>
      </xdr:blipFill>
      <xdr:spPr>
        <a:xfrm>
          <a:off x="10829925" y="6924675"/>
          <a:ext cx="6428571" cy="4971429"/>
        </a:xfrm>
        <a:prstGeom prst="rect">
          <a:avLst/>
        </a:prstGeom>
      </xdr:spPr>
    </xdr:pic>
    <xdr:clientData/>
  </xdr:twoCellAnchor>
  <xdr:twoCellAnchor editAs="oneCell">
    <xdr:from>
      <xdr:col>13</xdr:col>
      <xdr:colOff>190500</xdr:colOff>
      <xdr:row>0</xdr:row>
      <xdr:rowOff>0</xdr:rowOff>
    </xdr:from>
    <xdr:to>
      <xdr:col>21</xdr:col>
      <xdr:colOff>370767</xdr:colOff>
      <xdr:row>29</xdr:row>
      <xdr:rowOff>170807</xdr:rowOff>
    </xdr:to>
    <xdr:pic>
      <xdr:nvPicPr>
        <xdr:cNvPr id="5" name="图片 4">
          <a:extLst>
            <a:ext uri="{FF2B5EF4-FFF2-40B4-BE49-F238E27FC236}">
              <a16:creationId xmlns:a16="http://schemas.microsoft.com/office/drawing/2014/main" id="{7FDF135B-7EDD-4999-B921-C0939B44B1AA}"/>
            </a:ext>
          </a:extLst>
        </xdr:cNvPr>
        <xdr:cNvPicPr>
          <a:picLocks noChangeAspect="1"/>
        </xdr:cNvPicPr>
      </xdr:nvPicPr>
      <xdr:blipFill>
        <a:blip xmlns:r="http://schemas.openxmlformats.org/officeDocument/2006/relationships" r:embed="rId3"/>
        <a:stretch>
          <a:fillRect/>
        </a:stretch>
      </xdr:blipFill>
      <xdr:spPr>
        <a:xfrm>
          <a:off x="10163175" y="0"/>
          <a:ext cx="5666667" cy="51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200025</xdr:colOff>
      <xdr:row>192</xdr:row>
      <xdr:rowOff>76200</xdr:rowOff>
    </xdr:from>
    <xdr:to>
      <xdr:col>36</xdr:col>
      <xdr:colOff>551658</xdr:colOff>
      <xdr:row>220</xdr:row>
      <xdr:rowOff>142267</xdr:rowOff>
    </xdr:to>
    <xdr:pic>
      <xdr:nvPicPr>
        <xdr:cNvPr id="2" name="图片 1">
          <a:extLst>
            <a:ext uri="{FF2B5EF4-FFF2-40B4-BE49-F238E27FC236}">
              <a16:creationId xmlns:a16="http://schemas.microsoft.com/office/drawing/2014/main" id="{DC37F142-5938-43F3-B8DC-CBA7827ECC42}"/>
            </a:ext>
          </a:extLst>
        </xdr:cNvPr>
        <xdr:cNvPicPr>
          <a:picLocks noChangeAspect="1"/>
        </xdr:cNvPicPr>
      </xdr:nvPicPr>
      <xdr:blipFill>
        <a:blip xmlns:r="http://schemas.openxmlformats.org/officeDocument/2006/relationships" r:embed="rId1"/>
        <a:stretch>
          <a:fillRect/>
        </a:stretch>
      </xdr:blipFill>
      <xdr:spPr>
        <a:xfrm>
          <a:off x="8048625" y="12249150"/>
          <a:ext cx="6342858" cy="4866667"/>
        </a:xfrm>
        <a:prstGeom prst="rect">
          <a:avLst/>
        </a:prstGeom>
      </xdr:spPr>
    </xdr:pic>
    <xdr:clientData/>
  </xdr:twoCellAnchor>
  <xdr:twoCellAnchor editAs="oneCell">
    <xdr:from>
      <xdr:col>28</xdr:col>
      <xdr:colOff>369358</xdr:colOff>
      <xdr:row>221</xdr:row>
      <xdr:rowOff>4233</xdr:rowOff>
    </xdr:from>
    <xdr:to>
      <xdr:col>38</xdr:col>
      <xdr:colOff>16057</xdr:colOff>
      <xdr:row>227</xdr:row>
      <xdr:rowOff>166009</xdr:rowOff>
    </xdr:to>
    <xdr:pic>
      <xdr:nvPicPr>
        <xdr:cNvPr id="3" name="图片 2">
          <a:extLst>
            <a:ext uri="{FF2B5EF4-FFF2-40B4-BE49-F238E27FC236}">
              <a16:creationId xmlns:a16="http://schemas.microsoft.com/office/drawing/2014/main" id="{163925ED-30BC-4453-A3C4-EA544E242029}"/>
            </a:ext>
          </a:extLst>
        </xdr:cNvPr>
        <xdr:cNvPicPr>
          <a:picLocks noChangeAspect="1"/>
        </xdr:cNvPicPr>
      </xdr:nvPicPr>
      <xdr:blipFill>
        <a:blip xmlns:r="http://schemas.openxmlformats.org/officeDocument/2006/relationships" r:embed="rId2"/>
        <a:stretch>
          <a:fillRect/>
        </a:stretch>
      </xdr:blipFill>
      <xdr:spPr>
        <a:xfrm>
          <a:off x="8217958" y="17149233"/>
          <a:ext cx="7009524"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849;&#20139;&#25991;&#20214;&#22841;\&#30005;&#23376;&#29256;&#27979;&#31639;&#34920;\&#22823;&#20852;&#20134;&#22478;&#20134;&#31143;\&#27979;&#31639;-&#24120;&#30021;20200805-093803-&#24120;&#30021;20200806-10100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kg\AppData\Roaming\Microsoft\Excel\&#27979;&#31639;-&#24120;&#30021;20200805-093803-&#24120;&#30021;20200806-101009(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0134;&#24196;4&#20010;&#25253;&#21578;\&#27979;&#31639;-X17&#12289;X31-8.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s>
    <sheetDataSet>
      <sheetData sheetId="0" refreshError="1"/>
      <sheetData sheetId="1" refreshError="1"/>
      <sheetData sheetId="2">
        <row r="8">
          <cell r="AB8">
            <v>56.8</v>
          </cell>
        </row>
        <row r="9">
          <cell r="AB9">
            <v>55.7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1717476851" createdVersion="4" refreshedVersion="4" minRefreshableVersion="3" recordCount="298" xr:uid="{00000000-000A-0000-FFFF-FFFF05000000}">
  <cacheSource type="worksheet">
    <worksheetSource ref="A1:F1048576" sheet="X83海梓嘉园房源明细"/>
  </cacheSource>
  <cacheFields count="6">
    <cacheField name="序号" numFmtId="0">
      <sharedItems containsString="0" containsBlank="1" containsNumber="1" containsInteger="1" minValue="1" maxValue="297"/>
    </cacheField>
    <cacheField name="房号" numFmtId="0">
      <sharedItems containsBlank="1"/>
    </cacheField>
    <cacheField name="面积" numFmtId="0">
      <sharedItems containsString="0" containsBlank="1" containsNumber="1" minValue="50.08" maxValue="63.71"/>
    </cacheField>
    <cacheField name="户型" numFmtId="0">
      <sharedItems containsBlank="1" count="2">
        <s v="开间"/>
        <m/>
      </sharedItems>
    </cacheField>
    <cacheField name="朝向" numFmtId="0">
      <sharedItems containsBlank="1" count="3">
        <s v="西"/>
        <s v="南"/>
        <m/>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173379632" createdVersion="4" refreshedVersion="4" minRefreshableVersion="3" recordCount="790" xr:uid="{00000000-000A-0000-FFFF-FFFF06000000}">
  <cacheSource type="worksheet">
    <worksheetSource ref="A1:E1048576" sheet="X85金茂悦房源明细"/>
  </cacheSource>
  <cacheFields count="5">
    <cacheField name="序号" numFmtId="0">
      <sharedItems containsString="0" containsBlank="1" containsNumber="1" containsInteger="1" minValue="1" maxValue="789"/>
    </cacheField>
    <cacheField name="房屋长编号" numFmtId="0">
      <sharedItems containsBlank="1"/>
    </cacheField>
    <cacheField name="面积" numFmtId="0">
      <sharedItems containsString="0" containsBlank="1" containsNumber="1" minValue="57.95" maxValue="60.68" count="21">
        <n v="58.96"/>
        <n v="58.81"/>
        <n v="58.25"/>
        <n v="58.83"/>
        <n v="57.95"/>
        <n v="60.29"/>
        <n v="60.39"/>
        <n v="60.21"/>
        <n v="59.55"/>
        <n v="59.17"/>
        <n v="58.86"/>
        <n v="59.08"/>
        <n v="59.33"/>
        <n v="58.66"/>
        <n v="58.4"/>
        <n v="59.23"/>
        <n v="59.83"/>
        <n v="60.58"/>
        <n v="60.68"/>
        <n v="60.49"/>
        <m/>
      </sharedItems>
    </cacheField>
    <cacheField name="户型" numFmtId="0">
      <sharedItems containsBlank="1" count="2">
        <s v="开间"/>
        <m/>
      </sharedItems>
    </cacheField>
    <cacheField name="朝向" numFmtId="0">
      <sharedItems containsBlank="1" count="3">
        <s v="东向"/>
        <s v="南向"/>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622222223" createdVersion="4" refreshedVersion="4" minRefreshableVersion="3" recordCount="173" xr:uid="{00000000-000A-0000-FFFF-FFFF07000000}">
  <cacheSource type="worksheet">
    <worksheetSource ref="A1:F1048576" sheet="X86金域东郡房源明细"/>
  </cacheSource>
  <cacheFields count="6">
    <cacheField name="序号" numFmtId="0">
      <sharedItems containsString="0" containsBlank="1" containsNumber="1" containsInteger="1" minValue="1" maxValue="172"/>
    </cacheField>
    <cacheField name="房号" numFmtId="0">
      <sharedItems containsBlank="1"/>
    </cacheField>
    <cacheField name="面积" numFmtId="0">
      <sharedItems containsString="0" containsBlank="1" containsNumber="1" minValue="45.75" maxValue="62.5"/>
    </cacheField>
    <cacheField name="户型" numFmtId="0">
      <sharedItems containsBlank="1" count="3">
        <s v="二居室"/>
        <s v="一居室"/>
        <m/>
      </sharedItems>
    </cacheField>
    <cacheField name="朝向" numFmtId="0">
      <sharedItems containsBlank="1" count="3">
        <s v="南北向"/>
        <s v="南向"/>
        <m/>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939120372" createdVersion="4" refreshedVersion="4" minRefreshableVersion="3" recordCount="930" xr:uid="{00000000-000A-0000-FFFF-FFFF08000000}">
  <cacheSource type="worksheet">
    <worksheetSource ref="A1:E1048576" sheet="X87金茂逸房源明细"/>
  </cacheSource>
  <cacheFields count="5">
    <cacheField name="序号" numFmtId="0">
      <sharedItems containsString="0" containsBlank="1" containsNumber="1" containsInteger="1" minValue="1" maxValue="929"/>
    </cacheField>
    <cacheField name="房号" numFmtId="0">
      <sharedItems containsBlank="1"/>
    </cacheField>
    <cacheField name="面积" numFmtId="0">
      <sharedItems containsString="0" containsBlank="1" containsNumber="1" minValue="56.75" maxValue="62.16"/>
    </cacheField>
    <cacheField name="户型" numFmtId="0">
      <sharedItems containsBlank="1" count="2">
        <s v="开间"/>
        <m/>
      </sharedItems>
    </cacheField>
    <cacheField name="朝向" numFmtId="0">
      <sharedItems containsBlank="1" count="3">
        <s v="南向"/>
        <s v="东向"/>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3495370373" createdVersion="4" refreshedVersion="4" minRefreshableVersion="3" recordCount="734" xr:uid="{00000000-000A-0000-FFFF-FFFF09000000}">
  <cacheSource type="worksheet">
    <worksheetSource ref="A1:E1048576" sheet="X88亦庄悦房屋明细"/>
  </cacheSource>
  <cacheFields count="5">
    <cacheField name="序号" numFmtId="0">
      <sharedItems containsString="0" containsBlank="1" containsNumber="1" containsInteger="1" minValue="1" maxValue="733"/>
    </cacheField>
    <cacheField name="房号" numFmtId="0">
      <sharedItems containsBlank="1"/>
    </cacheField>
    <cacheField name="面积" numFmtId="0">
      <sharedItems containsString="0" containsBlank="1" containsNumber="1" minValue="59.06" maxValue="59.99"/>
    </cacheField>
    <cacheField name="户型" numFmtId="0">
      <sharedItems containsBlank="1" count="2">
        <s v="开间"/>
        <m/>
      </sharedItems>
    </cacheField>
    <cacheField name="朝向" numFmtId="0">
      <sharedItems containsBlank="1" count="3">
        <s v="东向"/>
        <s v="南向"/>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8">
  <r>
    <n v="1"/>
    <s v="17-1-201"/>
    <n v="63.34"/>
    <x v="0"/>
    <x v="0"/>
    <m/>
  </r>
  <r>
    <n v="2"/>
    <s v="17-1-202"/>
    <n v="52.68"/>
    <x v="0"/>
    <x v="0"/>
    <m/>
  </r>
  <r>
    <n v="3"/>
    <s v="17-1-203"/>
    <n v="51.61"/>
    <x v="0"/>
    <x v="0"/>
    <m/>
  </r>
  <r>
    <n v="4"/>
    <s v="17-1-204"/>
    <n v="52.09"/>
    <x v="0"/>
    <x v="0"/>
    <m/>
  </r>
  <r>
    <n v="5"/>
    <s v="17-1-205"/>
    <n v="62.32"/>
    <x v="0"/>
    <x v="0"/>
    <m/>
  </r>
  <r>
    <n v="6"/>
    <s v="17-1-301"/>
    <n v="63.34"/>
    <x v="0"/>
    <x v="0"/>
    <m/>
  </r>
  <r>
    <n v="7"/>
    <s v="17-1-302"/>
    <n v="52.68"/>
    <x v="0"/>
    <x v="0"/>
    <m/>
  </r>
  <r>
    <n v="8"/>
    <s v="17-1-303"/>
    <n v="51.61"/>
    <x v="0"/>
    <x v="0"/>
    <m/>
  </r>
  <r>
    <n v="9"/>
    <s v="17-1-304"/>
    <n v="52.09"/>
    <x v="0"/>
    <x v="0"/>
    <m/>
  </r>
  <r>
    <n v="10"/>
    <s v="17-1-305"/>
    <n v="62.32"/>
    <x v="0"/>
    <x v="0"/>
    <m/>
  </r>
  <r>
    <n v="11"/>
    <s v="17-1-401"/>
    <n v="63.64"/>
    <x v="0"/>
    <x v="0"/>
    <m/>
  </r>
  <r>
    <n v="12"/>
    <s v="17-1-402"/>
    <n v="52.75"/>
    <x v="0"/>
    <x v="0"/>
    <m/>
  </r>
  <r>
    <n v="13"/>
    <s v="17-1-403"/>
    <n v="51.67"/>
    <x v="0"/>
    <x v="0"/>
    <m/>
  </r>
  <r>
    <n v="14"/>
    <s v="17-1-404"/>
    <n v="52.16"/>
    <x v="0"/>
    <x v="0"/>
    <m/>
  </r>
  <r>
    <n v="15"/>
    <s v="17-1-405"/>
    <n v="62.61"/>
    <x v="0"/>
    <x v="0"/>
    <m/>
  </r>
  <r>
    <n v="16"/>
    <s v="17-1-501"/>
    <n v="63.64"/>
    <x v="0"/>
    <x v="0"/>
    <m/>
  </r>
  <r>
    <n v="17"/>
    <s v="17-1-502"/>
    <n v="52.75"/>
    <x v="0"/>
    <x v="0"/>
    <m/>
  </r>
  <r>
    <n v="18"/>
    <s v="17-1-503"/>
    <n v="51.67"/>
    <x v="0"/>
    <x v="0"/>
    <m/>
  </r>
  <r>
    <n v="19"/>
    <s v="17-1-504"/>
    <n v="52.16"/>
    <x v="0"/>
    <x v="0"/>
    <m/>
  </r>
  <r>
    <n v="20"/>
    <s v="17-1-505"/>
    <n v="62.61"/>
    <x v="0"/>
    <x v="0"/>
    <m/>
  </r>
  <r>
    <n v="21"/>
    <s v="17-1-601"/>
    <n v="63.64"/>
    <x v="0"/>
    <x v="0"/>
    <m/>
  </r>
  <r>
    <n v="22"/>
    <s v="17-1-602"/>
    <n v="52.75"/>
    <x v="0"/>
    <x v="0"/>
    <m/>
  </r>
  <r>
    <n v="23"/>
    <s v="17-1-603"/>
    <n v="51.67"/>
    <x v="0"/>
    <x v="0"/>
    <m/>
  </r>
  <r>
    <n v="24"/>
    <s v="17-1-604"/>
    <n v="52.16"/>
    <x v="0"/>
    <x v="0"/>
    <m/>
  </r>
  <r>
    <n v="25"/>
    <s v="17-1-605"/>
    <n v="62.61"/>
    <x v="0"/>
    <x v="0"/>
    <m/>
  </r>
  <r>
    <n v="26"/>
    <s v="17-1-701"/>
    <n v="63.64"/>
    <x v="0"/>
    <x v="0"/>
    <m/>
  </r>
  <r>
    <n v="27"/>
    <s v="17-1-702"/>
    <n v="52.75"/>
    <x v="0"/>
    <x v="0"/>
    <m/>
  </r>
  <r>
    <n v="28"/>
    <s v="17-1-703"/>
    <n v="51.67"/>
    <x v="0"/>
    <x v="0"/>
    <m/>
  </r>
  <r>
    <n v="29"/>
    <s v="17-1-704"/>
    <n v="52.16"/>
    <x v="0"/>
    <x v="0"/>
    <m/>
  </r>
  <r>
    <n v="30"/>
    <s v="17-1-705"/>
    <n v="62.61"/>
    <x v="0"/>
    <x v="0"/>
    <m/>
  </r>
  <r>
    <n v="31"/>
    <s v="17-1-801"/>
    <n v="63.64"/>
    <x v="0"/>
    <x v="0"/>
    <m/>
  </r>
  <r>
    <n v="32"/>
    <s v="17-1-802"/>
    <n v="52.75"/>
    <x v="0"/>
    <x v="0"/>
    <m/>
  </r>
  <r>
    <n v="33"/>
    <s v="17-1-803"/>
    <n v="51.67"/>
    <x v="0"/>
    <x v="0"/>
    <m/>
  </r>
  <r>
    <n v="34"/>
    <s v="17-1-804"/>
    <n v="52.16"/>
    <x v="0"/>
    <x v="0"/>
    <m/>
  </r>
  <r>
    <n v="35"/>
    <s v="17-1-805"/>
    <n v="62.61"/>
    <x v="0"/>
    <x v="0"/>
    <m/>
  </r>
  <r>
    <n v="36"/>
    <s v="17-1-901"/>
    <n v="63.64"/>
    <x v="0"/>
    <x v="0"/>
    <m/>
  </r>
  <r>
    <n v="37"/>
    <s v="17-1-902"/>
    <n v="52.75"/>
    <x v="0"/>
    <x v="0"/>
    <m/>
  </r>
  <r>
    <n v="38"/>
    <s v="17-1-903"/>
    <n v="51.67"/>
    <x v="0"/>
    <x v="0"/>
    <m/>
  </r>
  <r>
    <n v="39"/>
    <s v="17-1-904"/>
    <n v="52.16"/>
    <x v="0"/>
    <x v="0"/>
    <m/>
  </r>
  <r>
    <n v="40"/>
    <s v="17-1-905"/>
    <n v="62.61"/>
    <x v="0"/>
    <x v="0"/>
    <m/>
  </r>
  <r>
    <n v="41"/>
    <s v="17-1-1001"/>
    <n v="63.64"/>
    <x v="0"/>
    <x v="0"/>
    <m/>
  </r>
  <r>
    <n v="42"/>
    <s v="17-1-1002"/>
    <n v="52.75"/>
    <x v="0"/>
    <x v="0"/>
    <m/>
  </r>
  <r>
    <n v="43"/>
    <s v="17-1-1003"/>
    <n v="51.67"/>
    <x v="0"/>
    <x v="0"/>
    <m/>
  </r>
  <r>
    <n v="44"/>
    <s v="17-1-1004"/>
    <n v="52.16"/>
    <x v="0"/>
    <x v="0"/>
    <m/>
  </r>
  <r>
    <n v="45"/>
    <s v="17-1-1005"/>
    <n v="62.61"/>
    <x v="0"/>
    <x v="0"/>
    <m/>
  </r>
  <r>
    <n v="46"/>
    <s v="17-1-1101"/>
    <n v="63.64"/>
    <x v="0"/>
    <x v="0"/>
    <m/>
  </r>
  <r>
    <n v="47"/>
    <s v="17-1-1102"/>
    <n v="52.75"/>
    <x v="0"/>
    <x v="0"/>
    <m/>
  </r>
  <r>
    <n v="48"/>
    <s v="17-1-1103"/>
    <n v="51.67"/>
    <x v="0"/>
    <x v="0"/>
    <m/>
  </r>
  <r>
    <n v="49"/>
    <s v="17-1-1104"/>
    <n v="52.16"/>
    <x v="0"/>
    <x v="0"/>
    <m/>
  </r>
  <r>
    <n v="50"/>
    <s v="17-1-1105"/>
    <n v="62.61"/>
    <x v="0"/>
    <x v="0"/>
    <m/>
  </r>
  <r>
    <n v="51"/>
    <s v="17-1-1201"/>
    <n v="63.64"/>
    <x v="0"/>
    <x v="0"/>
    <m/>
  </r>
  <r>
    <n v="52"/>
    <s v="17-1-1202"/>
    <n v="52.75"/>
    <x v="0"/>
    <x v="0"/>
    <m/>
  </r>
  <r>
    <n v="53"/>
    <s v="17-1-1203"/>
    <n v="51.67"/>
    <x v="0"/>
    <x v="0"/>
    <m/>
  </r>
  <r>
    <n v="54"/>
    <s v="17-1-1204"/>
    <n v="52.16"/>
    <x v="0"/>
    <x v="0"/>
    <m/>
  </r>
  <r>
    <n v="55"/>
    <s v="17-1-1205"/>
    <n v="62.61"/>
    <x v="0"/>
    <x v="0"/>
    <m/>
  </r>
  <r>
    <n v="56"/>
    <s v="17-1-1301"/>
    <n v="63.64"/>
    <x v="0"/>
    <x v="0"/>
    <m/>
  </r>
  <r>
    <n v="57"/>
    <s v="17-1-1302"/>
    <n v="52.75"/>
    <x v="0"/>
    <x v="0"/>
    <m/>
  </r>
  <r>
    <n v="58"/>
    <s v="17-1-1303"/>
    <n v="51.67"/>
    <x v="0"/>
    <x v="0"/>
    <m/>
  </r>
  <r>
    <n v="59"/>
    <s v="17-1-1304"/>
    <n v="52.16"/>
    <x v="0"/>
    <x v="0"/>
    <m/>
  </r>
  <r>
    <n v="60"/>
    <s v="17-1-1305"/>
    <n v="62.61"/>
    <x v="0"/>
    <x v="0"/>
    <m/>
  </r>
  <r>
    <n v="61"/>
    <s v="17-1-1401"/>
    <n v="63.64"/>
    <x v="0"/>
    <x v="0"/>
    <m/>
  </r>
  <r>
    <n v="62"/>
    <s v="17-1-1402"/>
    <n v="52.75"/>
    <x v="0"/>
    <x v="0"/>
    <m/>
  </r>
  <r>
    <n v="63"/>
    <s v="17-1-1403"/>
    <n v="51.67"/>
    <x v="0"/>
    <x v="0"/>
    <m/>
  </r>
  <r>
    <n v="64"/>
    <s v="17-1-1404"/>
    <n v="52.16"/>
    <x v="0"/>
    <x v="0"/>
    <m/>
  </r>
  <r>
    <n v="65"/>
    <s v="17-1-1405"/>
    <n v="62.61"/>
    <x v="0"/>
    <x v="0"/>
    <m/>
  </r>
  <r>
    <n v="66"/>
    <s v="17-1-1501"/>
    <n v="63.64"/>
    <x v="0"/>
    <x v="0"/>
    <m/>
  </r>
  <r>
    <n v="67"/>
    <s v="17-1-1502"/>
    <n v="52.75"/>
    <x v="0"/>
    <x v="0"/>
    <m/>
  </r>
  <r>
    <n v="68"/>
    <s v="17-1-1503"/>
    <n v="51.67"/>
    <x v="0"/>
    <x v="0"/>
    <m/>
  </r>
  <r>
    <n v="69"/>
    <s v="17-1-1504"/>
    <n v="52.16"/>
    <x v="0"/>
    <x v="0"/>
    <m/>
  </r>
  <r>
    <n v="70"/>
    <s v="17-1-1505"/>
    <n v="62.61"/>
    <x v="0"/>
    <x v="0"/>
    <m/>
  </r>
  <r>
    <n v="71"/>
    <s v="17-1-1601"/>
    <n v="63.64"/>
    <x v="0"/>
    <x v="0"/>
    <m/>
  </r>
  <r>
    <n v="72"/>
    <s v="17-1-1602"/>
    <n v="52.75"/>
    <x v="0"/>
    <x v="0"/>
    <m/>
  </r>
  <r>
    <n v="73"/>
    <s v="17-1-1603"/>
    <n v="51.67"/>
    <x v="0"/>
    <x v="0"/>
    <m/>
  </r>
  <r>
    <n v="74"/>
    <s v="17-1-1604"/>
    <n v="52.16"/>
    <x v="0"/>
    <x v="0"/>
    <m/>
  </r>
  <r>
    <n v="75"/>
    <s v="17-1-1605"/>
    <n v="62.61"/>
    <x v="0"/>
    <x v="0"/>
    <m/>
  </r>
  <r>
    <n v="76"/>
    <s v="17-2-201"/>
    <n v="63.38"/>
    <x v="0"/>
    <x v="0"/>
    <m/>
  </r>
  <r>
    <n v="77"/>
    <s v="17-2-202"/>
    <n v="50.9"/>
    <x v="0"/>
    <x v="0"/>
    <m/>
  </r>
  <r>
    <n v="78"/>
    <s v="17-2-203"/>
    <n v="50.08"/>
    <x v="0"/>
    <x v="0"/>
    <m/>
  </r>
  <r>
    <n v="79"/>
    <s v="17-2-204"/>
    <n v="50.24"/>
    <x v="0"/>
    <x v="0"/>
    <m/>
  </r>
  <r>
    <n v="80"/>
    <s v="17-2-205"/>
    <n v="50.74"/>
    <x v="0"/>
    <x v="0"/>
    <m/>
  </r>
  <r>
    <n v="81"/>
    <s v="17-2-301"/>
    <n v="63.38"/>
    <x v="0"/>
    <x v="0"/>
    <m/>
  </r>
  <r>
    <n v="82"/>
    <s v="17-2-302"/>
    <n v="50.9"/>
    <x v="0"/>
    <x v="0"/>
    <m/>
  </r>
  <r>
    <n v="83"/>
    <s v="17-2-303"/>
    <n v="50.08"/>
    <x v="0"/>
    <x v="0"/>
    <m/>
  </r>
  <r>
    <n v="84"/>
    <s v="17-2-304"/>
    <n v="50.24"/>
    <x v="0"/>
    <x v="0"/>
    <m/>
  </r>
  <r>
    <n v="85"/>
    <s v="17-2-305"/>
    <n v="50.74"/>
    <x v="0"/>
    <x v="0"/>
    <m/>
  </r>
  <r>
    <n v="86"/>
    <s v="17-2-401"/>
    <n v="63.71"/>
    <x v="0"/>
    <x v="0"/>
    <m/>
  </r>
  <r>
    <n v="87"/>
    <s v="17-2-402"/>
    <n v="50.97"/>
    <x v="0"/>
    <x v="0"/>
    <m/>
  </r>
  <r>
    <n v="88"/>
    <s v="17-2-403"/>
    <n v="50.14"/>
    <x v="0"/>
    <x v="0"/>
    <m/>
  </r>
  <r>
    <n v="89"/>
    <s v="17-2-404"/>
    <n v="50.29"/>
    <x v="0"/>
    <x v="0"/>
    <m/>
  </r>
  <r>
    <n v="90"/>
    <s v="17-2-405"/>
    <n v="50.84"/>
    <x v="0"/>
    <x v="0"/>
    <m/>
  </r>
  <r>
    <n v="91"/>
    <s v="17-2-501"/>
    <n v="63.71"/>
    <x v="0"/>
    <x v="0"/>
    <m/>
  </r>
  <r>
    <n v="92"/>
    <s v="17-2-502"/>
    <n v="50.97"/>
    <x v="0"/>
    <x v="0"/>
    <m/>
  </r>
  <r>
    <n v="93"/>
    <s v="17-2-503"/>
    <n v="50.14"/>
    <x v="0"/>
    <x v="0"/>
    <m/>
  </r>
  <r>
    <n v="94"/>
    <s v="17-2-504"/>
    <n v="50.29"/>
    <x v="0"/>
    <x v="0"/>
    <m/>
  </r>
  <r>
    <n v="95"/>
    <s v="17-2-505"/>
    <n v="50.84"/>
    <x v="0"/>
    <x v="0"/>
    <m/>
  </r>
  <r>
    <n v="96"/>
    <s v="17-2-601"/>
    <n v="63.71"/>
    <x v="0"/>
    <x v="0"/>
    <m/>
  </r>
  <r>
    <n v="97"/>
    <s v="17-2-602"/>
    <n v="50.97"/>
    <x v="0"/>
    <x v="0"/>
    <m/>
  </r>
  <r>
    <n v="98"/>
    <s v="17-2-603"/>
    <n v="50.14"/>
    <x v="0"/>
    <x v="0"/>
    <m/>
  </r>
  <r>
    <n v="99"/>
    <s v="17-2-604"/>
    <n v="50.29"/>
    <x v="0"/>
    <x v="0"/>
    <m/>
  </r>
  <r>
    <n v="100"/>
    <s v="17-2-605"/>
    <n v="50.84"/>
    <x v="0"/>
    <x v="0"/>
    <m/>
  </r>
  <r>
    <n v="101"/>
    <s v="17-2-701"/>
    <n v="63.71"/>
    <x v="0"/>
    <x v="0"/>
    <m/>
  </r>
  <r>
    <n v="102"/>
    <s v="17-2-702"/>
    <n v="50.97"/>
    <x v="0"/>
    <x v="0"/>
    <m/>
  </r>
  <r>
    <n v="103"/>
    <s v="17-2-703"/>
    <n v="50.14"/>
    <x v="0"/>
    <x v="0"/>
    <m/>
  </r>
  <r>
    <n v="104"/>
    <s v="17-2-704"/>
    <n v="50.29"/>
    <x v="0"/>
    <x v="0"/>
    <m/>
  </r>
  <r>
    <n v="105"/>
    <s v="17-2-705"/>
    <n v="50.84"/>
    <x v="0"/>
    <x v="0"/>
    <m/>
  </r>
  <r>
    <n v="106"/>
    <s v="17-2-801"/>
    <n v="63.71"/>
    <x v="0"/>
    <x v="0"/>
    <m/>
  </r>
  <r>
    <n v="107"/>
    <s v="17-2-802"/>
    <n v="50.97"/>
    <x v="0"/>
    <x v="0"/>
    <m/>
  </r>
  <r>
    <n v="108"/>
    <s v="17-2-803"/>
    <n v="50.14"/>
    <x v="0"/>
    <x v="0"/>
    <m/>
  </r>
  <r>
    <n v="109"/>
    <s v="17-2-804"/>
    <n v="50.29"/>
    <x v="0"/>
    <x v="0"/>
    <m/>
  </r>
  <r>
    <n v="110"/>
    <s v="17-2-805"/>
    <n v="50.84"/>
    <x v="0"/>
    <x v="0"/>
    <m/>
  </r>
  <r>
    <n v="111"/>
    <s v="17-2-901"/>
    <n v="63.71"/>
    <x v="0"/>
    <x v="0"/>
    <m/>
  </r>
  <r>
    <n v="112"/>
    <s v="17-2-902"/>
    <n v="50.97"/>
    <x v="0"/>
    <x v="0"/>
    <m/>
  </r>
  <r>
    <n v="113"/>
    <s v="17-2-903"/>
    <n v="50.14"/>
    <x v="0"/>
    <x v="0"/>
    <m/>
  </r>
  <r>
    <n v="114"/>
    <s v="17-2-904"/>
    <n v="50.29"/>
    <x v="0"/>
    <x v="0"/>
    <m/>
  </r>
  <r>
    <n v="115"/>
    <s v="17-2-905"/>
    <n v="50.84"/>
    <x v="0"/>
    <x v="0"/>
    <m/>
  </r>
  <r>
    <n v="116"/>
    <s v="17-2-1001"/>
    <n v="63.71"/>
    <x v="0"/>
    <x v="0"/>
    <m/>
  </r>
  <r>
    <n v="117"/>
    <s v="17-2-1002"/>
    <n v="50.97"/>
    <x v="0"/>
    <x v="0"/>
    <m/>
  </r>
  <r>
    <n v="118"/>
    <s v="17-2-1003"/>
    <n v="50.14"/>
    <x v="0"/>
    <x v="0"/>
    <m/>
  </r>
  <r>
    <n v="119"/>
    <s v="17-2-1004"/>
    <n v="50.29"/>
    <x v="0"/>
    <x v="0"/>
    <m/>
  </r>
  <r>
    <n v="120"/>
    <s v="17-2-1005"/>
    <n v="50.84"/>
    <x v="0"/>
    <x v="0"/>
    <m/>
  </r>
  <r>
    <n v="121"/>
    <s v="17-2-1101"/>
    <n v="63.71"/>
    <x v="0"/>
    <x v="0"/>
    <m/>
  </r>
  <r>
    <n v="122"/>
    <s v="17-2-1102"/>
    <n v="50.97"/>
    <x v="0"/>
    <x v="0"/>
    <m/>
  </r>
  <r>
    <n v="123"/>
    <s v="17-2-1103"/>
    <n v="50.14"/>
    <x v="0"/>
    <x v="0"/>
    <m/>
  </r>
  <r>
    <n v="124"/>
    <s v="17-2-1104"/>
    <n v="50.29"/>
    <x v="0"/>
    <x v="0"/>
    <m/>
  </r>
  <r>
    <n v="125"/>
    <s v="17-2-1105"/>
    <n v="50.84"/>
    <x v="0"/>
    <x v="0"/>
    <m/>
  </r>
  <r>
    <n v="126"/>
    <s v="17-2-1201"/>
    <n v="63.71"/>
    <x v="0"/>
    <x v="0"/>
    <m/>
  </r>
  <r>
    <n v="127"/>
    <s v="17-2-1202"/>
    <n v="50.97"/>
    <x v="0"/>
    <x v="0"/>
    <m/>
  </r>
  <r>
    <n v="128"/>
    <s v="17-2-1203"/>
    <n v="50.14"/>
    <x v="0"/>
    <x v="0"/>
    <m/>
  </r>
  <r>
    <n v="129"/>
    <s v="17-2-1204"/>
    <n v="50.29"/>
    <x v="0"/>
    <x v="0"/>
    <m/>
  </r>
  <r>
    <n v="130"/>
    <s v="17-2-1205"/>
    <n v="50.84"/>
    <x v="0"/>
    <x v="0"/>
    <m/>
  </r>
  <r>
    <n v="131"/>
    <s v="17-2-1301"/>
    <n v="63.71"/>
    <x v="0"/>
    <x v="0"/>
    <m/>
  </r>
  <r>
    <n v="132"/>
    <s v="17-2-1302"/>
    <n v="50.97"/>
    <x v="0"/>
    <x v="0"/>
    <m/>
  </r>
  <r>
    <n v="133"/>
    <s v="17-2-1303"/>
    <n v="50.14"/>
    <x v="0"/>
    <x v="0"/>
    <m/>
  </r>
  <r>
    <n v="134"/>
    <s v="17-2-1304"/>
    <n v="50.29"/>
    <x v="0"/>
    <x v="0"/>
    <m/>
  </r>
  <r>
    <n v="135"/>
    <s v="17-2-1305"/>
    <n v="50.84"/>
    <x v="0"/>
    <x v="0"/>
    <m/>
  </r>
  <r>
    <n v="136"/>
    <s v="17-2-1401"/>
    <n v="63.71"/>
    <x v="0"/>
    <x v="0"/>
    <m/>
  </r>
  <r>
    <n v="137"/>
    <s v="17-2-1402"/>
    <n v="50.97"/>
    <x v="0"/>
    <x v="0"/>
    <m/>
  </r>
  <r>
    <n v="138"/>
    <s v="17-2-1403"/>
    <n v="50.14"/>
    <x v="0"/>
    <x v="0"/>
    <m/>
  </r>
  <r>
    <n v="139"/>
    <s v="17-2-1404"/>
    <n v="50.29"/>
    <x v="0"/>
    <x v="0"/>
    <m/>
  </r>
  <r>
    <n v="140"/>
    <s v="17-2-1405"/>
    <n v="50.84"/>
    <x v="0"/>
    <x v="0"/>
    <m/>
  </r>
  <r>
    <n v="141"/>
    <s v="17-2-1501"/>
    <n v="63.71"/>
    <x v="0"/>
    <x v="0"/>
    <m/>
  </r>
  <r>
    <n v="142"/>
    <s v="17-2-1502"/>
    <n v="50.97"/>
    <x v="0"/>
    <x v="0"/>
    <m/>
  </r>
  <r>
    <n v="143"/>
    <s v="17-2-1503"/>
    <n v="50.14"/>
    <x v="0"/>
    <x v="0"/>
    <m/>
  </r>
  <r>
    <n v="144"/>
    <s v="17-2-1504"/>
    <n v="50.29"/>
    <x v="0"/>
    <x v="0"/>
    <m/>
  </r>
  <r>
    <n v="145"/>
    <s v="17-2-1505"/>
    <n v="50.84"/>
    <x v="0"/>
    <x v="0"/>
    <m/>
  </r>
  <r>
    <n v="146"/>
    <s v="17-2-1601"/>
    <n v="63.71"/>
    <x v="0"/>
    <x v="0"/>
    <m/>
  </r>
  <r>
    <n v="147"/>
    <s v="17-2-1602"/>
    <n v="50.97"/>
    <x v="0"/>
    <x v="0"/>
    <m/>
  </r>
  <r>
    <n v="148"/>
    <s v="17-2-1603"/>
    <n v="50.14"/>
    <x v="0"/>
    <x v="0"/>
    <m/>
  </r>
  <r>
    <n v="149"/>
    <s v="17-2-1604"/>
    <n v="50.29"/>
    <x v="0"/>
    <x v="0"/>
    <m/>
  </r>
  <r>
    <n v="150"/>
    <s v="17-2-1605"/>
    <n v="50.84"/>
    <x v="0"/>
    <x v="0"/>
    <m/>
  </r>
  <r>
    <n v="151"/>
    <s v="17-3-201"/>
    <n v="50.74"/>
    <x v="0"/>
    <x v="1"/>
    <m/>
  </r>
  <r>
    <n v="152"/>
    <s v="17-3-202"/>
    <n v="60.56"/>
    <x v="0"/>
    <x v="1"/>
    <m/>
  </r>
  <r>
    <n v="153"/>
    <s v="17-3-203"/>
    <n v="51.44"/>
    <x v="0"/>
    <x v="1"/>
    <m/>
  </r>
  <r>
    <n v="154"/>
    <s v="17-3-301"/>
    <n v="50.74"/>
    <x v="0"/>
    <x v="1"/>
    <m/>
  </r>
  <r>
    <n v="155"/>
    <s v="17-3-302"/>
    <n v="60.56"/>
    <x v="0"/>
    <x v="1"/>
    <m/>
  </r>
  <r>
    <n v="156"/>
    <s v="17-3-303"/>
    <n v="51.44"/>
    <x v="0"/>
    <x v="1"/>
    <m/>
  </r>
  <r>
    <n v="157"/>
    <s v="17-3-304"/>
    <n v="51.92"/>
    <x v="0"/>
    <x v="1"/>
    <m/>
  </r>
  <r>
    <n v="158"/>
    <s v="17-3-305"/>
    <n v="61.77"/>
    <x v="0"/>
    <x v="1"/>
    <m/>
  </r>
  <r>
    <n v="159"/>
    <s v="17-3-401"/>
    <n v="50.82"/>
    <x v="0"/>
    <x v="1"/>
    <m/>
  </r>
  <r>
    <n v="160"/>
    <s v="17-3-402"/>
    <n v="60.79"/>
    <x v="0"/>
    <x v="1"/>
    <m/>
  </r>
  <r>
    <n v="161"/>
    <s v="17-3-403"/>
    <n v="51.55"/>
    <x v="0"/>
    <x v="1"/>
    <m/>
  </r>
  <r>
    <n v="162"/>
    <s v="17-3-404"/>
    <n v="51.98"/>
    <x v="0"/>
    <x v="1"/>
    <m/>
  </r>
  <r>
    <n v="163"/>
    <s v="17-3-405"/>
    <n v="62.4"/>
    <x v="0"/>
    <x v="1"/>
    <m/>
  </r>
  <r>
    <n v="164"/>
    <s v="17-3-501"/>
    <n v="50.82"/>
    <x v="0"/>
    <x v="1"/>
    <m/>
  </r>
  <r>
    <n v="165"/>
    <s v="17-3-502"/>
    <n v="60.79"/>
    <x v="0"/>
    <x v="1"/>
    <m/>
  </r>
  <r>
    <n v="166"/>
    <s v="17-3-503"/>
    <n v="51.55"/>
    <x v="0"/>
    <x v="1"/>
    <m/>
  </r>
  <r>
    <n v="167"/>
    <s v="17-3-504"/>
    <n v="51.98"/>
    <x v="0"/>
    <x v="1"/>
    <m/>
  </r>
  <r>
    <n v="168"/>
    <s v="17-3-505"/>
    <n v="62.4"/>
    <x v="0"/>
    <x v="1"/>
    <m/>
  </r>
  <r>
    <n v="169"/>
    <s v="17-3-601"/>
    <n v="50.82"/>
    <x v="0"/>
    <x v="1"/>
    <m/>
  </r>
  <r>
    <n v="170"/>
    <s v="17-3-602"/>
    <n v="60.79"/>
    <x v="0"/>
    <x v="1"/>
    <m/>
  </r>
  <r>
    <n v="171"/>
    <s v="17-3-603"/>
    <n v="51.55"/>
    <x v="0"/>
    <x v="1"/>
    <m/>
  </r>
  <r>
    <n v="172"/>
    <s v="17-3-604"/>
    <n v="51.98"/>
    <x v="0"/>
    <x v="1"/>
    <m/>
  </r>
  <r>
    <n v="173"/>
    <s v="17-3-605"/>
    <n v="62.4"/>
    <x v="0"/>
    <x v="1"/>
    <m/>
  </r>
  <r>
    <n v="174"/>
    <s v="17-3-701"/>
    <n v="50.82"/>
    <x v="0"/>
    <x v="1"/>
    <m/>
  </r>
  <r>
    <n v="175"/>
    <s v="17-3-702"/>
    <n v="60.79"/>
    <x v="0"/>
    <x v="1"/>
    <m/>
  </r>
  <r>
    <n v="176"/>
    <s v="17-3-703"/>
    <n v="51.55"/>
    <x v="0"/>
    <x v="1"/>
    <m/>
  </r>
  <r>
    <n v="177"/>
    <s v="17-3-704"/>
    <n v="51.98"/>
    <x v="0"/>
    <x v="1"/>
    <m/>
  </r>
  <r>
    <n v="178"/>
    <s v="17-3-705"/>
    <n v="62.4"/>
    <x v="0"/>
    <x v="1"/>
    <m/>
  </r>
  <r>
    <n v="179"/>
    <s v="17-3-801"/>
    <n v="50.82"/>
    <x v="0"/>
    <x v="1"/>
    <m/>
  </r>
  <r>
    <n v="180"/>
    <s v="17-3-802"/>
    <n v="60.79"/>
    <x v="0"/>
    <x v="1"/>
    <m/>
  </r>
  <r>
    <n v="181"/>
    <s v="17-3-803"/>
    <n v="51.55"/>
    <x v="0"/>
    <x v="1"/>
    <m/>
  </r>
  <r>
    <n v="182"/>
    <s v="17-3-804"/>
    <n v="51.98"/>
    <x v="0"/>
    <x v="1"/>
    <m/>
  </r>
  <r>
    <n v="183"/>
    <s v="17-3-805"/>
    <n v="62.4"/>
    <x v="0"/>
    <x v="1"/>
    <m/>
  </r>
  <r>
    <n v="184"/>
    <s v="17-3-901"/>
    <n v="50.82"/>
    <x v="0"/>
    <x v="1"/>
    <m/>
  </r>
  <r>
    <n v="185"/>
    <s v="17-3-902"/>
    <n v="60.79"/>
    <x v="0"/>
    <x v="1"/>
    <m/>
  </r>
  <r>
    <n v="186"/>
    <s v="17-3-903"/>
    <n v="51.55"/>
    <x v="0"/>
    <x v="1"/>
    <m/>
  </r>
  <r>
    <n v="187"/>
    <s v="17-3-904"/>
    <n v="51.98"/>
    <x v="0"/>
    <x v="1"/>
    <m/>
  </r>
  <r>
    <n v="188"/>
    <s v="17-3-905"/>
    <n v="62.4"/>
    <x v="0"/>
    <x v="1"/>
    <m/>
  </r>
  <r>
    <n v="189"/>
    <s v="17-3-1001"/>
    <n v="50.82"/>
    <x v="0"/>
    <x v="1"/>
    <m/>
  </r>
  <r>
    <n v="190"/>
    <s v="17-3-1002"/>
    <n v="60.79"/>
    <x v="0"/>
    <x v="1"/>
    <m/>
  </r>
  <r>
    <n v="191"/>
    <s v="17-3-1003"/>
    <n v="51.55"/>
    <x v="0"/>
    <x v="1"/>
    <m/>
  </r>
  <r>
    <n v="192"/>
    <s v="17-3-1004"/>
    <n v="51.98"/>
    <x v="0"/>
    <x v="1"/>
    <m/>
  </r>
  <r>
    <n v="193"/>
    <s v="17-3-1005"/>
    <n v="62.4"/>
    <x v="0"/>
    <x v="1"/>
    <m/>
  </r>
  <r>
    <n v="194"/>
    <s v="17-3-1101"/>
    <n v="50.82"/>
    <x v="0"/>
    <x v="1"/>
    <m/>
  </r>
  <r>
    <n v="195"/>
    <s v="17-3-1102"/>
    <n v="60.79"/>
    <x v="0"/>
    <x v="1"/>
    <m/>
  </r>
  <r>
    <n v="196"/>
    <s v="17-3-1103"/>
    <n v="51.55"/>
    <x v="0"/>
    <x v="1"/>
    <m/>
  </r>
  <r>
    <n v="197"/>
    <s v="17-3-1104"/>
    <n v="51.98"/>
    <x v="0"/>
    <x v="1"/>
    <m/>
  </r>
  <r>
    <n v="198"/>
    <s v="17-3-1105"/>
    <n v="62.4"/>
    <x v="0"/>
    <x v="1"/>
    <m/>
  </r>
  <r>
    <n v="199"/>
    <s v="17-3-1201"/>
    <n v="50.82"/>
    <x v="0"/>
    <x v="1"/>
    <m/>
  </r>
  <r>
    <n v="200"/>
    <s v="17-3-1202"/>
    <n v="60.79"/>
    <x v="0"/>
    <x v="1"/>
    <m/>
  </r>
  <r>
    <n v="201"/>
    <s v="17-3-1203"/>
    <n v="51.55"/>
    <x v="0"/>
    <x v="1"/>
    <m/>
  </r>
  <r>
    <n v="202"/>
    <s v="17-3-1204"/>
    <n v="51.98"/>
    <x v="0"/>
    <x v="1"/>
    <m/>
  </r>
  <r>
    <n v="203"/>
    <s v="17-3-1205"/>
    <n v="62.4"/>
    <x v="0"/>
    <x v="1"/>
    <m/>
  </r>
  <r>
    <n v="204"/>
    <s v="17-3-1301"/>
    <n v="50.82"/>
    <x v="0"/>
    <x v="1"/>
    <m/>
  </r>
  <r>
    <n v="205"/>
    <s v="17-3-1302"/>
    <n v="60.79"/>
    <x v="0"/>
    <x v="1"/>
    <m/>
  </r>
  <r>
    <n v="206"/>
    <s v="17-3-1303"/>
    <n v="51.55"/>
    <x v="0"/>
    <x v="1"/>
    <m/>
  </r>
  <r>
    <n v="207"/>
    <s v="17-3-1304"/>
    <n v="51.98"/>
    <x v="0"/>
    <x v="1"/>
    <m/>
  </r>
  <r>
    <n v="208"/>
    <s v="17-3-1305"/>
    <n v="62.4"/>
    <x v="0"/>
    <x v="1"/>
    <m/>
  </r>
  <r>
    <n v="209"/>
    <s v="17-3-1401"/>
    <n v="50.82"/>
    <x v="0"/>
    <x v="1"/>
    <m/>
  </r>
  <r>
    <n v="210"/>
    <s v="17-3-1402"/>
    <n v="60.79"/>
    <x v="0"/>
    <x v="1"/>
    <m/>
  </r>
  <r>
    <n v="211"/>
    <s v="17-3-1403"/>
    <n v="51.55"/>
    <x v="0"/>
    <x v="1"/>
    <m/>
  </r>
  <r>
    <n v="212"/>
    <s v="17-3-1404"/>
    <n v="51.98"/>
    <x v="0"/>
    <x v="1"/>
    <m/>
  </r>
  <r>
    <n v="213"/>
    <s v="17-3-1405"/>
    <n v="62.4"/>
    <x v="0"/>
    <x v="1"/>
    <m/>
  </r>
  <r>
    <n v="214"/>
    <s v="17-3-1501"/>
    <n v="50.82"/>
    <x v="0"/>
    <x v="1"/>
    <m/>
  </r>
  <r>
    <n v="215"/>
    <s v="17-3-1502"/>
    <n v="60.79"/>
    <x v="0"/>
    <x v="1"/>
    <m/>
  </r>
  <r>
    <n v="216"/>
    <s v="17-3-1503"/>
    <n v="51.55"/>
    <x v="0"/>
    <x v="1"/>
    <m/>
  </r>
  <r>
    <n v="217"/>
    <s v="17-3-1504"/>
    <n v="51.98"/>
    <x v="0"/>
    <x v="1"/>
    <m/>
  </r>
  <r>
    <n v="218"/>
    <s v="17-3-1505"/>
    <n v="62.4"/>
    <x v="0"/>
    <x v="1"/>
    <m/>
  </r>
  <r>
    <n v="219"/>
    <s v="17-3-1601"/>
    <n v="50.82"/>
    <x v="0"/>
    <x v="1"/>
    <m/>
  </r>
  <r>
    <n v="220"/>
    <s v="17-3-1602"/>
    <n v="60.79"/>
    <x v="0"/>
    <x v="1"/>
    <m/>
  </r>
  <r>
    <n v="221"/>
    <s v="17-3-1603"/>
    <n v="51.55"/>
    <x v="0"/>
    <x v="1"/>
    <m/>
  </r>
  <r>
    <n v="222"/>
    <s v="17-3-1604"/>
    <n v="51.98"/>
    <x v="0"/>
    <x v="1"/>
    <m/>
  </r>
  <r>
    <n v="223"/>
    <s v="17-3-1605"/>
    <n v="62.4"/>
    <x v="0"/>
    <x v="1"/>
    <m/>
  </r>
  <r>
    <n v="224"/>
    <s v="17-4-201"/>
    <n v="52.09"/>
    <x v="0"/>
    <x v="1"/>
    <m/>
  </r>
  <r>
    <n v="225"/>
    <s v="17-4-202"/>
    <n v="51.61"/>
    <x v="0"/>
    <x v="1"/>
    <m/>
  </r>
  <r>
    <n v="226"/>
    <s v="17-4-203"/>
    <n v="52.68"/>
    <x v="0"/>
    <x v="1"/>
    <m/>
  </r>
  <r>
    <n v="227"/>
    <s v="17-4-204"/>
    <n v="63.34"/>
    <x v="0"/>
    <x v="1"/>
    <m/>
  </r>
  <r>
    <n v="228"/>
    <s v="17-4-301"/>
    <n v="61.83"/>
    <x v="0"/>
    <x v="1"/>
    <m/>
  </r>
  <r>
    <n v="229"/>
    <s v="17-4-302"/>
    <n v="52.09"/>
    <x v="0"/>
    <x v="1"/>
    <m/>
  </r>
  <r>
    <n v="230"/>
    <s v="17-4-303"/>
    <n v="51.61"/>
    <x v="0"/>
    <x v="1"/>
    <m/>
  </r>
  <r>
    <n v="231"/>
    <s v="17-4-304"/>
    <n v="52.68"/>
    <x v="0"/>
    <x v="1"/>
    <m/>
  </r>
  <r>
    <n v="232"/>
    <s v="17-4-305"/>
    <n v="63.34"/>
    <x v="0"/>
    <x v="1"/>
    <m/>
  </r>
  <r>
    <n v="233"/>
    <s v="17-4-401"/>
    <n v="62.47"/>
    <x v="0"/>
    <x v="1"/>
    <m/>
  </r>
  <r>
    <n v="234"/>
    <s v="17-4-402"/>
    <n v="52.16"/>
    <x v="0"/>
    <x v="1"/>
    <m/>
  </r>
  <r>
    <n v="235"/>
    <s v="17-4-403"/>
    <n v="51.67"/>
    <x v="0"/>
    <x v="1"/>
    <m/>
  </r>
  <r>
    <n v="236"/>
    <s v="17-4-404"/>
    <n v="52.75"/>
    <x v="0"/>
    <x v="1"/>
    <m/>
  </r>
  <r>
    <n v="237"/>
    <s v="17-4-405"/>
    <n v="63.64"/>
    <x v="0"/>
    <x v="1"/>
    <m/>
  </r>
  <r>
    <n v="238"/>
    <s v="17-4-501"/>
    <n v="62.47"/>
    <x v="0"/>
    <x v="1"/>
    <m/>
  </r>
  <r>
    <n v="239"/>
    <s v="17-4-502"/>
    <n v="52.16"/>
    <x v="0"/>
    <x v="1"/>
    <m/>
  </r>
  <r>
    <n v="240"/>
    <s v="17-4-503"/>
    <n v="51.67"/>
    <x v="0"/>
    <x v="1"/>
    <m/>
  </r>
  <r>
    <n v="241"/>
    <s v="17-4-504"/>
    <n v="52.75"/>
    <x v="0"/>
    <x v="1"/>
    <m/>
  </r>
  <r>
    <n v="242"/>
    <s v="17-4-505"/>
    <n v="63.64"/>
    <x v="0"/>
    <x v="1"/>
    <m/>
  </r>
  <r>
    <n v="243"/>
    <s v="17-4-601"/>
    <n v="62.47"/>
    <x v="0"/>
    <x v="1"/>
    <m/>
  </r>
  <r>
    <n v="244"/>
    <s v="17-4-602"/>
    <n v="52.16"/>
    <x v="0"/>
    <x v="1"/>
    <m/>
  </r>
  <r>
    <n v="245"/>
    <s v="17-4-603"/>
    <n v="51.67"/>
    <x v="0"/>
    <x v="1"/>
    <m/>
  </r>
  <r>
    <n v="246"/>
    <s v="17-4-604"/>
    <n v="52.75"/>
    <x v="0"/>
    <x v="1"/>
    <m/>
  </r>
  <r>
    <n v="247"/>
    <s v="17-4-605"/>
    <n v="63.64"/>
    <x v="0"/>
    <x v="1"/>
    <m/>
  </r>
  <r>
    <n v="248"/>
    <s v="17-4-701"/>
    <n v="62.47"/>
    <x v="0"/>
    <x v="1"/>
    <m/>
  </r>
  <r>
    <n v="249"/>
    <s v="17-4-702"/>
    <n v="52.16"/>
    <x v="0"/>
    <x v="1"/>
    <m/>
  </r>
  <r>
    <n v="250"/>
    <s v="17-4-703"/>
    <n v="51.67"/>
    <x v="0"/>
    <x v="1"/>
    <m/>
  </r>
  <r>
    <n v="251"/>
    <s v="17-4-704"/>
    <n v="52.75"/>
    <x v="0"/>
    <x v="1"/>
    <m/>
  </r>
  <r>
    <n v="252"/>
    <s v="17-4-705"/>
    <n v="63.64"/>
    <x v="0"/>
    <x v="1"/>
    <m/>
  </r>
  <r>
    <n v="253"/>
    <s v="17-4-801"/>
    <n v="62.47"/>
    <x v="0"/>
    <x v="1"/>
    <m/>
  </r>
  <r>
    <n v="254"/>
    <s v="17-4-802"/>
    <n v="52.16"/>
    <x v="0"/>
    <x v="1"/>
    <m/>
  </r>
  <r>
    <n v="255"/>
    <s v="17-4-803"/>
    <n v="51.67"/>
    <x v="0"/>
    <x v="1"/>
    <m/>
  </r>
  <r>
    <n v="256"/>
    <s v="17-4-804"/>
    <n v="52.75"/>
    <x v="0"/>
    <x v="1"/>
    <m/>
  </r>
  <r>
    <n v="257"/>
    <s v="17-4-805"/>
    <n v="63.64"/>
    <x v="0"/>
    <x v="1"/>
    <m/>
  </r>
  <r>
    <n v="258"/>
    <s v="17-4-901"/>
    <n v="62.47"/>
    <x v="0"/>
    <x v="1"/>
    <m/>
  </r>
  <r>
    <n v="259"/>
    <s v="17-4-902"/>
    <n v="52.16"/>
    <x v="0"/>
    <x v="1"/>
    <m/>
  </r>
  <r>
    <n v="260"/>
    <s v="17-4-903"/>
    <n v="51.67"/>
    <x v="0"/>
    <x v="1"/>
    <m/>
  </r>
  <r>
    <n v="261"/>
    <s v="17-4-904"/>
    <n v="52.75"/>
    <x v="0"/>
    <x v="1"/>
    <m/>
  </r>
  <r>
    <n v="262"/>
    <s v="17-4-905"/>
    <n v="63.64"/>
    <x v="0"/>
    <x v="1"/>
    <m/>
  </r>
  <r>
    <n v="263"/>
    <s v="17-4-1001"/>
    <n v="62.47"/>
    <x v="0"/>
    <x v="1"/>
    <m/>
  </r>
  <r>
    <n v="264"/>
    <s v="17-4-1002"/>
    <n v="52.16"/>
    <x v="0"/>
    <x v="1"/>
    <m/>
  </r>
  <r>
    <n v="265"/>
    <s v="17-4-1003"/>
    <n v="51.67"/>
    <x v="0"/>
    <x v="1"/>
    <m/>
  </r>
  <r>
    <n v="266"/>
    <s v="17-4-1004"/>
    <n v="52.75"/>
    <x v="0"/>
    <x v="1"/>
    <m/>
  </r>
  <r>
    <n v="267"/>
    <s v="17-4-1005"/>
    <n v="63.64"/>
    <x v="0"/>
    <x v="1"/>
    <m/>
  </r>
  <r>
    <n v="268"/>
    <s v="17-4-1101"/>
    <n v="62.47"/>
    <x v="0"/>
    <x v="1"/>
    <m/>
  </r>
  <r>
    <n v="269"/>
    <s v="17-4-1102"/>
    <n v="52.16"/>
    <x v="0"/>
    <x v="1"/>
    <m/>
  </r>
  <r>
    <n v="270"/>
    <s v="17-4-1103"/>
    <n v="51.67"/>
    <x v="0"/>
    <x v="1"/>
    <m/>
  </r>
  <r>
    <n v="271"/>
    <s v="17-4-1104"/>
    <n v="52.75"/>
    <x v="0"/>
    <x v="1"/>
    <m/>
  </r>
  <r>
    <n v="272"/>
    <s v="17-4-1105"/>
    <n v="63.64"/>
    <x v="0"/>
    <x v="1"/>
    <m/>
  </r>
  <r>
    <n v="273"/>
    <s v="17-4-1201"/>
    <n v="62.47"/>
    <x v="0"/>
    <x v="1"/>
    <m/>
  </r>
  <r>
    <n v="274"/>
    <s v="17-4-1202"/>
    <n v="52.16"/>
    <x v="0"/>
    <x v="1"/>
    <m/>
  </r>
  <r>
    <n v="275"/>
    <s v="17-4-1203"/>
    <n v="51.67"/>
    <x v="0"/>
    <x v="1"/>
    <m/>
  </r>
  <r>
    <n v="276"/>
    <s v="17-4-1204"/>
    <n v="52.75"/>
    <x v="0"/>
    <x v="1"/>
    <m/>
  </r>
  <r>
    <n v="277"/>
    <s v="17-4-1205"/>
    <n v="63.64"/>
    <x v="0"/>
    <x v="1"/>
    <m/>
  </r>
  <r>
    <n v="278"/>
    <s v="17-4-1301"/>
    <n v="62.47"/>
    <x v="0"/>
    <x v="1"/>
    <m/>
  </r>
  <r>
    <n v="279"/>
    <s v="17-4-1302"/>
    <n v="52.16"/>
    <x v="0"/>
    <x v="1"/>
    <m/>
  </r>
  <r>
    <n v="280"/>
    <s v="17-4-1303"/>
    <n v="51.67"/>
    <x v="0"/>
    <x v="1"/>
    <m/>
  </r>
  <r>
    <n v="281"/>
    <s v="17-4-1304"/>
    <n v="52.75"/>
    <x v="0"/>
    <x v="1"/>
    <m/>
  </r>
  <r>
    <n v="282"/>
    <s v="17-4-1305"/>
    <n v="63.64"/>
    <x v="0"/>
    <x v="1"/>
    <m/>
  </r>
  <r>
    <n v="283"/>
    <s v="17-4-1401"/>
    <n v="62.47"/>
    <x v="0"/>
    <x v="1"/>
    <m/>
  </r>
  <r>
    <n v="284"/>
    <s v="17-4-1402"/>
    <n v="52.16"/>
    <x v="0"/>
    <x v="1"/>
    <m/>
  </r>
  <r>
    <n v="285"/>
    <s v="17-4-1403"/>
    <n v="51.67"/>
    <x v="0"/>
    <x v="1"/>
    <m/>
  </r>
  <r>
    <n v="286"/>
    <s v="17-4-1404"/>
    <n v="52.75"/>
    <x v="0"/>
    <x v="1"/>
    <m/>
  </r>
  <r>
    <n v="287"/>
    <s v="17-4-1405"/>
    <n v="63.64"/>
    <x v="0"/>
    <x v="1"/>
    <m/>
  </r>
  <r>
    <n v="288"/>
    <s v="17-4-1501"/>
    <n v="62.47"/>
    <x v="0"/>
    <x v="1"/>
    <m/>
  </r>
  <r>
    <n v="289"/>
    <s v="17-4-1502"/>
    <n v="52.16"/>
    <x v="0"/>
    <x v="1"/>
    <m/>
  </r>
  <r>
    <n v="290"/>
    <s v="17-4-1503"/>
    <n v="51.67"/>
    <x v="0"/>
    <x v="1"/>
    <m/>
  </r>
  <r>
    <n v="291"/>
    <s v="17-4-1504"/>
    <n v="52.75"/>
    <x v="0"/>
    <x v="1"/>
    <m/>
  </r>
  <r>
    <n v="292"/>
    <s v="17-4-1505"/>
    <n v="63.64"/>
    <x v="0"/>
    <x v="1"/>
    <m/>
  </r>
  <r>
    <n v="293"/>
    <s v="17-4-1601"/>
    <n v="62.47"/>
    <x v="0"/>
    <x v="1"/>
    <m/>
  </r>
  <r>
    <n v="294"/>
    <s v="17-4-1602"/>
    <n v="52.16"/>
    <x v="0"/>
    <x v="1"/>
    <m/>
  </r>
  <r>
    <n v="295"/>
    <s v="17-4-1603"/>
    <n v="51.67"/>
    <x v="0"/>
    <x v="1"/>
    <m/>
  </r>
  <r>
    <n v="296"/>
    <s v="17-4-1604"/>
    <n v="52.75"/>
    <x v="0"/>
    <x v="1"/>
    <m/>
  </r>
  <r>
    <n v="297"/>
    <s v="17-4-1605"/>
    <n v="63.64"/>
    <x v="0"/>
    <x v="1"/>
    <m/>
  </r>
  <r>
    <m/>
    <m/>
    <m/>
    <x v="1"/>
    <x v="2"/>
    <m/>
  </r>
</pivotCacheRecords>
</file>

<file path=xl/pivotCache/pivotCacheRecords2.xml><?xml version="1.0" encoding="utf-8"?>
<pivotCacheRecords xmlns="http://schemas.openxmlformats.org/spreadsheetml/2006/main" xmlns:r="http://schemas.openxmlformats.org/officeDocument/2006/relationships" count="790">
  <r>
    <n v="1"/>
    <s v="17-3-203"/>
    <x v="0"/>
    <x v="0"/>
    <x v="0"/>
  </r>
  <r>
    <n v="2"/>
    <s v="1-3-1102"/>
    <x v="1"/>
    <x v="0"/>
    <x v="1"/>
  </r>
  <r>
    <n v="3"/>
    <s v="1-3-1103"/>
    <x v="1"/>
    <x v="0"/>
    <x v="1"/>
  </r>
  <r>
    <n v="4"/>
    <s v="1-3-1104"/>
    <x v="1"/>
    <x v="0"/>
    <x v="1"/>
  </r>
  <r>
    <n v="5"/>
    <s v="1-3-1105"/>
    <x v="2"/>
    <x v="0"/>
    <x v="1"/>
  </r>
  <r>
    <n v="6"/>
    <s v="1-3-1201"/>
    <x v="3"/>
    <x v="0"/>
    <x v="1"/>
  </r>
  <r>
    <n v="7"/>
    <s v="1-3-1202"/>
    <x v="1"/>
    <x v="0"/>
    <x v="1"/>
  </r>
  <r>
    <n v="8"/>
    <s v="1-3-605"/>
    <x v="2"/>
    <x v="0"/>
    <x v="1"/>
  </r>
  <r>
    <n v="9"/>
    <s v="1-3-601"/>
    <x v="3"/>
    <x v="0"/>
    <x v="1"/>
  </r>
  <r>
    <n v="10"/>
    <s v="1-3-602"/>
    <x v="1"/>
    <x v="0"/>
    <x v="1"/>
  </r>
  <r>
    <n v="11"/>
    <s v="1-3-603"/>
    <x v="1"/>
    <x v="0"/>
    <x v="1"/>
  </r>
  <r>
    <n v="12"/>
    <s v="1-3-604"/>
    <x v="1"/>
    <x v="0"/>
    <x v="1"/>
  </r>
  <r>
    <n v="13"/>
    <s v="1-3-403"/>
    <x v="1"/>
    <x v="0"/>
    <x v="1"/>
  </r>
  <r>
    <n v="14"/>
    <s v="1-3-404"/>
    <x v="1"/>
    <x v="0"/>
    <x v="1"/>
  </r>
  <r>
    <n v="15"/>
    <s v="1-3-405"/>
    <x v="2"/>
    <x v="0"/>
    <x v="1"/>
  </r>
  <r>
    <n v="16"/>
    <s v="1-3-1601"/>
    <x v="3"/>
    <x v="0"/>
    <x v="1"/>
  </r>
  <r>
    <n v="17"/>
    <s v="1-3-1602"/>
    <x v="1"/>
    <x v="0"/>
    <x v="1"/>
  </r>
  <r>
    <n v="18"/>
    <s v="1-3-1603"/>
    <x v="1"/>
    <x v="0"/>
    <x v="1"/>
  </r>
  <r>
    <n v="19"/>
    <s v="1-3-401"/>
    <x v="3"/>
    <x v="0"/>
    <x v="1"/>
  </r>
  <r>
    <n v="20"/>
    <s v="1-3-402"/>
    <x v="1"/>
    <x v="0"/>
    <x v="1"/>
  </r>
  <r>
    <n v="21"/>
    <s v="1-3-1402"/>
    <x v="1"/>
    <x v="0"/>
    <x v="1"/>
  </r>
  <r>
    <n v="22"/>
    <s v="1-3-1403"/>
    <x v="1"/>
    <x v="0"/>
    <x v="1"/>
  </r>
  <r>
    <n v="23"/>
    <s v="1-3-1404"/>
    <x v="1"/>
    <x v="0"/>
    <x v="1"/>
  </r>
  <r>
    <n v="24"/>
    <s v="1-3-1405"/>
    <x v="2"/>
    <x v="0"/>
    <x v="1"/>
  </r>
  <r>
    <n v="25"/>
    <s v="1-2-901"/>
    <x v="2"/>
    <x v="0"/>
    <x v="0"/>
  </r>
  <r>
    <n v="26"/>
    <s v="1-2-902"/>
    <x v="1"/>
    <x v="0"/>
    <x v="0"/>
  </r>
  <r>
    <n v="27"/>
    <s v="1-2-903"/>
    <x v="1"/>
    <x v="0"/>
    <x v="0"/>
  </r>
  <r>
    <n v="28"/>
    <s v="1-2-701"/>
    <x v="2"/>
    <x v="0"/>
    <x v="0"/>
  </r>
  <r>
    <n v="29"/>
    <s v="1-2-702"/>
    <x v="1"/>
    <x v="0"/>
    <x v="0"/>
  </r>
  <r>
    <n v="30"/>
    <s v="1-2-703"/>
    <x v="1"/>
    <x v="0"/>
    <x v="0"/>
  </r>
  <r>
    <n v="31"/>
    <s v="1-2-704"/>
    <x v="1"/>
    <x v="0"/>
    <x v="0"/>
  </r>
  <r>
    <n v="32"/>
    <s v="1-2-705"/>
    <x v="4"/>
    <x v="0"/>
    <x v="0"/>
  </r>
  <r>
    <n v="33"/>
    <s v="1-2-605"/>
    <x v="4"/>
    <x v="0"/>
    <x v="0"/>
  </r>
  <r>
    <n v="34"/>
    <s v="1-2-1401"/>
    <x v="2"/>
    <x v="0"/>
    <x v="0"/>
  </r>
  <r>
    <n v="35"/>
    <s v="1-2-401"/>
    <x v="2"/>
    <x v="0"/>
    <x v="0"/>
  </r>
  <r>
    <n v="36"/>
    <s v="1-2-402"/>
    <x v="1"/>
    <x v="0"/>
    <x v="0"/>
  </r>
  <r>
    <n v="37"/>
    <s v="1-2-1402"/>
    <x v="1"/>
    <x v="0"/>
    <x v="0"/>
  </r>
  <r>
    <n v="38"/>
    <s v="1-2-1403"/>
    <x v="1"/>
    <x v="0"/>
    <x v="0"/>
  </r>
  <r>
    <n v="39"/>
    <s v="1-2-1404"/>
    <x v="1"/>
    <x v="0"/>
    <x v="0"/>
  </r>
  <r>
    <n v="40"/>
    <s v="1-2-1405"/>
    <x v="4"/>
    <x v="0"/>
    <x v="0"/>
  </r>
  <r>
    <n v="41"/>
    <s v="1-2-201"/>
    <x v="2"/>
    <x v="0"/>
    <x v="0"/>
  </r>
  <r>
    <n v="42"/>
    <s v="1-2-202"/>
    <x v="1"/>
    <x v="0"/>
    <x v="0"/>
  </r>
  <r>
    <n v="43"/>
    <s v="1-2-203"/>
    <x v="1"/>
    <x v="0"/>
    <x v="0"/>
  </r>
  <r>
    <n v="44"/>
    <s v="1-2-801"/>
    <x v="2"/>
    <x v="0"/>
    <x v="0"/>
  </r>
  <r>
    <n v="45"/>
    <s v="1-2-802"/>
    <x v="1"/>
    <x v="0"/>
    <x v="0"/>
  </r>
  <r>
    <n v="46"/>
    <s v="1-2-803"/>
    <x v="1"/>
    <x v="0"/>
    <x v="0"/>
  </r>
  <r>
    <n v="47"/>
    <s v="1-2-804"/>
    <x v="1"/>
    <x v="0"/>
    <x v="0"/>
  </r>
  <r>
    <n v="48"/>
    <s v="1-2-805"/>
    <x v="4"/>
    <x v="0"/>
    <x v="0"/>
  </r>
  <r>
    <n v="49"/>
    <s v="1-3-801"/>
    <x v="3"/>
    <x v="0"/>
    <x v="1"/>
  </r>
  <r>
    <n v="50"/>
    <s v="1-3-802"/>
    <x v="1"/>
    <x v="0"/>
    <x v="1"/>
  </r>
  <r>
    <n v="51"/>
    <s v="1-3-803"/>
    <x v="1"/>
    <x v="0"/>
    <x v="1"/>
  </r>
  <r>
    <n v="52"/>
    <s v="1-3-804"/>
    <x v="1"/>
    <x v="0"/>
    <x v="1"/>
  </r>
  <r>
    <n v="53"/>
    <s v="1-3-805"/>
    <x v="2"/>
    <x v="0"/>
    <x v="1"/>
  </r>
  <r>
    <n v="54"/>
    <s v="1-3-1502"/>
    <x v="1"/>
    <x v="0"/>
    <x v="1"/>
  </r>
  <r>
    <n v="55"/>
    <s v="1-3-1503"/>
    <x v="1"/>
    <x v="0"/>
    <x v="1"/>
  </r>
  <r>
    <n v="56"/>
    <s v="1-3-1504"/>
    <x v="1"/>
    <x v="0"/>
    <x v="1"/>
  </r>
  <r>
    <n v="57"/>
    <s v="1-2-601"/>
    <x v="2"/>
    <x v="0"/>
    <x v="0"/>
  </r>
  <r>
    <n v="58"/>
    <s v="1-2-602"/>
    <x v="1"/>
    <x v="0"/>
    <x v="0"/>
  </r>
  <r>
    <n v="59"/>
    <s v="1-2-603"/>
    <x v="1"/>
    <x v="0"/>
    <x v="0"/>
  </r>
  <r>
    <n v="60"/>
    <s v="1-2-604"/>
    <x v="1"/>
    <x v="0"/>
    <x v="0"/>
  </r>
  <r>
    <n v="61"/>
    <s v="1-2-1501"/>
    <x v="2"/>
    <x v="0"/>
    <x v="0"/>
  </r>
  <r>
    <n v="62"/>
    <s v="1-2-1502"/>
    <x v="1"/>
    <x v="0"/>
    <x v="0"/>
  </r>
  <r>
    <n v="63"/>
    <s v="1-2-1503"/>
    <x v="1"/>
    <x v="0"/>
    <x v="0"/>
  </r>
  <r>
    <n v="64"/>
    <s v="22-1-201"/>
    <x v="5"/>
    <x v="0"/>
    <x v="1"/>
  </r>
  <r>
    <n v="65"/>
    <s v="22-1-202"/>
    <x v="6"/>
    <x v="0"/>
    <x v="1"/>
  </r>
  <r>
    <n v="66"/>
    <s v="22-1-203"/>
    <x v="7"/>
    <x v="0"/>
    <x v="1"/>
  </r>
  <r>
    <n v="67"/>
    <s v="22-1-204"/>
    <x v="6"/>
    <x v="0"/>
    <x v="1"/>
  </r>
  <r>
    <n v="68"/>
    <s v="22-1-205"/>
    <x v="8"/>
    <x v="0"/>
    <x v="1"/>
  </r>
  <r>
    <n v="69"/>
    <s v="22-1-802"/>
    <x v="6"/>
    <x v="0"/>
    <x v="1"/>
  </r>
  <r>
    <n v="70"/>
    <s v="22-1-803"/>
    <x v="7"/>
    <x v="0"/>
    <x v="1"/>
  </r>
  <r>
    <n v="71"/>
    <s v="22-1-804"/>
    <x v="6"/>
    <x v="0"/>
    <x v="1"/>
  </r>
  <r>
    <n v="72"/>
    <s v="22-1-805"/>
    <x v="8"/>
    <x v="0"/>
    <x v="1"/>
  </r>
  <r>
    <n v="73"/>
    <s v="22-2-105"/>
    <x v="6"/>
    <x v="0"/>
    <x v="1"/>
  </r>
  <r>
    <n v="74"/>
    <s v="22-2-805"/>
    <x v="5"/>
    <x v="0"/>
    <x v="1"/>
  </r>
  <r>
    <n v="75"/>
    <s v="22-2-203"/>
    <x v="7"/>
    <x v="0"/>
    <x v="1"/>
  </r>
  <r>
    <n v="76"/>
    <s v="22-2-903"/>
    <x v="7"/>
    <x v="0"/>
    <x v="1"/>
  </r>
  <r>
    <n v="77"/>
    <s v="22-1-1201"/>
    <x v="5"/>
    <x v="0"/>
    <x v="1"/>
  </r>
  <r>
    <n v="78"/>
    <s v="22-1-1605"/>
    <x v="8"/>
    <x v="0"/>
    <x v="1"/>
  </r>
  <r>
    <n v="79"/>
    <s v="22-1-403"/>
    <x v="7"/>
    <x v="0"/>
    <x v="1"/>
  </r>
  <r>
    <n v="80"/>
    <s v="22-1-404"/>
    <x v="6"/>
    <x v="0"/>
    <x v="1"/>
  </r>
  <r>
    <n v="81"/>
    <s v="22-1-405"/>
    <x v="8"/>
    <x v="0"/>
    <x v="1"/>
  </r>
  <r>
    <n v="82"/>
    <s v="22-1-902"/>
    <x v="6"/>
    <x v="0"/>
    <x v="1"/>
  </r>
  <r>
    <n v="83"/>
    <s v="22-1-903"/>
    <x v="7"/>
    <x v="0"/>
    <x v="1"/>
  </r>
  <r>
    <n v="84"/>
    <s v="22-1-904"/>
    <x v="6"/>
    <x v="0"/>
    <x v="1"/>
  </r>
  <r>
    <n v="85"/>
    <s v="22-1-1302"/>
    <x v="6"/>
    <x v="0"/>
    <x v="1"/>
  </r>
  <r>
    <n v="86"/>
    <s v="22-1-1303"/>
    <x v="7"/>
    <x v="0"/>
    <x v="1"/>
  </r>
  <r>
    <n v="87"/>
    <s v="22-1-1503"/>
    <x v="7"/>
    <x v="0"/>
    <x v="1"/>
  </r>
  <r>
    <n v="88"/>
    <s v="22-2-104"/>
    <x v="7"/>
    <x v="0"/>
    <x v="1"/>
  </r>
  <r>
    <n v="89"/>
    <s v="22-2-803"/>
    <x v="7"/>
    <x v="0"/>
    <x v="1"/>
  </r>
  <r>
    <n v="90"/>
    <s v="22-2-1002"/>
    <x v="6"/>
    <x v="0"/>
    <x v="1"/>
  </r>
  <r>
    <n v="91"/>
    <s v="22-2-1101"/>
    <x v="8"/>
    <x v="0"/>
    <x v="1"/>
  </r>
  <r>
    <n v="92"/>
    <s v="22-1-301"/>
    <x v="5"/>
    <x v="0"/>
    <x v="1"/>
  </r>
  <r>
    <n v="93"/>
    <s v="22-1-1103"/>
    <x v="7"/>
    <x v="0"/>
    <x v="1"/>
  </r>
  <r>
    <n v="94"/>
    <s v="22-1-1104"/>
    <x v="6"/>
    <x v="0"/>
    <x v="1"/>
  </r>
  <r>
    <n v="95"/>
    <s v="22-1-1604"/>
    <x v="6"/>
    <x v="0"/>
    <x v="1"/>
  </r>
  <r>
    <n v="96"/>
    <s v="22-2-302"/>
    <x v="6"/>
    <x v="0"/>
    <x v="1"/>
  </r>
  <r>
    <n v="97"/>
    <s v="22-2-1104"/>
    <x v="6"/>
    <x v="0"/>
    <x v="1"/>
  </r>
  <r>
    <n v="98"/>
    <s v="22-2-804"/>
    <x v="6"/>
    <x v="0"/>
    <x v="1"/>
  </r>
  <r>
    <n v="99"/>
    <s v="22-2-1103"/>
    <x v="7"/>
    <x v="0"/>
    <x v="1"/>
  </r>
  <r>
    <n v="100"/>
    <s v="22-2-301"/>
    <x v="8"/>
    <x v="0"/>
    <x v="1"/>
  </r>
  <r>
    <n v="101"/>
    <s v="22-2-205"/>
    <x v="5"/>
    <x v="0"/>
    <x v="1"/>
  </r>
  <r>
    <n v="102"/>
    <s v="22-2-1004"/>
    <x v="6"/>
    <x v="0"/>
    <x v="1"/>
  </r>
  <r>
    <n v="103"/>
    <s v="1-2-301"/>
    <x v="2"/>
    <x v="0"/>
    <x v="0"/>
  </r>
  <r>
    <n v="104"/>
    <s v="1-2-302"/>
    <x v="1"/>
    <x v="0"/>
    <x v="0"/>
  </r>
  <r>
    <n v="105"/>
    <s v="1-2-303"/>
    <x v="1"/>
    <x v="0"/>
    <x v="0"/>
  </r>
  <r>
    <n v="106"/>
    <s v="1-2-304"/>
    <x v="1"/>
    <x v="0"/>
    <x v="0"/>
  </r>
  <r>
    <n v="107"/>
    <s v="1-2-305"/>
    <x v="4"/>
    <x v="0"/>
    <x v="0"/>
  </r>
  <r>
    <n v="108"/>
    <s v="1-2-204"/>
    <x v="1"/>
    <x v="0"/>
    <x v="0"/>
  </r>
  <r>
    <n v="109"/>
    <s v="1-2-205"/>
    <x v="4"/>
    <x v="0"/>
    <x v="0"/>
  </r>
  <r>
    <n v="110"/>
    <s v="1-3-1604"/>
    <x v="1"/>
    <x v="0"/>
    <x v="1"/>
  </r>
  <r>
    <n v="111"/>
    <s v="1-3-1605"/>
    <x v="2"/>
    <x v="0"/>
    <x v="1"/>
  </r>
  <r>
    <n v="112"/>
    <s v="1-3-1401"/>
    <x v="3"/>
    <x v="0"/>
    <x v="1"/>
  </r>
  <r>
    <n v="113"/>
    <s v="1-1-1201"/>
    <x v="9"/>
    <x v="0"/>
    <x v="0"/>
  </r>
  <r>
    <n v="114"/>
    <s v="1-1-1202"/>
    <x v="1"/>
    <x v="0"/>
    <x v="0"/>
  </r>
  <r>
    <n v="115"/>
    <s v="1-1-1203"/>
    <x v="1"/>
    <x v="0"/>
    <x v="0"/>
  </r>
  <r>
    <n v="116"/>
    <s v="1-1-1204"/>
    <x v="1"/>
    <x v="0"/>
    <x v="0"/>
  </r>
  <r>
    <n v="117"/>
    <s v="1-1-1205"/>
    <x v="2"/>
    <x v="0"/>
    <x v="0"/>
  </r>
  <r>
    <n v="118"/>
    <s v="1-1-1301"/>
    <x v="9"/>
    <x v="0"/>
    <x v="0"/>
  </r>
  <r>
    <n v="119"/>
    <s v="1-1-1303"/>
    <x v="1"/>
    <x v="0"/>
    <x v="0"/>
  </r>
  <r>
    <n v="120"/>
    <s v="1-1-1304"/>
    <x v="1"/>
    <x v="0"/>
    <x v="0"/>
  </r>
  <r>
    <n v="121"/>
    <s v="1-1-802"/>
    <x v="1"/>
    <x v="0"/>
    <x v="0"/>
  </r>
  <r>
    <n v="122"/>
    <s v="1-1-803"/>
    <x v="1"/>
    <x v="0"/>
    <x v="0"/>
  </r>
  <r>
    <n v="123"/>
    <s v="1-1-804"/>
    <x v="1"/>
    <x v="0"/>
    <x v="0"/>
  </r>
  <r>
    <n v="124"/>
    <s v="1-1-805"/>
    <x v="2"/>
    <x v="0"/>
    <x v="0"/>
  </r>
  <r>
    <n v="125"/>
    <s v="1-1-901"/>
    <x v="9"/>
    <x v="0"/>
    <x v="0"/>
  </r>
  <r>
    <n v="126"/>
    <s v="1-1-902"/>
    <x v="1"/>
    <x v="0"/>
    <x v="0"/>
  </r>
  <r>
    <n v="127"/>
    <s v="1-1-903"/>
    <x v="1"/>
    <x v="0"/>
    <x v="0"/>
  </r>
  <r>
    <n v="128"/>
    <s v="1-1-905"/>
    <x v="2"/>
    <x v="0"/>
    <x v="0"/>
  </r>
  <r>
    <n v="129"/>
    <s v="1-1-202"/>
    <x v="1"/>
    <x v="0"/>
    <x v="0"/>
  </r>
  <r>
    <n v="130"/>
    <s v="1-1-203"/>
    <x v="1"/>
    <x v="0"/>
    <x v="0"/>
  </r>
  <r>
    <n v="131"/>
    <s v="1-1-204"/>
    <x v="1"/>
    <x v="0"/>
    <x v="0"/>
  </r>
  <r>
    <n v="132"/>
    <s v="1-1-205"/>
    <x v="2"/>
    <x v="0"/>
    <x v="0"/>
  </r>
  <r>
    <n v="133"/>
    <s v="1-1-302"/>
    <x v="1"/>
    <x v="0"/>
    <x v="0"/>
  </r>
  <r>
    <n v="134"/>
    <s v="1-1-303"/>
    <x v="1"/>
    <x v="0"/>
    <x v="0"/>
  </r>
  <r>
    <n v="135"/>
    <s v="1-1-304"/>
    <x v="1"/>
    <x v="0"/>
    <x v="0"/>
  </r>
  <r>
    <n v="136"/>
    <s v="1-1-305"/>
    <x v="2"/>
    <x v="0"/>
    <x v="0"/>
  </r>
  <r>
    <n v="137"/>
    <s v="1-1-401"/>
    <x v="9"/>
    <x v="0"/>
    <x v="0"/>
  </r>
  <r>
    <n v="138"/>
    <s v="1-1-402"/>
    <x v="1"/>
    <x v="0"/>
    <x v="0"/>
  </r>
  <r>
    <n v="139"/>
    <s v="1-1-403"/>
    <x v="1"/>
    <x v="0"/>
    <x v="0"/>
  </r>
  <r>
    <n v="140"/>
    <s v="1-1-404"/>
    <x v="1"/>
    <x v="0"/>
    <x v="0"/>
  </r>
  <r>
    <n v="141"/>
    <s v="1-1-405"/>
    <x v="2"/>
    <x v="0"/>
    <x v="0"/>
  </r>
  <r>
    <n v="142"/>
    <s v="1-1-702"/>
    <x v="1"/>
    <x v="0"/>
    <x v="0"/>
  </r>
  <r>
    <n v="143"/>
    <s v="1-1-703"/>
    <x v="1"/>
    <x v="0"/>
    <x v="0"/>
  </r>
  <r>
    <n v="144"/>
    <s v="1-1-704"/>
    <x v="1"/>
    <x v="0"/>
    <x v="0"/>
  </r>
  <r>
    <n v="145"/>
    <s v="1-1-705"/>
    <x v="2"/>
    <x v="0"/>
    <x v="0"/>
  </r>
  <r>
    <n v="146"/>
    <s v="1-1-1102"/>
    <x v="1"/>
    <x v="0"/>
    <x v="0"/>
  </r>
  <r>
    <n v="147"/>
    <s v="1-1-1103"/>
    <x v="1"/>
    <x v="0"/>
    <x v="0"/>
  </r>
  <r>
    <n v="148"/>
    <s v="1-1-1104"/>
    <x v="1"/>
    <x v="0"/>
    <x v="0"/>
  </r>
  <r>
    <n v="149"/>
    <s v="1-1-1105"/>
    <x v="2"/>
    <x v="0"/>
    <x v="0"/>
  </r>
  <r>
    <n v="150"/>
    <s v="1-2-403"/>
    <x v="1"/>
    <x v="0"/>
    <x v="0"/>
  </r>
  <r>
    <n v="151"/>
    <s v="1-2-404"/>
    <x v="1"/>
    <x v="0"/>
    <x v="0"/>
  </r>
  <r>
    <n v="152"/>
    <s v="1-2-405"/>
    <x v="4"/>
    <x v="0"/>
    <x v="0"/>
  </r>
  <r>
    <n v="153"/>
    <s v="1-1-1003"/>
    <x v="1"/>
    <x v="0"/>
    <x v="0"/>
  </r>
  <r>
    <n v="154"/>
    <s v="1-1-1004"/>
    <x v="1"/>
    <x v="0"/>
    <x v="0"/>
  </r>
  <r>
    <n v="155"/>
    <s v="1-1-1005"/>
    <x v="2"/>
    <x v="0"/>
    <x v="0"/>
  </r>
  <r>
    <n v="156"/>
    <s v="1-1-1101"/>
    <x v="9"/>
    <x v="0"/>
    <x v="0"/>
  </r>
  <r>
    <n v="157"/>
    <s v="1-2-1002"/>
    <x v="1"/>
    <x v="0"/>
    <x v="0"/>
  </r>
  <r>
    <n v="158"/>
    <s v="1-2-1003"/>
    <x v="1"/>
    <x v="0"/>
    <x v="0"/>
  </r>
  <r>
    <n v="159"/>
    <s v="1-2-1004"/>
    <x v="1"/>
    <x v="0"/>
    <x v="0"/>
  </r>
  <r>
    <n v="160"/>
    <s v="1-2-1005"/>
    <x v="4"/>
    <x v="0"/>
    <x v="0"/>
  </r>
  <r>
    <n v="161"/>
    <s v="1-2-501"/>
    <x v="2"/>
    <x v="0"/>
    <x v="0"/>
  </r>
  <r>
    <n v="162"/>
    <s v="1-2-502"/>
    <x v="1"/>
    <x v="0"/>
    <x v="0"/>
  </r>
  <r>
    <n v="163"/>
    <s v="1-2-503"/>
    <x v="1"/>
    <x v="0"/>
    <x v="0"/>
  </r>
  <r>
    <n v="164"/>
    <s v="1-2-504"/>
    <x v="1"/>
    <x v="0"/>
    <x v="0"/>
  </r>
  <r>
    <n v="165"/>
    <s v="1-2-505"/>
    <x v="4"/>
    <x v="0"/>
    <x v="0"/>
  </r>
  <r>
    <n v="166"/>
    <s v="1-3-1203"/>
    <x v="1"/>
    <x v="0"/>
    <x v="1"/>
  </r>
  <r>
    <n v="167"/>
    <s v="1-3-1204"/>
    <x v="1"/>
    <x v="0"/>
    <x v="1"/>
  </r>
  <r>
    <n v="168"/>
    <s v="1-3-1205"/>
    <x v="2"/>
    <x v="0"/>
    <x v="1"/>
  </r>
  <r>
    <n v="169"/>
    <s v="1-3-1301"/>
    <x v="3"/>
    <x v="0"/>
    <x v="1"/>
  </r>
  <r>
    <n v="170"/>
    <s v="1-3-701"/>
    <x v="3"/>
    <x v="0"/>
    <x v="1"/>
  </r>
  <r>
    <n v="171"/>
    <s v="1-3-702"/>
    <x v="1"/>
    <x v="0"/>
    <x v="1"/>
  </r>
  <r>
    <n v="172"/>
    <s v="1-3-703"/>
    <x v="1"/>
    <x v="0"/>
    <x v="1"/>
  </r>
  <r>
    <n v="173"/>
    <s v="1-3-704"/>
    <x v="1"/>
    <x v="0"/>
    <x v="1"/>
  </r>
  <r>
    <n v="174"/>
    <s v="1-3-705"/>
    <x v="2"/>
    <x v="0"/>
    <x v="1"/>
  </r>
  <r>
    <n v="175"/>
    <s v="22-2-1504"/>
    <x v="6"/>
    <x v="0"/>
    <x v="1"/>
  </r>
  <r>
    <n v="176"/>
    <s v="1-2-1304"/>
    <x v="1"/>
    <x v="0"/>
    <x v="0"/>
  </r>
  <r>
    <n v="177"/>
    <s v="1-2-1305"/>
    <x v="4"/>
    <x v="0"/>
    <x v="0"/>
  </r>
  <r>
    <n v="178"/>
    <s v="1-2-1604"/>
    <x v="1"/>
    <x v="0"/>
    <x v="0"/>
  </r>
  <r>
    <n v="179"/>
    <s v="1-2-1605"/>
    <x v="10"/>
    <x v="0"/>
    <x v="0"/>
  </r>
  <r>
    <n v="180"/>
    <s v="1-2-1203"/>
    <x v="1"/>
    <x v="0"/>
    <x v="0"/>
  </r>
  <r>
    <n v="181"/>
    <s v="1-2-1204"/>
    <x v="1"/>
    <x v="0"/>
    <x v="0"/>
  </r>
  <r>
    <n v="182"/>
    <s v="1-2-1205"/>
    <x v="4"/>
    <x v="0"/>
    <x v="0"/>
  </r>
  <r>
    <n v="183"/>
    <s v="1-2-1301"/>
    <x v="2"/>
    <x v="0"/>
    <x v="0"/>
  </r>
  <r>
    <n v="184"/>
    <s v="1-2-1102"/>
    <x v="1"/>
    <x v="0"/>
    <x v="0"/>
  </r>
  <r>
    <n v="185"/>
    <s v="1-2-1103"/>
    <x v="1"/>
    <x v="0"/>
    <x v="0"/>
  </r>
  <r>
    <n v="186"/>
    <s v="1-2-1104"/>
    <x v="1"/>
    <x v="0"/>
    <x v="0"/>
  </r>
  <r>
    <n v="187"/>
    <s v="1-2-1105"/>
    <x v="4"/>
    <x v="0"/>
    <x v="0"/>
  </r>
  <r>
    <n v="188"/>
    <s v="1-2-1201"/>
    <x v="2"/>
    <x v="0"/>
    <x v="0"/>
  </r>
  <r>
    <n v="189"/>
    <s v="1-2-1202"/>
    <x v="1"/>
    <x v="0"/>
    <x v="0"/>
  </r>
  <r>
    <n v="190"/>
    <s v="1-2-1601"/>
    <x v="11"/>
    <x v="0"/>
    <x v="0"/>
  </r>
  <r>
    <n v="191"/>
    <s v="1-2-1602"/>
    <x v="1"/>
    <x v="0"/>
    <x v="0"/>
  </r>
  <r>
    <n v="192"/>
    <s v="1-2-1603"/>
    <x v="1"/>
    <x v="0"/>
    <x v="0"/>
  </r>
  <r>
    <n v="193"/>
    <s v="1-2-1101"/>
    <x v="2"/>
    <x v="0"/>
    <x v="0"/>
  </r>
  <r>
    <n v="194"/>
    <s v="1-2-1302"/>
    <x v="1"/>
    <x v="0"/>
    <x v="0"/>
  </r>
  <r>
    <n v="195"/>
    <s v="1-2-1303"/>
    <x v="1"/>
    <x v="0"/>
    <x v="0"/>
  </r>
  <r>
    <n v="196"/>
    <s v="17-3-903"/>
    <x v="0"/>
    <x v="0"/>
    <x v="0"/>
  </r>
  <r>
    <n v="197"/>
    <s v="17-3-904"/>
    <x v="0"/>
    <x v="0"/>
    <x v="0"/>
  </r>
  <r>
    <n v="198"/>
    <s v="17-3-905"/>
    <x v="12"/>
    <x v="0"/>
    <x v="0"/>
  </r>
  <r>
    <n v="199"/>
    <s v="17-3-1001"/>
    <x v="13"/>
    <x v="0"/>
    <x v="0"/>
  </r>
  <r>
    <n v="200"/>
    <s v="17-3-1002"/>
    <x v="0"/>
    <x v="0"/>
    <x v="0"/>
  </r>
  <r>
    <n v="201"/>
    <s v="1-1-1401"/>
    <x v="9"/>
    <x v="0"/>
    <x v="0"/>
  </r>
  <r>
    <n v="202"/>
    <s v="1-1-1402"/>
    <x v="1"/>
    <x v="0"/>
    <x v="0"/>
  </r>
  <r>
    <n v="203"/>
    <s v="1-1-1403"/>
    <x v="1"/>
    <x v="0"/>
    <x v="0"/>
  </r>
  <r>
    <n v="204"/>
    <s v="1-1-1404"/>
    <x v="1"/>
    <x v="0"/>
    <x v="0"/>
  </r>
  <r>
    <n v="205"/>
    <s v="1-1-1405"/>
    <x v="2"/>
    <x v="0"/>
    <x v="0"/>
  </r>
  <r>
    <n v="206"/>
    <s v="1-1-1501"/>
    <x v="9"/>
    <x v="0"/>
    <x v="0"/>
  </r>
  <r>
    <n v="207"/>
    <s v="1-1-1502"/>
    <x v="1"/>
    <x v="0"/>
    <x v="0"/>
  </r>
  <r>
    <n v="208"/>
    <s v="1-1-1503"/>
    <x v="1"/>
    <x v="0"/>
    <x v="0"/>
  </r>
  <r>
    <n v="209"/>
    <s v="1-1-1504"/>
    <x v="1"/>
    <x v="0"/>
    <x v="0"/>
  </r>
  <r>
    <n v="210"/>
    <s v="1-1-1505"/>
    <x v="2"/>
    <x v="0"/>
    <x v="0"/>
  </r>
  <r>
    <n v="211"/>
    <s v="1-1-501"/>
    <x v="9"/>
    <x v="0"/>
    <x v="0"/>
  </r>
  <r>
    <n v="212"/>
    <s v="1-1-502"/>
    <x v="1"/>
    <x v="0"/>
    <x v="0"/>
  </r>
  <r>
    <n v="213"/>
    <s v="1-1-503"/>
    <x v="1"/>
    <x v="0"/>
    <x v="0"/>
  </r>
  <r>
    <n v="214"/>
    <s v="1-1-504"/>
    <x v="1"/>
    <x v="0"/>
    <x v="0"/>
  </r>
  <r>
    <n v="215"/>
    <s v="1-1-505"/>
    <x v="2"/>
    <x v="0"/>
    <x v="0"/>
  </r>
  <r>
    <n v="216"/>
    <s v="1-1-601"/>
    <x v="9"/>
    <x v="0"/>
    <x v="0"/>
  </r>
  <r>
    <n v="217"/>
    <s v="1-1-602"/>
    <x v="1"/>
    <x v="0"/>
    <x v="0"/>
  </r>
  <r>
    <n v="218"/>
    <s v="1-1-603"/>
    <x v="1"/>
    <x v="0"/>
    <x v="0"/>
  </r>
  <r>
    <n v="219"/>
    <s v="1-1-604"/>
    <x v="1"/>
    <x v="0"/>
    <x v="0"/>
  </r>
  <r>
    <n v="220"/>
    <s v="1-1-605"/>
    <x v="2"/>
    <x v="0"/>
    <x v="0"/>
  </r>
  <r>
    <n v="221"/>
    <s v="22-1-302"/>
    <x v="6"/>
    <x v="0"/>
    <x v="1"/>
  </r>
  <r>
    <n v="222"/>
    <s v="22-1-303"/>
    <x v="7"/>
    <x v="0"/>
    <x v="1"/>
  </r>
  <r>
    <n v="223"/>
    <s v="22-1-1101"/>
    <x v="5"/>
    <x v="0"/>
    <x v="1"/>
  </r>
  <r>
    <n v="224"/>
    <s v="22-1-1102"/>
    <x v="6"/>
    <x v="0"/>
    <x v="1"/>
  </r>
  <r>
    <n v="225"/>
    <s v="1-4-1001"/>
    <x v="2"/>
    <x v="0"/>
    <x v="1"/>
  </r>
  <r>
    <n v="226"/>
    <s v="1-4-1002"/>
    <x v="1"/>
    <x v="0"/>
    <x v="1"/>
  </r>
  <r>
    <n v="227"/>
    <s v="1-4-802"/>
    <x v="1"/>
    <x v="0"/>
    <x v="1"/>
  </r>
  <r>
    <n v="228"/>
    <s v="1-4-803"/>
    <x v="1"/>
    <x v="0"/>
    <x v="1"/>
  </r>
  <r>
    <n v="229"/>
    <s v="1-4-804"/>
    <x v="1"/>
    <x v="0"/>
    <x v="1"/>
  </r>
  <r>
    <n v="230"/>
    <s v="1-4-805"/>
    <x v="9"/>
    <x v="0"/>
    <x v="1"/>
  </r>
  <r>
    <n v="231"/>
    <s v="1-4-901"/>
    <x v="2"/>
    <x v="0"/>
    <x v="1"/>
  </r>
  <r>
    <n v="232"/>
    <s v="1-4-902"/>
    <x v="1"/>
    <x v="0"/>
    <x v="1"/>
  </r>
  <r>
    <n v="233"/>
    <s v="1-4-903"/>
    <x v="1"/>
    <x v="0"/>
    <x v="1"/>
  </r>
  <r>
    <n v="234"/>
    <s v="1-4-904"/>
    <x v="1"/>
    <x v="0"/>
    <x v="1"/>
  </r>
  <r>
    <n v="235"/>
    <s v="1-4-905"/>
    <x v="9"/>
    <x v="0"/>
    <x v="1"/>
  </r>
  <r>
    <n v="236"/>
    <s v="1-4-1003"/>
    <x v="1"/>
    <x v="0"/>
    <x v="1"/>
  </r>
  <r>
    <n v="237"/>
    <s v="1-4-1004"/>
    <x v="1"/>
    <x v="0"/>
    <x v="1"/>
  </r>
  <r>
    <n v="238"/>
    <s v="1-4-1005"/>
    <x v="9"/>
    <x v="0"/>
    <x v="1"/>
  </r>
  <r>
    <n v="239"/>
    <s v="1-4-1101"/>
    <x v="2"/>
    <x v="0"/>
    <x v="1"/>
  </r>
  <r>
    <n v="240"/>
    <s v="1-4-1601"/>
    <x v="2"/>
    <x v="0"/>
    <x v="1"/>
  </r>
  <r>
    <n v="241"/>
    <s v="1-4-1602"/>
    <x v="1"/>
    <x v="0"/>
    <x v="1"/>
  </r>
  <r>
    <n v="242"/>
    <s v="1-4-1603"/>
    <x v="1"/>
    <x v="0"/>
    <x v="1"/>
  </r>
  <r>
    <n v="243"/>
    <s v="1-4-1604"/>
    <x v="1"/>
    <x v="0"/>
    <x v="1"/>
  </r>
  <r>
    <n v="244"/>
    <s v="1-4-1605"/>
    <x v="9"/>
    <x v="0"/>
    <x v="1"/>
  </r>
  <r>
    <n v="245"/>
    <s v="22-1-601"/>
    <x v="5"/>
    <x v="0"/>
    <x v="1"/>
  </r>
  <r>
    <n v="246"/>
    <s v="22-1-602"/>
    <x v="6"/>
    <x v="0"/>
    <x v="1"/>
  </r>
  <r>
    <n v="247"/>
    <s v="22-1-603"/>
    <x v="7"/>
    <x v="0"/>
    <x v="1"/>
  </r>
  <r>
    <n v="248"/>
    <s v="22-1-604"/>
    <x v="6"/>
    <x v="0"/>
    <x v="1"/>
  </r>
  <r>
    <n v="249"/>
    <s v="22-1-605"/>
    <x v="8"/>
    <x v="0"/>
    <x v="1"/>
  </r>
  <r>
    <n v="250"/>
    <s v="22-1-701"/>
    <x v="5"/>
    <x v="0"/>
    <x v="1"/>
  </r>
  <r>
    <n v="251"/>
    <s v="22-1-702"/>
    <x v="6"/>
    <x v="0"/>
    <x v="1"/>
  </r>
  <r>
    <n v="252"/>
    <s v="22-1-703"/>
    <x v="7"/>
    <x v="0"/>
    <x v="1"/>
  </r>
  <r>
    <n v="253"/>
    <s v="22-1-704"/>
    <x v="6"/>
    <x v="0"/>
    <x v="1"/>
  </r>
  <r>
    <n v="254"/>
    <s v="22-1-705"/>
    <x v="8"/>
    <x v="0"/>
    <x v="1"/>
  </r>
  <r>
    <n v="255"/>
    <s v="22-1-801"/>
    <x v="5"/>
    <x v="0"/>
    <x v="1"/>
  </r>
  <r>
    <n v="256"/>
    <s v="1-3-301"/>
    <x v="3"/>
    <x v="0"/>
    <x v="1"/>
  </r>
  <r>
    <n v="257"/>
    <s v="1-3-302"/>
    <x v="1"/>
    <x v="0"/>
    <x v="1"/>
  </r>
  <r>
    <n v="258"/>
    <s v="1-3-303"/>
    <x v="1"/>
    <x v="0"/>
    <x v="1"/>
  </r>
  <r>
    <n v="259"/>
    <s v="1-3-304"/>
    <x v="1"/>
    <x v="0"/>
    <x v="1"/>
  </r>
  <r>
    <n v="260"/>
    <s v="1-3-305"/>
    <x v="2"/>
    <x v="0"/>
    <x v="1"/>
  </r>
  <r>
    <n v="261"/>
    <s v="1-3-1002"/>
    <x v="1"/>
    <x v="0"/>
    <x v="1"/>
  </r>
  <r>
    <n v="262"/>
    <s v="1-3-1003"/>
    <x v="1"/>
    <x v="0"/>
    <x v="1"/>
  </r>
  <r>
    <n v="263"/>
    <s v="1-3-1004"/>
    <x v="1"/>
    <x v="0"/>
    <x v="1"/>
  </r>
  <r>
    <n v="264"/>
    <s v="1-3-1005"/>
    <x v="2"/>
    <x v="0"/>
    <x v="1"/>
  </r>
  <r>
    <n v="265"/>
    <s v="1-3-1101"/>
    <x v="3"/>
    <x v="0"/>
    <x v="1"/>
  </r>
  <r>
    <n v="266"/>
    <s v="1-3-1501"/>
    <x v="3"/>
    <x v="0"/>
    <x v="1"/>
  </r>
  <r>
    <n v="267"/>
    <s v="1-3-1001"/>
    <x v="3"/>
    <x v="0"/>
    <x v="1"/>
  </r>
  <r>
    <n v="268"/>
    <s v="22-1-1403"/>
    <x v="7"/>
    <x v="0"/>
    <x v="1"/>
  </r>
  <r>
    <n v="269"/>
    <s v="22-1-1404"/>
    <x v="6"/>
    <x v="0"/>
    <x v="1"/>
  </r>
  <r>
    <n v="270"/>
    <s v="22-1-1405"/>
    <x v="8"/>
    <x v="0"/>
    <x v="1"/>
  </r>
  <r>
    <n v="271"/>
    <s v="1-3-204"/>
    <x v="1"/>
    <x v="0"/>
    <x v="1"/>
  </r>
  <r>
    <n v="272"/>
    <s v="1-3-205"/>
    <x v="2"/>
    <x v="0"/>
    <x v="1"/>
  </r>
  <r>
    <n v="273"/>
    <s v="1-3-501"/>
    <x v="3"/>
    <x v="0"/>
    <x v="1"/>
  </r>
  <r>
    <n v="274"/>
    <s v="1-3-502"/>
    <x v="1"/>
    <x v="0"/>
    <x v="1"/>
  </r>
  <r>
    <n v="275"/>
    <s v="1-3-503"/>
    <x v="1"/>
    <x v="0"/>
    <x v="1"/>
  </r>
  <r>
    <n v="276"/>
    <s v="1-3-504"/>
    <x v="1"/>
    <x v="0"/>
    <x v="1"/>
  </r>
  <r>
    <n v="277"/>
    <s v="1-3-505"/>
    <x v="2"/>
    <x v="0"/>
    <x v="1"/>
  </r>
  <r>
    <n v="278"/>
    <s v="1-3-1302"/>
    <x v="1"/>
    <x v="0"/>
    <x v="1"/>
  </r>
  <r>
    <n v="279"/>
    <s v="1-3-1303"/>
    <x v="1"/>
    <x v="0"/>
    <x v="1"/>
  </r>
  <r>
    <n v="280"/>
    <s v="1-3-201"/>
    <x v="3"/>
    <x v="0"/>
    <x v="1"/>
  </r>
  <r>
    <n v="281"/>
    <s v="1-3-202"/>
    <x v="1"/>
    <x v="0"/>
    <x v="1"/>
  </r>
  <r>
    <n v="282"/>
    <s v="1-3-203"/>
    <x v="1"/>
    <x v="0"/>
    <x v="1"/>
  </r>
  <r>
    <n v="283"/>
    <s v="1-2-904"/>
    <x v="1"/>
    <x v="0"/>
    <x v="0"/>
  </r>
  <r>
    <n v="284"/>
    <s v="1-2-905"/>
    <x v="4"/>
    <x v="0"/>
    <x v="0"/>
  </r>
  <r>
    <n v="285"/>
    <s v="1-2-1505"/>
    <x v="4"/>
    <x v="0"/>
    <x v="0"/>
  </r>
  <r>
    <n v="286"/>
    <s v="1-2-1001"/>
    <x v="2"/>
    <x v="0"/>
    <x v="0"/>
  </r>
  <r>
    <n v="287"/>
    <s v="1-2-1504"/>
    <x v="1"/>
    <x v="0"/>
    <x v="0"/>
  </r>
  <r>
    <n v="288"/>
    <s v="17-3-1003"/>
    <x v="0"/>
    <x v="0"/>
    <x v="0"/>
  </r>
  <r>
    <n v="289"/>
    <s v="17-3-1004"/>
    <x v="0"/>
    <x v="0"/>
    <x v="0"/>
  </r>
  <r>
    <n v="290"/>
    <s v="17-3-1005"/>
    <x v="12"/>
    <x v="0"/>
    <x v="0"/>
  </r>
  <r>
    <n v="291"/>
    <s v="17-3-1101"/>
    <x v="13"/>
    <x v="0"/>
    <x v="0"/>
  </r>
  <r>
    <n v="292"/>
    <s v="17-3-1102"/>
    <x v="0"/>
    <x v="0"/>
    <x v="0"/>
  </r>
  <r>
    <n v="293"/>
    <s v="17-3-1103"/>
    <x v="0"/>
    <x v="0"/>
    <x v="0"/>
  </r>
  <r>
    <n v="294"/>
    <s v="17-3-1104"/>
    <x v="0"/>
    <x v="0"/>
    <x v="0"/>
  </r>
  <r>
    <n v="295"/>
    <s v="17-3-1105"/>
    <x v="12"/>
    <x v="0"/>
    <x v="0"/>
  </r>
  <r>
    <n v="296"/>
    <s v="17-3-1201"/>
    <x v="13"/>
    <x v="0"/>
    <x v="0"/>
  </r>
  <r>
    <n v="297"/>
    <s v="17-3-1202"/>
    <x v="0"/>
    <x v="0"/>
    <x v="0"/>
  </r>
  <r>
    <n v="298"/>
    <s v="17-3-1203"/>
    <x v="0"/>
    <x v="0"/>
    <x v="0"/>
  </r>
  <r>
    <n v="299"/>
    <s v="17-3-1204"/>
    <x v="0"/>
    <x v="0"/>
    <x v="0"/>
  </r>
  <r>
    <n v="300"/>
    <s v="17-3-1205"/>
    <x v="12"/>
    <x v="0"/>
    <x v="0"/>
  </r>
  <r>
    <n v="301"/>
    <s v="17-3-1301"/>
    <x v="13"/>
    <x v="0"/>
    <x v="0"/>
  </r>
  <r>
    <n v="302"/>
    <s v="17-3-1302"/>
    <x v="0"/>
    <x v="0"/>
    <x v="0"/>
  </r>
  <r>
    <n v="303"/>
    <s v="17-3-1303"/>
    <x v="0"/>
    <x v="0"/>
    <x v="0"/>
  </r>
  <r>
    <n v="304"/>
    <s v="17-3-1304"/>
    <x v="0"/>
    <x v="0"/>
    <x v="0"/>
  </r>
  <r>
    <n v="305"/>
    <s v="17-3-1305"/>
    <x v="12"/>
    <x v="0"/>
    <x v="0"/>
  </r>
  <r>
    <n v="306"/>
    <s v="17-3-1401"/>
    <x v="13"/>
    <x v="0"/>
    <x v="0"/>
  </r>
  <r>
    <n v="307"/>
    <s v="17-3-1402"/>
    <x v="0"/>
    <x v="0"/>
    <x v="0"/>
  </r>
  <r>
    <n v="308"/>
    <s v="17-3-1403"/>
    <x v="0"/>
    <x v="0"/>
    <x v="0"/>
  </r>
  <r>
    <n v="309"/>
    <s v="17-3-1404"/>
    <x v="0"/>
    <x v="0"/>
    <x v="0"/>
  </r>
  <r>
    <n v="310"/>
    <s v="17-3-1405"/>
    <x v="12"/>
    <x v="0"/>
    <x v="0"/>
  </r>
  <r>
    <n v="311"/>
    <s v="17-3-1501"/>
    <x v="13"/>
    <x v="0"/>
    <x v="0"/>
  </r>
  <r>
    <n v="312"/>
    <s v="17-3-1502"/>
    <x v="0"/>
    <x v="0"/>
    <x v="0"/>
  </r>
  <r>
    <n v="313"/>
    <s v="17-3-1503"/>
    <x v="0"/>
    <x v="0"/>
    <x v="0"/>
  </r>
  <r>
    <n v="314"/>
    <s v="17-3-1504"/>
    <x v="0"/>
    <x v="0"/>
    <x v="0"/>
  </r>
  <r>
    <n v="315"/>
    <s v="17-3-1505"/>
    <x v="12"/>
    <x v="0"/>
    <x v="0"/>
  </r>
  <r>
    <n v="316"/>
    <s v="17-3-1601"/>
    <x v="13"/>
    <x v="0"/>
    <x v="0"/>
  </r>
  <r>
    <n v="317"/>
    <s v="17-3-1602"/>
    <x v="0"/>
    <x v="0"/>
    <x v="0"/>
  </r>
  <r>
    <n v="318"/>
    <s v="17-3-1603"/>
    <x v="0"/>
    <x v="0"/>
    <x v="0"/>
  </r>
  <r>
    <n v="319"/>
    <s v="17-3-1604"/>
    <x v="0"/>
    <x v="0"/>
    <x v="0"/>
  </r>
  <r>
    <n v="320"/>
    <s v="17-3-1605"/>
    <x v="12"/>
    <x v="0"/>
    <x v="0"/>
  </r>
  <r>
    <n v="321"/>
    <s v="22-2-801"/>
    <x v="8"/>
    <x v="0"/>
    <x v="1"/>
  </r>
  <r>
    <n v="322"/>
    <s v="1-4-1201"/>
    <x v="2"/>
    <x v="0"/>
    <x v="1"/>
  </r>
  <r>
    <n v="323"/>
    <s v="1-4-1202"/>
    <x v="1"/>
    <x v="0"/>
    <x v="1"/>
  </r>
  <r>
    <n v="324"/>
    <s v="1-4-1203"/>
    <x v="1"/>
    <x v="0"/>
    <x v="1"/>
  </r>
  <r>
    <n v="325"/>
    <s v="1-4-1204"/>
    <x v="1"/>
    <x v="0"/>
    <x v="1"/>
  </r>
  <r>
    <n v="326"/>
    <s v="1-4-1205"/>
    <x v="9"/>
    <x v="0"/>
    <x v="1"/>
  </r>
  <r>
    <n v="327"/>
    <s v="1-4-1301"/>
    <x v="2"/>
    <x v="0"/>
    <x v="1"/>
  </r>
  <r>
    <n v="328"/>
    <s v="1-4-1302"/>
    <x v="1"/>
    <x v="0"/>
    <x v="1"/>
  </r>
  <r>
    <n v="329"/>
    <s v="1-4-1303"/>
    <x v="1"/>
    <x v="0"/>
    <x v="1"/>
  </r>
  <r>
    <n v="330"/>
    <s v="1-4-1304"/>
    <x v="1"/>
    <x v="0"/>
    <x v="1"/>
  </r>
  <r>
    <n v="331"/>
    <s v="1-4-1305"/>
    <x v="9"/>
    <x v="0"/>
    <x v="1"/>
  </r>
  <r>
    <n v="332"/>
    <s v="1-4-1102"/>
    <x v="1"/>
    <x v="0"/>
    <x v="1"/>
  </r>
  <r>
    <n v="333"/>
    <s v="1-4-1103"/>
    <x v="1"/>
    <x v="0"/>
    <x v="1"/>
  </r>
  <r>
    <n v="334"/>
    <s v="1-4-1104"/>
    <x v="1"/>
    <x v="0"/>
    <x v="1"/>
  </r>
  <r>
    <n v="335"/>
    <s v="1-4-1105"/>
    <x v="9"/>
    <x v="0"/>
    <x v="1"/>
  </r>
  <r>
    <n v="336"/>
    <s v="1-4-1401"/>
    <x v="2"/>
    <x v="0"/>
    <x v="1"/>
  </r>
  <r>
    <n v="337"/>
    <s v="1-4-1402"/>
    <x v="1"/>
    <x v="0"/>
    <x v="1"/>
  </r>
  <r>
    <n v="338"/>
    <s v="1-4-1403"/>
    <x v="1"/>
    <x v="0"/>
    <x v="1"/>
  </r>
  <r>
    <n v="339"/>
    <s v="1-4-1404"/>
    <x v="1"/>
    <x v="0"/>
    <x v="1"/>
  </r>
  <r>
    <n v="340"/>
    <s v="1-4-1405"/>
    <x v="9"/>
    <x v="0"/>
    <x v="1"/>
  </r>
  <r>
    <n v="341"/>
    <s v="1-4-1501"/>
    <x v="2"/>
    <x v="0"/>
    <x v="1"/>
  </r>
  <r>
    <n v="342"/>
    <s v="1-4-1502"/>
    <x v="1"/>
    <x v="0"/>
    <x v="1"/>
  </r>
  <r>
    <n v="343"/>
    <s v="1-4-1503"/>
    <x v="1"/>
    <x v="0"/>
    <x v="1"/>
  </r>
  <r>
    <n v="344"/>
    <s v="1-4-1504"/>
    <x v="1"/>
    <x v="0"/>
    <x v="1"/>
  </r>
  <r>
    <n v="345"/>
    <s v="1-4-1505"/>
    <x v="9"/>
    <x v="0"/>
    <x v="1"/>
  </r>
  <r>
    <n v="346"/>
    <s v="17-1-201"/>
    <x v="12"/>
    <x v="0"/>
    <x v="0"/>
  </r>
  <r>
    <n v="347"/>
    <s v="17-1-202"/>
    <x v="0"/>
    <x v="0"/>
    <x v="0"/>
  </r>
  <r>
    <n v="348"/>
    <s v="17-1-203"/>
    <x v="0"/>
    <x v="0"/>
    <x v="0"/>
  </r>
  <r>
    <n v="349"/>
    <s v="17-1-204"/>
    <x v="0"/>
    <x v="0"/>
    <x v="0"/>
  </r>
  <r>
    <n v="350"/>
    <s v="17-1-205"/>
    <x v="14"/>
    <x v="0"/>
    <x v="0"/>
  </r>
  <r>
    <n v="351"/>
    <s v="17-1-301"/>
    <x v="12"/>
    <x v="0"/>
    <x v="0"/>
  </r>
  <r>
    <n v="352"/>
    <s v="17-1-302"/>
    <x v="0"/>
    <x v="0"/>
    <x v="0"/>
  </r>
  <r>
    <n v="353"/>
    <s v="17-1-303"/>
    <x v="0"/>
    <x v="0"/>
    <x v="0"/>
  </r>
  <r>
    <n v="354"/>
    <s v="17-1-304"/>
    <x v="0"/>
    <x v="0"/>
    <x v="0"/>
  </r>
  <r>
    <n v="355"/>
    <s v="17-1-305"/>
    <x v="14"/>
    <x v="0"/>
    <x v="0"/>
  </r>
  <r>
    <n v="356"/>
    <s v="17-1-401"/>
    <x v="12"/>
    <x v="0"/>
    <x v="0"/>
  </r>
  <r>
    <n v="357"/>
    <s v="17-1-402"/>
    <x v="0"/>
    <x v="0"/>
    <x v="0"/>
  </r>
  <r>
    <n v="358"/>
    <s v="17-1-403"/>
    <x v="0"/>
    <x v="0"/>
    <x v="0"/>
  </r>
  <r>
    <n v="359"/>
    <s v="17-1-404"/>
    <x v="0"/>
    <x v="0"/>
    <x v="0"/>
  </r>
  <r>
    <n v="360"/>
    <s v="17-1-405"/>
    <x v="14"/>
    <x v="0"/>
    <x v="0"/>
  </r>
  <r>
    <n v="361"/>
    <s v="17-1-501"/>
    <x v="12"/>
    <x v="0"/>
    <x v="0"/>
  </r>
  <r>
    <n v="362"/>
    <s v="17-1-502"/>
    <x v="0"/>
    <x v="0"/>
    <x v="0"/>
  </r>
  <r>
    <n v="363"/>
    <s v="17-1-503"/>
    <x v="0"/>
    <x v="0"/>
    <x v="0"/>
  </r>
  <r>
    <n v="364"/>
    <s v="17-1-504"/>
    <x v="0"/>
    <x v="0"/>
    <x v="0"/>
  </r>
  <r>
    <n v="365"/>
    <s v="17-1-505"/>
    <x v="14"/>
    <x v="0"/>
    <x v="0"/>
  </r>
  <r>
    <n v="366"/>
    <s v="17-1-601"/>
    <x v="12"/>
    <x v="0"/>
    <x v="0"/>
  </r>
  <r>
    <n v="367"/>
    <s v="17-1-602"/>
    <x v="0"/>
    <x v="0"/>
    <x v="0"/>
  </r>
  <r>
    <n v="368"/>
    <s v="17-1-603"/>
    <x v="0"/>
    <x v="0"/>
    <x v="0"/>
  </r>
  <r>
    <n v="369"/>
    <s v="17-1-604"/>
    <x v="0"/>
    <x v="0"/>
    <x v="0"/>
  </r>
  <r>
    <n v="370"/>
    <s v="17-1-605"/>
    <x v="14"/>
    <x v="0"/>
    <x v="0"/>
  </r>
  <r>
    <n v="371"/>
    <s v="17-1-701"/>
    <x v="12"/>
    <x v="0"/>
    <x v="0"/>
  </r>
  <r>
    <n v="372"/>
    <s v="17-1-702"/>
    <x v="0"/>
    <x v="0"/>
    <x v="0"/>
  </r>
  <r>
    <n v="373"/>
    <s v="17-1-703"/>
    <x v="0"/>
    <x v="0"/>
    <x v="0"/>
  </r>
  <r>
    <n v="374"/>
    <s v="17-1-704"/>
    <x v="0"/>
    <x v="0"/>
    <x v="0"/>
  </r>
  <r>
    <n v="375"/>
    <s v="17-1-705"/>
    <x v="14"/>
    <x v="0"/>
    <x v="0"/>
  </r>
  <r>
    <n v="376"/>
    <s v="17-1-801"/>
    <x v="12"/>
    <x v="0"/>
    <x v="0"/>
  </r>
  <r>
    <n v="377"/>
    <s v="17-1-802"/>
    <x v="0"/>
    <x v="0"/>
    <x v="0"/>
  </r>
  <r>
    <n v="378"/>
    <s v="17-1-803"/>
    <x v="0"/>
    <x v="0"/>
    <x v="0"/>
  </r>
  <r>
    <n v="379"/>
    <s v="17-1-804"/>
    <x v="0"/>
    <x v="0"/>
    <x v="0"/>
  </r>
  <r>
    <n v="380"/>
    <s v="17-1-805"/>
    <x v="14"/>
    <x v="0"/>
    <x v="0"/>
  </r>
  <r>
    <n v="381"/>
    <s v="17-1-901"/>
    <x v="12"/>
    <x v="0"/>
    <x v="0"/>
  </r>
  <r>
    <n v="382"/>
    <s v="17-1-902"/>
    <x v="0"/>
    <x v="0"/>
    <x v="0"/>
  </r>
  <r>
    <n v="383"/>
    <s v="17-1-903"/>
    <x v="0"/>
    <x v="0"/>
    <x v="0"/>
  </r>
  <r>
    <n v="384"/>
    <s v="17-1-904"/>
    <x v="0"/>
    <x v="0"/>
    <x v="0"/>
  </r>
  <r>
    <n v="385"/>
    <s v="17-1-905"/>
    <x v="14"/>
    <x v="0"/>
    <x v="0"/>
  </r>
  <r>
    <n v="386"/>
    <s v="17-2-201"/>
    <x v="14"/>
    <x v="0"/>
    <x v="0"/>
  </r>
  <r>
    <n v="387"/>
    <s v="17-2-202"/>
    <x v="0"/>
    <x v="0"/>
    <x v="0"/>
  </r>
  <r>
    <n v="388"/>
    <s v="17-2-203"/>
    <x v="0"/>
    <x v="0"/>
    <x v="0"/>
  </r>
  <r>
    <n v="389"/>
    <s v="17-2-204"/>
    <x v="0"/>
    <x v="0"/>
    <x v="0"/>
  </r>
  <r>
    <n v="390"/>
    <s v="17-2-205"/>
    <x v="13"/>
    <x v="0"/>
    <x v="0"/>
  </r>
  <r>
    <n v="391"/>
    <s v="17-2-301"/>
    <x v="14"/>
    <x v="0"/>
    <x v="0"/>
  </r>
  <r>
    <n v="392"/>
    <s v="17-2-302"/>
    <x v="0"/>
    <x v="0"/>
    <x v="0"/>
  </r>
  <r>
    <n v="393"/>
    <s v="17-2-303"/>
    <x v="0"/>
    <x v="0"/>
    <x v="0"/>
  </r>
  <r>
    <n v="394"/>
    <s v="17-2-304"/>
    <x v="0"/>
    <x v="0"/>
    <x v="0"/>
  </r>
  <r>
    <n v="395"/>
    <s v="17-2-305"/>
    <x v="13"/>
    <x v="0"/>
    <x v="0"/>
  </r>
  <r>
    <n v="396"/>
    <s v="17-2-401"/>
    <x v="14"/>
    <x v="0"/>
    <x v="0"/>
  </r>
  <r>
    <n v="397"/>
    <s v="17-2-402"/>
    <x v="0"/>
    <x v="0"/>
    <x v="0"/>
  </r>
  <r>
    <n v="398"/>
    <s v="17-2-403"/>
    <x v="0"/>
    <x v="0"/>
    <x v="0"/>
  </r>
  <r>
    <n v="399"/>
    <s v="17-2-404"/>
    <x v="0"/>
    <x v="0"/>
    <x v="0"/>
  </r>
  <r>
    <n v="400"/>
    <s v="17-2-405"/>
    <x v="13"/>
    <x v="0"/>
    <x v="0"/>
  </r>
  <r>
    <n v="401"/>
    <s v="17-2-501"/>
    <x v="14"/>
    <x v="0"/>
    <x v="0"/>
  </r>
  <r>
    <n v="402"/>
    <s v="17-2-502"/>
    <x v="0"/>
    <x v="0"/>
    <x v="0"/>
  </r>
  <r>
    <n v="403"/>
    <s v="17-2-503"/>
    <x v="0"/>
    <x v="0"/>
    <x v="0"/>
  </r>
  <r>
    <n v="404"/>
    <s v="17-2-504"/>
    <x v="0"/>
    <x v="0"/>
    <x v="0"/>
  </r>
  <r>
    <n v="405"/>
    <s v="17-2-505"/>
    <x v="13"/>
    <x v="0"/>
    <x v="0"/>
  </r>
  <r>
    <n v="406"/>
    <s v="17-2-601"/>
    <x v="14"/>
    <x v="0"/>
    <x v="0"/>
  </r>
  <r>
    <n v="407"/>
    <s v="17-2-602"/>
    <x v="0"/>
    <x v="0"/>
    <x v="0"/>
  </r>
  <r>
    <n v="408"/>
    <s v="17-2-603"/>
    <x v="0"/>
    <x v="0"/>
    <x v="0"/>
  </r>
  <r>
    <n v="409"/>
    <s v="17-2-604"/>
    <x v="0"/>
    <x v="0"/>
    <x v="0"/>
  </r>
  <r>
    <n v="410"/>
    <s v="17-2-605"/>
    <x v="13"/>
    <x v="0"/>
    <x v="0"/>
  </r>
  <r>
    <n v="411"/>
    <s v="17-2-701"/>
    <x v="14"/>
    <x v="0"/>
    <x v="0"/>
  </r>
  <r>
    <n v="412"/>
    <s v="17-2-702"/>
    <x v="0"/>
    <x v="0"/>
    <x v="0"/>
  </r>
  <r>
    <n v="413"/>
    <s v="17-2-703"/>
    <x v="0"/>
    <x v="0"/>
    <x v="0"/>
  </r>
  <r>
    <n v="414"/>
    <s v="17-2-704"/>
    <x v="0"/>
    <x v="0"/>
    <x v="0"/>
  </r>
  <r>
    <n v="415"/>
    <s v="17-2-705"/>
    <x v="13"/>
    <x v="0"/>
    <x v="0"/>
  </r>
  <r>
    <n v="416"/>
    <s v="17-2-801"/>
    <x v="14"/>
    <x v="0"/>
    <x v="0"/>
  </r>
  <r>
    <n v="417"/>
    <s v="17-2-802"/>
    <x v="0"/>
    <x v="0"/>
    <x v="0"/>
  </r>
  <r>
    <n v="418"/>
    <s v="17-2-803"/>
    <x v="0"/>
    <x v="0"/>
    <x v="0"/>
  </r>
  <r>
    <n v="419"/>
    <s v="17-2-804"/>
    <x v="0"/>
    <x v="0"/>
    <x v="0"/>
  </r>
  <r>
    <n v="420"/>
    <s v="17-2-805"/>
    <x v="13"/>
    <x v="0"/>
    <x v="0"/>
  </r>
  <r>
    <n v="421"/>
    <s v="17-2-901"/>
    <x v="14"/>
    <x v="0"/>
    <x v="0"/>
  </r>
  <r>
    <n v="422"/>
    <s v="17-2-902"/>
    <x v="0"/>
    <x v="0"/>
    <x v="0"/>
  </r>
  <r>
    <n v="423"/>
    <s v="17-2-903"/>
    <x v="0"/>
    <x v="0"/>
    <x v="0"/>
  </r>
  <r>
    <n v="424"/>
    <s v="17-2-904"/>
    <x v="0"/>
    <x v="0"/>
    <x v="0"/>
  </r>
  <r>
    <n v="425"/>
    <s v="17-2-905"/>
    <x v="13"/>
    <x v="0"/>
    <x v="0"/>
  </r>
  <r>
    <n v="426"/>
    <s v="17-2-1001"/>
    <x v="15"/>
    <x v="0"/>
    <x v="0"/>
  </r>
  <r>
    <n v="427"/>
    <s v="17-2-1002"/>
    <x v="0"/>
    <x v="0"/>
    <x v="0"/>
  </r>
  <r>
    <n v="428"/>
    <s v="17-2-1003"/>
    <x v="0"/>
    <x v="0"/>
    <x v="0"/>
  </r>
  <r>
    <n v="429"/>
    <s v="17-2-1004"/>
    <x v="0"/>
    <x v="0"/>
    <x v="0"/>
  </r>
  <r>
    <n v="430"/>
    <s v="17-2-1005"/>
    <x v="13"/>
    <x v="0"/>
    <x v="0"/>
  </r>
  <r>
    <n v="431"/>
    <s v="17-2-1101"/>
    <x v="15"/>
    <x v="0"/>
    <x v="0"/>
  </r>
  <r>
    <n v="432"/>
    <s v="17-2-1102"/>
    <x v="0"/>
    <x v="0"/>
    <x v="0"/>
  </r>
  <r>
    <n v="433"/>
    <s v="17-2-1103"/>
    <x v="0"/>
    <x v="0"/>
    <x v="0"/>
  </r>
  <r>
    <n v="434"/>
    <s v="17-2-1104"/>
    <x v="0"/>
    <x v="0"/>
    <x v="0"/>
  </r>
  <r>
    <n v="435"/>
    <s v="17-2-1105"/>
    <x v="13"/>
    <x v="0"/>
    <x v="0"/>
  </r>
  <r>
    <n v="436"/>
    <s v="17-2-1302"/>
    <x v="0"/>
    <x v="0"/>
    <x v="0"/>
  </r>
  <r>
    <n v="437"/>
    <s v="17-2-1303"/>
    <x v="0"/>
    <x v="0"/>
    <x v="0"/>
  </r>
  <r>
    <n v="438"/>
    <s v="17-2-1304"/>
    <x v="0"/>
    <x v="0"/>
    <x v="0"/>
  </r>
  <r>
    <n v="439"/>
    <s v="17-2-1305"/>
    <x v="13"/>
    <x v="0"/>
    <x v="0"/>
  </r>
  <r>
    <n v="440"/>
    <s v="17-2-1401"/>
    <x v="15"/>
    <x v="0"/>
    <x v="0"/>
  </r>
  <r>
    <n v="441"/>
    <s v="17-2-1402"/>
    <x v="0"/>
    <x v="0"/>
    <x v="0"/>
  </r>
  <r>
    <n v="442"/>
    <s v="17-2-1403"/>
    <x v="0"/>
    <x v="0"/>
    <x v="0"/>
  </r>
  <r>
    <n v="443"/>
    <s v="17-2-1505"/>
    <x v="13"/>
    <x v="0"/>
    <x v="0"/>
  </r>
  <r>
    <n v="444"/>
    <s v="17-2-1601"/>
    <x v="15"/>
    <x v="0"/>
    <x v="0"/>
  </r>
  <r>
    <n v="445"/>
    <s v="17-2-1602"/>
    <x v="0"/>
    <x v="0"/>
    <x v="0"/>
  </r>
  <r>
    <n v="446"/>
    <s v="17-2-1603"/>
    <x v="0"/>
    <x v="0"/>
    <x v="0"/>
  </r>
  <r>
    <n v="447"/>
    <s v="17-2-1604"/>
    <x v="0"/>
    <x v="0"/>
    <x v="0"/>
  </r>
  <r>
    <n v="448"/>
    <s v="17-2-1605"/>
    <x v="13"/>
    <x v="0"/>
    <x v="0"/>
  </r>
  <r>
    <n v="449"/>
    <s v="22-2-403"/>
    <x v="7"/>
    <x v="0"/>
    <x v="1"/>
  </r>
  <r>
    <n v="450"/>
    <s v="22-2-404"/>
    <x v="6"/>
    <x v="0"/>
    <x v="1"/>
  </r>
  <r>
    <n v="451"/>
    <s v="22-2-405"/>
    <x v="5"/>
    <x v="0"/>
    <x v="1"/>
  </r>
  <r>
    <n v="452"/>
    <s v="22-2-501"/>
    <x v="8"/>
    <x v="0"/>
    <x v="1"/>
  </r>
  <r>
    <n v="453"/>
    <s v="22-2-502"/>
    <x v="6"/>
    <x v="0"/>
    <x v="1"/>
  </r>
  <r>
    <n v="454"/>
    <s v="22-2-503"/>
    <x v="7"/>
    <x v="0"/>
    <x v="1"/>
  </r>
  <r>
    <n v="455"/>
    <s v="22-2-504"/>
    <x v="6"/>
    <x v="0"/>
    <x v="1"/>
  </r>
  <r>
    <n v="456"/>
    <s v="22-2-505"/>
    <x v="5"/>
    <x v="0"/>
    <x v="1"/>
  </r>
  <r>
    <n v="457"/>
    <s v="22-2-601"/>
    <x v="8"/>
    <x v="0"/>
    <x v="1"/>
  </r>
  <r>
    <n v="458"/>
    <s v="22-2-602"/>
    <x v="6"/>
    <x v="0"/>
    <x v="1"/>
  </r>
  <r>
    <n v="459"/>
    <s v="22-2-603"/>
    <x v="7"/>
    <x v="0"/>
    <x v="1"/>
  </r>
  <r>
    <n v="460"/>
    <s v="22-2-604"/>
    <x v="6"/>
    <x v="0"/>
    <x v="1"/>
  </r>
  <r>
    <n v="461"/>
    <s v="22-2-605"/>
    <x v="5"/>
    <x v="0"/>
    <x v="1"/>
  </r>
  <r>
    <n v="462"/>
    <s v="22-2-701"/>
    <x v="8"/>
    <x v="0"/>
    <x v="1"/>
  </r>
  <r>
    <n v="463"/>
    <s v="22-2-702"/>
    <x v="6"/>
    <x v="0"/>
    <x v="1"/>
  </r>
  <r>
    <n v="464"/>
    <s v="22-2-703"/>
    <x v="7"/>
    <x v="0"/>
    <x v="1"/>
  </r>
  <r>
    <n v="465"/>
    <s v="22-2-704"/>
    <x v="6"/>
    <x v="0"/>
    <x v="1"/>
  </r>
  <r>
    <n v="466"/>
    <s v="22-2-705"/>
    <x v="5"/>
    <x v="0"/>
    <x v="1"/>
  </r>
  <r>
    <n v="467"/>
    <s v="22-2-1204"/>
    <x v="6"/>
    <x v="0"/>
    <x v="1"/>
  </r>
  <r>
    <n v="468"/>
    <s v="22-2-1205"/>
    <x v="5"/>
    <x v="0"/>
    <x v="1"/>
  </r>
  <r>
    <n v="469"/>
    <s v="22-2-1301"/>
    <x v="8"/>
    <x v="0"/>
    <x v="1"/>
  </r>
  <r>
    <n v="470"/>
    <s v="22-2-1302"/>
    <x v="6"/>
    <x v="0"/>
    <x v="1"/>
  </r>
  <r>
    <n v="471"/>
    <s v="22-2-1303"/>
    <x v="7"/>
    <x v="0"/>
    <x v="1"/>
  </r>
  <r>
    <n v="472"/>
    <s v="22-2-1304"/>
    <x v="6"/>
    <x v="0"/>
    <x v="1"/>
  </r>
  <r>
    <n v="473"/>
    <s v="22-2-1305"/>
    <x v="5"/>
    <x v="0"/>
    <x v="1"/>
  </r>
  <r>
    <n v="474"/>
    <s v="22-1-1205"/>
    <x v="8"/>
    <x v="0"/>
    <x v="1"/>
  </r>
  <r>
    <n v="475"/>
    <s v="22-1-1301"/>
    <x v="5"/>
    <x v="0"/>
    <x v="1"/>
  </r>
  <r>
    <n v="476"/>
    <s v="22-1-1504"/>
    <x v="6"/>
    <x v="0"/>
    <x v="1"/>
  </r>
  <r>
    <n v="477"/>
    <s v="17-2-1201"/>
    <x v="15"/>
    <x v="0"/>
    <x v="0"/>
  </r>
  <r>
    <n v="478"/>
    <s v="17-2-1202"/>
    <x v="0"/>
    <x v="0"/>
    <x v="0"/>
  </r>
  <r>
    <n v="479"/>
    <s v="17-2-1203"/>
    <x v="0"/>
    <x v="0"/>
    <x v="0"/>
  </r>
  <r>
    <n v="480"/>
    <s v="17-2-1405"/>
    <x v="13"/>
    <x v="0"/>
    <x v="0"/>
  </r>
  <r>
    <n v="481"/>
    <s v="17-2-1501"/>
    <x v="15"/>
    <x v="0"/>
    <x v="0"/>
  </r>
  <r>
    <n v="482"/>
    <s v="17-2-1503"/>
    <x v="0"/>
    <x v="0"/>
    <x v="0"/>
  </r>
  <r>
    <n v="483"/>
    <s v="17-3-501"/>
    <x v="13"/>
    <x v="0"/>
    <x v="0"/>
  </r>
  <r>
    <n v="484"/>
    <s v="17-3-502"/>
    <x v="0"/>
    <x v="0"/>
    <x v="0"/>
  </r>
  <r>
    <n v="485"/>
    <s v="17-3-505"/>
    <x v="12"/>
    <x v="0"/>
    <x v="0"/>
  </r>
  <r>
    <n v="486"/>
    <s v="17-3-601"/>
    <x v="13"/>
    <x v="0"/>
    <x v="0"/>
  </r>
  <r>
    <n v="487"/>
    <s v="17-3-602"/>
    <x v="0"/>
    <x v="0"/>
    <x v="0"/>
  </r>
  <r>
    <n v="488"/>
    <s v="17-3-603"/>
    <x v="0"/>
    <x v="0"/>
    <x v="0"/>
  </r>
  <r>
    <n v="489"/>
    <s v="17-3-701"/>
    <x v="13"/>
    <x v="0"/>
    <x v="0"/>
  </r>
  <r>
    <n v="490"/>
    <s v="17-3-702"/>
    <x v="0"/>
    <x v="0"/>
    <x v="0"/>
  </r>
  <r>
    <n v="491"/>
    <s v="17-3-703"/>
    <x v="0"/>
    <x v="0"/>
    <x v="0"/>
  </r>
  <r>
    <n v="492"/>
    <s v="17-3-801"/>
    <x v="13"/>
    <x v="0"/>
    <x v="0"/>
  </r>
  <r>
    <n v="493"/>
    <s v="17-3-802"/>
    <x v="0"/>
    <x v="0"/>
    <x v="0"/>
  </r>
  <r>
    <n v="494"/>
    <s v="17-3-803"/>
    <x v="0"/>
    <x v="0"/>
    <x v="0"/>
  </r>
  <r>
    <n v="495"/>
    <s v="17-3-804"/>
    <x v="0"/>
    <x v="0"/>
    <x v="0"/>
  </r>
  <r>
    <n v="496"/>
    <s v="17-3-805"/>
    <x v="12"/>
    <x v="0"/>
    <x v="0"/>
  </r>
  <r>
    <n v="497"/>
    <s v="17-3-902"/>
    <x v="0"/>
    <x v="0"/>
    <x v="0"/>
  </r>
  <r>
    <n v="498"/>
    <s v="22-1-1105"/>
    <x v="8"/>
    <x v="0"/>
    <x v="1"/>
  </r>
  <r>
    <n v="499"/>
    <s v="22-1-1202"/>
    <x v="6"/>
    <x v="0"/>
    <x v="1"/>
  </r>
  <r>
    <n v="500"/>
    <s v="22-1-1602"/>
    <x v="6"/>
    <x v="0"/>
    <x v="1"/>
  </r>
  <r>
    <n v="501"/>
    <s v="22-1-1603"/>
    <x v="7"/>
    <x v="0"/>
    <x v="1"/>
  </r>
  <r>
    <n v="502"/>
    <s v="17-2-1204"/>
    <x v="0"/>
    <x v="0"/>
    <x v="0"/>
  </r>
  <r>
    <n v="503"/>
    <s v="17-2-1205"/>
    <x v="13"/>
    <x v="0"/>
    <x v="0"/>
  </r>
  <r>
    <n v="504"/>
    <s v="17-2-1301"/>
    <x v="15"/>
    <x v="0"/>
    <x v="0"/>
  </r>
  <r>
    <n v="505"/>
    <s v="17-2-1404"/>
    <x v="0"/>
    <x v="0"/>
    <x v="0"/>
  </r>
  <r>
    <n v="506"/>
    <s v="17-2-1502"/>
    <x v="0"/>
    <x v="0"/>
    <x v="0"/>
  </r>
  <r>
    <n v="507"/>
    <s v="17-2-1504"/>
    <x v="0"/>
    <x v="0"/>
    <x v="0"/>
  </r>
  <r>
    <n v="508"/>
    <s v="22-1-1203"/>
    <x v="7"/>
    <x v="0"/>
    <x v="1"/>
  </r>
  <r>
    <n v="509"/>
    <s v="22-1-1204"/>
    <x v="6"/>
    <x v="0"/>
    <x v="1"/>
  </r>
  <r>
    <n v="510"/>
    <s v="22-1-1505"/>
    <x v="8"/>
    <x v="0"/>
    <x v="1"/>
  </r>
  <r>
    <n v="511"/>
    <s v="22-1-1601"/>
    <x v="5"/>
    <x v="0"/>
    <x v="1"/>
  </r>
  <r>
    <n v="512"/>
    <s v="17-3-403"/>
    <x v="0"/>
    <x v="0"/>
    <x v="0"/>
  </r>
  <r>
    <n v="513"/>
    <s v="17-3-404"/>
    <x v="0"/>
    <x v="0"/>
    <x v="0"/>
  </r>
  <r>
    <n v="514"/>
    <s v="17-3-405"/>
    <x v="12"/>
    <x v="0"/>
    <x v="0"/>
  </r>
  <r>
    <n v="515"/>
    <s v="17-3-401"/>
    <x v="13"/>
    <x v="0"/>
    <x v="0"/>
  </r>
  <r>
    <n v="516"/>
    <s v="17-3-305"/>
    <x v="12"/>
    <x v="0"/>
    <x v="0"/>
  </r>
  <r>
    <n v="517"/>
    <s v="17-3-304"/>
    <x v="0"/>
    <x v="0"/>
    <x v="0"/>
  </r>
  <r>
    <n v="518"/>
    <s v="17-3-303"/>
    <x v="0"/>
    <x v="0"/>
    <x v="0"/>
  </r>
  <r>
    <n v="519"/>
    <s v="17-3-302"/>
    <x v="0"/>
    <x v="0"/>
    <x v="0"/>
  </r>
  <r>
    <n v="520"/>
    <s v="17-3-301"/>
    <x v="13"/>
    <x v="0"/>
    <x v="0"/>
  </r>
  <r>
    <n v="521"/>
    <s v="17-3-205"/>
    <x v="12"/>
    <x v="0"/>
    <x v="0"/>
  </r>
  <r>
    <n v="522"/>
    <s v="17-3-204"/>
    <x v="0"/>
    <x v="0"/>
    <x v="0"/>
  </r>
  <r>
    <n v="523"/>
    <s v="17-3-202"/>
    <x v="0"/>
    <x v="0"/>
    <x v="0"/>
  </r>
  <r>
    <n v="524"/>
    <s v="17-3-201"/>
    <x v="13"/>
    <x v="0"/>
    <x v="0"/>
  </r>
  <r>
    <n v="525"/>
    <s v="1-3-1505"/>
    <x v="2"/>
    <x v="0"/>
    <x v="1"/>
  </r>
  <r>
    <n v="526"/>
    <s v="1-3-902"/>
    <x v="1"/>
    <x v="0"/>
    <x v="1"/>
  </r>
  <r>
    <n v="527"/>
    <s v="1-3-901"/>
    <x v="3"/>
    <x v="0"/>
    <x v="1"/>
  </r>
  <r>
    <n v="528"/>
    <s v="1-1-1305"/>
    <x v="2"/>
    <x v="0"/>
    <x v="0"/>
  </r>
  <r>
    <n v="529"/>
    <s v="17-3-503"/>
    <x v="0"/>
    <x v="0"/>
    <x v="0"/>
  </r>
  <r>
    <n v="530"/>
    <s v="17-3-504"/>
    <x v="0"/>
    <x v="0"/>
    <x v="0"/>
  </r>
  <r>
    <n v="531"/>
    <s v="17-3-604"/>
    <x v="0"/>
    <x v="0"/>
    <x v="0"/>
  </r>
  <r>
    <n v="532"/>
    <s v="17-3-605"/>
    <x v="12"/>
    <x v="0"/>
    <x v="0"/>
  </r>
  <r>
    <n v="533"/>
    <s v="1-4-801"/>
    <x v="2"/>
    <x v="0"/>
    <x v="1"/>
  </r>
  <r>
    <n v="534"/>
    <s v="1-4-201"/>
    <x v="2"/>
    <x v="0"/>
    <x v="1"/>
  </r>
  <r>
    <n v="535"/>
    <s v="1-4-202"/>
    <x v="1"/>
    <x v="0"/>
    <x v="1"/>
  </r>
  <r>
    <n v="536"/>
    <s v="1-4-203"/>
    <x v="1"/>
    <x v="0"/>
    <x v="1"/>
  </r>
  <r>
    <n v="537"/>
    <s v="1-4-204"/>
    <x v="1"/>
    <x v="0"/>
    <x v="1"/>
  </r>
  <r>
    <n v="538"/>
    <s v="1-4-205"/>
    <x v="9"/>
    <x v="0"/>
    <x v="1"/>
  </r>
  <r>
    <n v="539"/>
    <s v="1-4-301"/>
    <x v="2"/>
    <x v="0"/>
    <x v="1"/>
  </r>
  <r>
    <n v="540"/>
    <s v="1-4-302"/>
    <x v="1"/>
    <x v="0"/>
    <x v="1"/>
  </r>
  <r>
    <n v="541"/>
    <s v="1-4-303"/>
    <x v="1"/>
    <x v="0"/>
    <x v="1"/>
  </r>
  <r>
    <n v="542"/>
    <s v="1-4-304"/>
    <x v="1"/>
    <x v="0"/>
    <x v="1"/>
  </r>
  <r>
    <n v="543"/>
    <s v="1-4-305"/>
    <x v="9"/>
    <x v="0"/>
    <x v="1"/>
  </r>
  <r>
    <n v="544"/>
    <s v="17-3-402"/>
    <x v="0"/>
    <x v="0"/>
    <x v="0"/>
  </r>
  <r>
    <n v="545"/>
    <s v="17-3-704"/>
    <x v="0"/>
    <x v="0"/>
    <x v="0"/>
  </r>
  <r>
    <n v="546"/>
    <s v="17-3-705"/>
    <x v="12"/>
    <x v="0"/>
    <x v="0"/>
  </r>
  <r>
    <n v="547"/>
    <s v="22-1-304"/>
    <x v="6"/>
    <x v="0"/>
    <x v="1"/>
  </r>
  <r>
    <n v="548"/>
    <s v="22-1-305"/>
    <x v="8"/>
    <x v="0"/>
    <x v="1"/>
  </r>
  <r>
    <n v="549"/>
    <s v="21-1-505"/>
    <x v="16"/>
    <x v="0"/>
    <x v="1"/>
  </r>
  <r>
    <n v="550"/>
    <s v="21-1-601"/>
    <x v="17"/>
    <x v="0"/>
    <x v="1"/>
  </r>
  <r>
    <n v="551"/>
    <s v="21-1-602"/>
    <x v="18"/>
    <x v="0"/>
    <x v="1"/>
  </r>
  <r>
    <n v="552"/>
    <s v="21-1-603"/>
    <x v="19"/>
    <x v="0"/>
    <x v="1"/>
  </r>
  <r>
    <n v="553"/>
    <s v="21-1-604"/>
    <x v="18"/>
    <x v="0"/>
    <x v="1"/>
  </r>
  <r>
    <n v="554"/>
    <s v="21-1-605"/>
    <x v="16"/>
    <x v="0"/>
    <x v="1"/>
  </r>
  <r>
    <n v="555"/>
    <s v="21-1-701"/>
    <x v="17"/>
    <x v="0"/>
    <x v="1"/>
  </r>
  <r>
    <n v="556"/>
    <s v="21-1-702"/>
    <x v="18"/>
    <x v="0"/>
    <x v="1"/>
  </r>
  <r>
    <n v="557"/>
    <s v="21-1-703"/>
    <x v="19"/>
    <x v="0"/>
    <x v="1"/>
  </r>
  <r>
    <n v="558"/>
    <s v="21-1-704"/>
    <x v="18"/>
    <x v="0"/>
    <x v="1"/>
  </r>
  <r>
    <n v="559"/>
    <s v="21-1-705"/>
    <x v="16"/>
    <x v="0"/>
    <x v="1"/>
  </r>
  <r>
    <n v="560"/>
    <s v="21-1-801"/>
    <x v="17"/>
    <x v="0"/>
    <x v="1"/>
  </r>
  <r>
    <n v="561"/>
    <s v="21-1-802"/>
    <x v="18"/>
    <x v="0"/>
    <x v="1"/>
  </r>
  <r>
    <n v="562"/>
    <s v="21-1-803"/>
    <x v="19"/>
    <x v="0"/>
    <x v="1"/>
  </r>
  <r>
    <n v="563"/>
    <s v="21-1-804"/>
    <x v="18"/>
    <x v="0"/>
    <x v="1"/>
  </r>
  <r>
    <n v="564"/>
    <s v="21-1-805"/>
    <x v="16"/>
    <x v="0"/>
    <x v="1"/>
  </r>
  <r>
    <n v="565"/>
    <s v="21-1-901"/>
    <x v="17"/>
    <x v="0"/>
    <x v="1"/>
  </r>
  <r>
    <n v="566"/>
    <s v="21-1-902"/>
    <x v="18"/>
    <x v="0"/>
    <x v="1"/>
  </r>
  <r>
    <n v="567"/>
    <s v="21-1-903"/>
    <x v="19"/>
    <x v="0"/>
    <x v="1"/>
  </r>
  <r>
    <n v="568"/>
    <s v="21-1-904"/>
    <x v="18"/>
    <x v="0"/>
    <x v="1"/>
  </r>
  <r>
    <n v="569"/>
    <s v="21-1-905"/>
    <x v="16"/>
    <x v="0"/>
    <x v="1"/>
  </r>
  <r>
    <n v="570"/>
    <s v="21-1-1001"/>
    <x v="17"/>
    <x v="0"/>
    <x v="1"/>
  </r>
  <r>
    <n v="571"/>
    <s v="21-1-1002"/>
    <x v="18"/>
    <x v="0"/>
    <x v="1"/>
  </r>
  <r>
    <n v="572"/>
    <s v="21-1-1003"/>
    <x v="19"/>
    <x v="0"/>
    <x v="1"/>
  </r>
  <r>
    <n v="573"/>
    <s v="21-1-1004"/>
    <x v="18"/>
    <x v="0"/>
    <x v="1"/>
  </r>
  <r>
    <n v="574"/>
    <s v="21-1-1005"/>
    <x v="16"/>
    <x v="0"/>
    <x v="1"/>
  </r>
  <r>
    <n v="575"/>
    <s v="21-1-1101"/>
    <x v="17"/>
    <x v="0"/>
    <x v="1"/>
  </r>
  <r>
    <n v="576"/>
    <s v="21-1-1102"/>
    <x v="18"/>
    <x v="0"/>
    <x v="1"/>
  </r>
  <r>
    <n v="577"/>
    <s v="21-1-1103"/>
    <x v="19"/>
    <x v="0"/>
    <x v="1"/>
  </r>
  <r>
    <n v="578"/>
    <s v="21-1-1104"/>
    <x v="18"/>
    <x v="0"/>
    <x v="1"/>
  </r>
  <r>
    <n v="579"/>
    <s v="21-1-1105"/>
    <x v="16"/>
    <x v="0"/>
    <x v="1"/>
  </r>
  <r>
    <n v="580"/>
    <s v="21-1-1201"/>
    <x v="17"/>
    <x v="0"/>
    <x v="1"/>
  </r>
  <r>
    <n v="581"/>
    <s v="21-1-1202"/>
    <x v="18"/>
    <x v="0"/>
    <x v="1"/>
  </r>
  <r>
    <n v="582"/>
    <s v="21-1-1203"/>
    <x v="19"/>
    <x v="0"/>
    <x v="1"/>
  </r>
  <r>
    <n v="583"/>
    <s v="21-1-1204"/>
    <x v="18"/>
    <x v="0"/>
    <x v="1"/>
  </r>
  <r>
    <n v="584"/>
    <s v="21-1-1205"/>
    <x v="16"/>
    <x v="0"/>
    <x v="1"/>
  </r>
  <r>
    <n v="585"/>
    <s v="21-1-1301"/>
    <x v="17"/>
    <x v="0"/>
    <x v="1"/>
  </r>
  <r>
    <n v="586"/>
    <s v="21-1-1302"/>
    <x v="18"/>
    <x v="0"/>
    <x v="1"/>
  </r>
  <r>
    <n v="587"/>
    <s v="21-1-1303"/>
    <x v="19"/>
    <x v="0"/>
    <x v="1"/>
  </r>
  <r>
    <n v="588"/>
    <s v="21-1-1304"/>
    <x v="18"/>
    <x v="0"/>
    <x v="1"/>
  </r>
  <r>
    <n v="589"/>
    <s v="21-1-1305"/>
    <x v="16"/>
    <x v="0"/>
    <x v="1"/>
  </r>
  <r>
    <n v="590"/>
    <s v="21-1-1401"/>
    <x v="17"/>
    <x v="0"/>
    <x v="1"/>
  </r>
  <r>
    <n v="591"/>
    <s v="21-1-1402"/>
    <x v="18"/>
    <x v="0"/>
    <x v="1"/>
  </r>
  <r>
    <n v="592"/>
    <s v="21-1-1403"/>
    <x v="19"/>
    <x v="0"/>
    <x v="1"/>
  </r>
  <r>
    <n v="593"/>
    <s v="21-1-1404"/>
    <x v="18"/>
    <x v="0"/>
    <x v="1"/>
  </r>
  <r>
    <n v="594"/>
    <s v="21-1-1405"/>
    <x v="16"/>
    <x v="0"/>
    <x v="1"/>
  </r>
  <r>
    <n v="595"/>
    <s v="21-1-201"/>
    <x v="17"/>
    <x v="0"/>
    <x v="1"/>
  </r>
  <r>
    <n v="596"/>
    <s v="21-1-202"/>
    <x v="18"/>
    <x v="0"/>
    <x v="1"/>
  </r>
  <r>
    <n v="597"/>
    <s v="21-1-203"/>
    <x v="19"/>
    <x v="0"/>
    <x v="1"/>
  </r>
  <r>
    <n v="598"/>
    <s v="21-1-304"/>
    <x v="18"/>
    <x v="0"/>
    <x v="1"/>
  </r>
  <r>
    <n v="599"/>
    <s v="21-1-305"/>
    <x v="16"/>
    <x v="0"/>
    <x v="1"/>
  </r>
  <r>
    <n v="600"/>
    <s v="21-1-401"/>
    <x v="17"/>
    <x v="0"/>
    <x v="1"/>
  </r>
  <r>
    <n v="601"/>
    <s v="21-1-402"/>
    <x v="18"/>
    <x v="0"/>
    <x v="1"/>
  </r>
  <r>
    <n v="602"/>
    <s v="21-1-403"/>
    <x v="19"/>
    <x v="0"/>
    <x v="1"/>
  </r>
  <r>
    <n v="603"/>
    <s v="21-1-404"/>
    <x v="18"/>
    <x v="0"/>
    <x v="1"/>
  </r>
  <r>
    <n v="604"/>
    <s v="21-1-405"/>
    <x v="16"/>
    <x v="0"/>
    <x v="1"/>
  </r>
  <r>
    <n v="605"/>
    <s v="21-1-501"/>
    <x v="17"/>
    <x v="0"/>
    <x v="1"/>
  </r>
  <r>
    <n v="606"/>
    <s v="21-1-502"/>
    <x v="18"/>
    <x v="0"/>
    <x v="1"/>
  </r>
  <r>
    <n v="607"/>
    <s v="21-1-1503"/>
    <x v="19"/>
    <x v="0"/>
    <x v="1"/>
  </r>
  <r>
    <n v="608"/>
    <s v="21-1-1504"/>
    <x v="18"/>
    <x v="0"/>
    <x v="1"/>
  </r>
  <r>
    <n v="609"/>
    <s v="21-1-1505"/>
    <x v="16"/>
    <x v="0"/>
    <x v="1"/>
  </r>
  <r>
    <n v="610"/>
    <s v="21-1-1601"/>
    <x v="17"/>
    <x v="0"/>
    <x v="1"/>
  </r>
  <r>
    <n v="611"/>
    <s v="21-1-1602"/>
    <x v="18"/>
    <x v="0"/>
    <x v="1"/>
  </r>
  <r>
    <n v="612"/>
    <s v="21-1-1603"/>
    <x v="19"/>
    <x v="0"/>
    <x v="1"/>
  </r>
  <r>
    <n v="613"/>
    <s v="21-1-1604"/>
    <x v="18"/>
    <x v="0"/>
    <x v="1"/>
  </r>
  <r>
    <n v="614"/>
    <s v="21-1-1605"/>
    <x v="16"/>
    <x v="0"/>
    <x v="1"/>
  </r>
  <r>
    <n v="615"/>
    <s v="21-2-201"/>
    <x v="16"/>
    <x v="0"/>
    <x v="1"/>
  </r>
  <r>
    <n v="616"/>
    <s v="21-2-202"/>
    <x v="18"/>
    <x v="0"/>
    <x v="1"/>
  </r>
  <r>
    <n v="617"/>
    <s v="21-2-203"/>
    <x v="19"/>
    <x v="0"/>
    <x v="1"/>
  </r>
  <r>
    <n v="618"/>
    <s v="21-2-204"/>
    <x v="18"/>
    <x v="0"/>
    <x v="1"/>
  </r>
  <r>
    <n v="619"/>
    <s v="21-2-205"/>
    <x v="17"/>
    <x v="0"/>
    <x v="1"/>
  </r>
  <r>
    <n v="620"/>
    <s v="21-2-301"/>
    <x v="16"/>
    <x v="0"/>
    <x v="1"/>
  </r>
  <r>
    <n v="621"/>
    <s v="21-2-302"/>
    <x v="18"/>
    <x v="0"/>
    <x v="1"/>
  </r>
  <r>
    <n v="622"/>
    <s v="21-2-402"/>
    <x v="18"/>
    <x v="0"/>
    <x v="1"/>
  </r>
  <r>
    <n v="623"/>
    <s v="21-2-403"/>
    <x v="19"/>
    <x v="0"/>
    <x v="1"/>
  </r>
  <r>
    <n v="624"/>
    <s v="21-2-404"/>
    <x v="18"/>
    <x v="0"/>
    <x v="1"/>
  </r>
  <r>
    <n v="625"/>
    <s v="21-2-405"/>
    <x v="17"/>
    <x v="0"/>
    <x v="1"/>
  </r>
  <r>
    <n v="626"/>
    <s v="21-2-501"/>
    <x v="16"/>
    <x v="0"/>
    <x v="1"/>
  </r>
  <r>
    <n v="627"/>
    <s v="21-2-502"/>
    <x v="18"/>
    <x v="0"/>
    <x v="1"/>
  </r>
  <r>
    <n v="628"/>
    <s v="21-2-503"/>
    <x v="19"/>
    <x v="0"/>
    <x v="1"/>
  </r>
  <r>
    <n v="629"/>
    <s v="21-2-504"/>
    <x v="18"/>
    <x v="0"/>
    <x v="1"/>
  </r>
  <r>
    <n v="630"/>
    <s v="21-2-505"/>
    <x v="17"/>
    <x v="0"/>
    <x v="1"/>
  </r>
  <r>
    <n v="631"/>
    <s v="21-2-601"/>
    <x v="16"/>
    <x v="0"/>
    <x v="1"/>
  </r>
  <r>
    <n v="632"/>
    <s v="21-2-602"/>
    <x v="18"/>
    <x v="0"/>
    <x v="1"/>
  </r>
  <r>
    <n v="633"/>
    <s v="21-2-603"/>
    <x v="19"/>
    <x v="0"/>
    <x v="1"/>
  </r>
  <r>
    <n v="634"/>
    <s v="21-2-604"/>
    <x v="18"/>
    <x v="0"/>
    <x v="1"/>
  </r>
  <r>
    <n v="635"/>
    <s v="21-2-605"/>
    <x v="17"/>
    <x v="0"/>
    <x v="1"/>
  </r>
  <r>
    <n v="636"/>
    <s v="21-2-701"/>
    <x v="16"/>
    <x v="0"/>
    <x v="1"/>
  </r>
  <r>
    <n v="637"/>
    <s v="21-2-702"/>
    <x v="18"/>
    <x v="0"/>
    <x v="1"/>
  </r>
  <r>
    <n v="638"/>
    <s v="21-2-703"/>
    <x v="19"/>
    <x v="0"/>
    <x v="1"/>
  </r>
  <r>
    <n v="639"/>
    <s v="21-2-704"/>
    <x v="18"/>
    <x v="0"/>
    <x v="1"/>
  </r>
  <r>
    <n v="640"/>
    <s v="21-2-705"/>
    <x v="17"/>
    <x v="0"/>
    <x v="1"/>
  </r>
  <r>
    <n v="641"/>
    <s v="21-2-801"/>
    <x v="16"/>
    <x v="0"/>
    <x v="1"/>
  </r>
  <r>
    <n v="642"/>
    <s v="21-2-802"/>
    <x v="18"/>
    <x v="0"/>
    <x v="1"/>
  </r>
  <r>
    <n v="643"/>
    <s v="21-2-803"/>
    <x v="19"/>
    <x v="0"/>
    <x v="1"/>
  </r>
  <r>
    <n v="644"/>
    <s v="21-2-804"/>
    <x v="18"/>
    <x v="0"/>
    <x v="1"/>
  </r>
  <r>
    <n v="645"/>
    <s v="21-2-805"/>
    <x v="17"/>
    <x v="0"/>
    <x v="1"/>
  </r>
  <r>
    <n v="646"/>
    <s v="21-2-901"/>
    <x v="16"/>
    <x v="0"/>
    <x v="1"/>
  </r>
  <r>
    <n v="647"/>
    <s v="21-2-902"/>
    <x v="18"/>
    <x v="0"/>
    <x v="1"/>
  </r>
  <r>
    <n v="648"/>
    <s v="21-2-905"/>
    <x v="17"/>
    <x v="0"/>
    <x v="1"/>
  </r>
  <r>
    <n v="649"/>
    <s v="21-2-1001"/>
    <x v="16"/>
    <x v="0"/>
    <x v="1"/>
  </r>
  <r>
    <n v="650"/>
    <s v="21-2-1002"/>
    <x v="18"/>
    <x v="0"/>
    <x v="1"/>
  </r>
  <r>
    <n v="651"/>
    <s v="21-2-1003"/>
    <x v="19"/>
    <x v="0"/>
    <x v="1"/>
  </r>
  <r>
    <n v="652"/>
    <s v="21-2-1004"/>
    <x v="18"/>
    <x v="0"/>
    <x v="1"/>
  </r>
  <r>
    <n v="653"/>
    <s v="21-2-1005"/>
    <x v="17"/>
    <x v="0"/>
    <x v="1"/>
  </r>
  <r>
    <n v="654"/>
    <s v="21-2-1101"/>
    <x v="16"/>
    <x v="0"/>
    <x v="1"/>
  </r>
  <r>
    <n v="655"/>
    <s v="21-2-1102"/>
    <x v="18"/>
    <x v="0"/>
    <x v="1"/>
  </r>
  <r>
    <n v="656"/>
    <s v="21-2-1105"/>
    <x v="17"/>
    <x v="0"/>
    <x v="1"/>
  </r>
  <r>
    <n v="657"/>
    <s v="21-2-1201"/>
    <x v="16"/>
    <x v="0"/>
    <x v="1"/>
  </r>
  <r>
    <n v="658"/>
    <s v="21-2-1202"/>
    <x v="18"/>
    <x v="0"/>
    <x v="1"/>
  </r>
  <r>
    <n v="659"/>
    <s v="21-2-1203"/>
    <x v="19"/>
    <x v="0"/>
    <x v="1"/>
  </r>
  <r>
    <n v="660"/>
    <s v="21-2-1204"/>
    <x v="18"/>
    <x v="0"/>
    <x v="1"/>
  </r>
  <r>
    <n v="661"/>
    <s v="21-2-1205"/>
    <x v="17"/>
    <x v="0"/>
    <x v="1"/>
  </r>
  <r>
    <n v="662"/>
    <s v="21-2-1301"/>
    <x v="16"/>
    <x v="0"/>
    <x v="1"/>
  </r>
  <r>
    <n v="663"/>
    <s v="21-2-1302"/>
    <x v="18"/>
    <x v="0"/>
    <x v="1"/>
  </r>
  <r>
    <n v="664"/>
    <s v="21-2-1303"/>
    <x v="19"/>
    <x v="0"/>
    <x v="1"/>
  </r>
  <r>
    <n v="665"/>
    <s v="21-2-1304"/>
    <x v="18"/>
    <x v="0"/>
    <x v="1"/>
  </r>
  <r>
    <n v="666"/>
    <s v="21-2-1305"/>
    <x v="17"/>
    <x v="0"/>
    <x v="1"/>
  </r>
  <r>
    <n v="667"/>
    <s v="21-2-1401"/>
    <x v="16"/>
    <x v="0"/>
    <x v="1"/>
  </r>
  <r>
    <n v="668"/>
    <s v="21-2-1402"/>
    <x v="18"/>
    <x v="0"/>
    <x v="1"/>
  </r>
  <r>
    <n v="669"/>
    <s v="21-2-1403"/>
    <x v="19"/>
    <x v="0"/>
    <x v="1"/>
  </r>
  <r>
    <n v="670"/>
    <s v="21-2-1404"/>
    <x v="18"/>
    <x v="0"/>
    <x v="1"/>
  </r>
  <r>
    <n v="671"/>
    <s v="21-2-1405"/>
    <x v="17"/>
    <x v="0"/>
    <x v="1"/>
  </r>
  <r>
    <n v="672"/>
    <s v="21-2-1501"/>
    <x v="16"/>
    <x v="0"/>
    <x v="1"/>
  </r>
  <r>
    <n v="673"/>
    <s v="21-2-1502"/>
    <x v="18"/>
    <x v="0"/>
    <x v="1"/>
  </r>
  <r>
    <n v="674"/>
    <s v="21-2-1503"/>
    <x v="19"/>
    <x v="0"/>
    <x v="1"/>
  </r>
  <r>
    <n v="675"/>
    <s v="21-2-1504"/>
    <x v="18"/>
    <x v="0"/>
    <x v="1"/>
  </r>
  <r>
    <n v="676"/>
    <s v="21-2-1602"/>
    <x v="18"/>
    <x v="0"/>
    <x v="1"/>
  </r>
  <r>
    <n v="677"/>
    <s v="21-2-1603"/>
    <x v="19"/>
    <x v="0"/>
    <x v="1"/>
  </r>
  <r>
    <n v="678"/>
    <s v="21-2-1604"/>
    <x v="18"/>
    <x v="0"/>
    <x v="1"/>
  </r>
  <r>
    <n v="679"/>
    <s v="21-2-1605"/>
    <x v="17"/>
    <x v="0"/>
    <x v="1"/>
  </r>
  <r>
    <n v="680"/>
    <s v="22-2-1501"/>
    <x v="8"/>
    <x v="0"/>
    <x v="1"/>
  </r>
  <r>
    <n v="681"/>
    <s v="21-1-302"/>
    <x v="18"/>
    <x v="0"/>
    <x v="1"/>
  </r>
  <r>
    <n v="682"/>
    <s v="21-1-303"/>
    <x v="19"/>
    <x v="0"/>
    <x v="1"/>
  </r>
  <r>
    <n v="683"/>
    <s v="1-4-401"/>
    <x v="2"/>
    <x v="0"/>
    <x v="1"/>
  </r>
  <r>
    <n v="684"/>
    <s v="1-4-402"/>
    <x v="1"/>
    <x v="0"/>
    <x v="1"/>
  </r>
  <r>
    <n v="685"/>
    <s v="1-4-403"/>
    <x v="1"/>
    <x v="0"/>
    <x v="1"/>
  </r>
  <r>
    <n v="686"/>
    <s v="1-4-404"/>
    <x v="1"/>
    <x v="0"/>
    <x v="1"/>
  </r>
  <r>
    <n v="687"/>
    <s v="1-4-405"/>
    <x v="9"/>
    <x v="0"/>
    <x v="1"/>
  </r>
  <r>
    <n v="688"/>
    <s v="1-4-701"/>
    <x v="2"/>
    <x v="0"/>
    <x v="1"/>
  </r>
  <r>
    <n v="689"/>
    <s v="1-4-702"/>
    <x v="1"/>
    <x v="0"/>
    <x v="1"/>
  </r>
  <r>
    <n v="690"/>
    <s v="1-4-703"/>
    <x v="1"/>
    <x v="0"/>
    <x v="1"/>
  </r>
  <r>
    <n v="691"/>
    <s v="1-4-704"/>
    <x v="1"/>
    <x v="0"/>
    <x v="1"/>
  </r>
  <r>
    <n v="692"/>
    <s v="1-4-705"/>
    <x v="9"/>
    <x v="0"/>
    <x v="1"/>
  </r>
  <r>
    <n v="693"/>
    <s v="1-4-501"/>
    <x v="2"/>
    <x v="0"/>
    <x v="1"/>
  </r>
  <r>
    <n v="694"/>
    <s v="1-4-502"/>
    <x v="1"/>
    <x v="0"/>
    <x v="1"/>
  </r>
  <r>
    <n v="695"/>
    <s v="1-4-503"/>
    <x v="1"/>
    <x v="0"/>
    <x v="1"/>
  </r>
  <r>
    <n v="696"/>
    <s v="1-4-504"/>
    <x v="1"/>
    <x v="0"/>
    <x v="1"/>
  </r>
  <r>
    <n v="697"/>
    <s v="1-4-505"/>
    <x v="9"/>
    <x v="0"/>
    <x v="1"/>
  </r>
  <r>
    <n v="698"/>
    <s v="1-4-601"/>
    <x v="2"/>
    <x v="0"/>
    <x v="1"/>
  </r>
  <r>
    <n v="699"/>
    <s v="1-4-602"/>
    <x v="1"/>
    <x v="0"/>
    <x v="1"/>
  </r>
  <r>
    <n v="700"/>
    <s v="1-4-603"/>
    <x v="1"/>
    <x v="0"/>
    <x v="1"/>
  </r>
  <r>
    <n v="701"/>
    <s v="1-4-604"/>
    <x v="1"/>
    <x v="0"/>
    <x v="1"/>
  </r>
  <r>
    <n v="702"/>
    <s v="1-4-605"/>
    <x v="9"/>
    <x v="0"/>
    <x v="1"/>
  </r>
  <r>
    <n v="703"/>
    <s v="1-3-904"/>
    <x v="1"/>
    <x v="0"/>
    <x v="1"/>
  </r>
  <r>
    <n v="704"/>
    <s v="21-2-303"/>
    <x v="19"/>
    <x v="0"/>
    <x v="1"/>
  </r>
  <r>
    <n v="705"/>
    <s v="21-2-304"/>
    <x v="18"/>
    <x v="0"/>
    <x v="1"/>
  </r>
  <r>
    <n v="706"/>
    <s v="21-2-305"/>
    <x v="17"/>
    <x v="0"/>
    <x v="1"/>
  </r>
  <r>
    <n v="707"/>
    <s v="21-2-401"/>
    <x v="16"/>
    <x v="0"/>
    <x v="1"/>
  </r>
  <r>
    <n v="708"/>
    <s v="22-2-1001"/>
    <x v="8"/>
    <x v="0"/>
    <x v="1"/>
  </r>
  <r>
    <n v="709"/>
    <s v="21-1-301"/>
    <x v="17"/>
    <x v="0"/>
    <x v="1"/>
  </r>
  <r>
    <n v="710"/>
    <s v="22-2-1401"/>
    <x v="8"/>
    <x v="0"/>
    <x v="1"/>
  </r>
  <r>
    <n v="711"/>
    <s v="22-2-1402"/>
    <x v="6"/>
    <x v="0"/>
    <x v="1"/>
  </r>
  <r>
    <n v="712"/>
    <s v="22-2-1405"/>
    <x v="5"/>
    <x v="0"/>
    <x v="1"/>
  </r>
  <r>
    <n v="713"/>
    <s v="22-1-1401"/>
    <x v="5"/>
    <x v="0"/>
    <x v="1"/>
  </r>
  <r>
    <n v="714"/>
    <s v="22-1-1402"/>
    <x v="6"/>
    <x v="0"/>
    <x v="1"/>
  </r>
  <r>
    <n v="715"/>
    <s v="22-2-204"/>
    <x v="6"/>
    <x v="0"/>
    <x v="1"/>
  </r>
  <r>
    <n v="716"/>
    <s v="22-2-303"/>
    <x v="7"/>
    <x v="0"/>
    <x v="1"/>
  </r>
  <r>
    <n v="717"/>
    <s v="22-2-905"/>
    <x v="5"/>
    <x v="0"/>
    <x v="1"/>
  </r>
  <r>
    <n v="718"/>
    <s v="22-2-1005"/>
    <x v="5"/>
    <x v="0"/>
    <x v="1"/>
  </r>
  <r>
    <n v="719"/>
    <s v="22-2-1502"/>
    <x v="6"/>
    <x v="0"/>
    <x v="1"/>
  </r>
  <r>
    <n v="720"/>
    <s v="22-2-902"/>
    <x v="6"/>
    <x v="0"/>
    <x v="1"/>
  </r>
  <r>
    <n v="721"/>
    <s v="22-2-802"/>
    <x v="6"/>
    <x v="0"/>
    <x v="1"/>
  </r>
  <r>
    <n v="722"/>
    <s v="22-2-1404"/>
    <x v="6"/>
    <x v="0"/>
    <x v="1"/>
  </r>
  <r>
    <n v="723"/>
    <s v="22-2-1202"/>
    <x v="6"/>
    <x v="0"/>
    <x v="1"/>
  </r>
  <r>
    <n v="724"/>
    <s v="22-1-1305"/>
    <x v="8"/>
    <x v="0"/>
    <x v="1"/>
  </r>
  <r>
    <n v="725"/>
    <s v="22-1-1304"/>
    <x v="6"/>
    <x v="0"/>
    <x v="1"/>
  </r>
  <r>
    <n v="726"/>
    <s v="22-2-1003"/>
    <x v="7"/>
    <x v="0"/>
    <x v="1"/>
  </r>
  <r>
    <n v="727"/>
    <s v="22-2-1403"/>
    <x v="7"/>
    <x v="0"/>
    <x v="1"/>
  </r>
  <r>
    <n v="728"/>
    <s v="22-2-1203"/>
    <x v="7"/>
    <x v="0"/>
    <x v="1"/>
  </r>
  <r>
    <n v="729"/>
    <s v="22-1-501"/>
    <x v="5"/>
    <x v="0"/>
    <x v="1"/>
  </r>
  <r>
    <n v="730"/>
    <s v="22-1-502"/>
    <x v="6"/>
    <x v="0"/>
    <x v="1"/>
  </r>
  <r>
    <n v="731"/>
    <s v="22-1-503"/>
    <x v="7"/>
    <x v="0"/>
    <x v="1"/>
  </r>
  <r>
    <n v="732"/>
    <s v="22-1-504"/>
    <x v="6"/>
    <x v="0"/>
    <x v="1"/>
  </r>
  <r>
    <n v="733"/>
    <s v="22-1-505"/>
    <x v="8"/>
    <x v="0"/>
    <x v="1"/>
  </r>
  <r>
    <n v="734"/>
    <s v="22-2-1601"/>
    <x v="8"/>
    <x v="0"/>
    <x v="1"/>
  </r>
  <r>
    <n v="735"/>
    <s v="22-2-1102"/>
    <x v="6"/>
    <x v="0"/>
    <x v="1"/>
  </r>
  <r>
    <n v="736"/>
    <s v="22-1-1501"/>
    <x v="5"/>
    <x v="0"/>
    <x v="1"/>
  </r>
  <r>
    <n v="737"/>
    <s v="22-1-1502"/>
    <x v="6"/>
    <x v="0"/>
    <x v="1"/>
  </r>
  <r>
    <n v="738"/>
    <s v="22-2-1503"/>
    <x v="7"/>
    <x v="0"/>
    <x v="1"/>
  </r>
  <r>
    <n v="739"/>
    <s v="22-2-1604"/>
    <x v="6"/>
    <x v="0"/>
    <x v="1"/>
  </r>
  <r>
    <n v="740"/>
    <s v="22-2-1602"/>
    <x v="6"/>
    <x v="0"/>
    <x v="1"/>
  </r>
  <r>
    <n v="741"/>
    <s v="22-2-1105"/>
    <x v="5"/>
    <x v="0"/>
    <x v="1"/>
  </r>
  <r>
    <n v="742"/>
    <s v="22-2-401"/>
    <x v="8"/>
    <x v="0"/>
    <x v="1"/>
  </r>
  <r>
    <n v="743"/>
    <s v="22-2-1505"/>
    <x v="5"/>
    <x v="0"/>
    <x v="1"/>
  </r>
  <r>
    <n v="744"/>
    <s v="22-2-1201"/>
    <x v="8"/>
    <x v="0"/>
    <x v="1"/>
  </r>
  <r>
    <n v="745"/>
    <s v="22-2-304"/>
    <x v="6"/>
    <x v="0"/>
    <x v="1"/>
  </r>
  <r>
    <n v="746"/>
    <s v="22-2-305"/>
    <x v="5"/>
    <x v="0"/>
    <x v="1"/>
  </r>
  <r>
    <n v="747"/>
    <s v="22-2-904"/>
    <x v="6"/>
    <x v="0"/>
    <x v="1"/>
  </r>
  <r>
    <n v="748"/>
    <s v="22-2-201"/>
    <x v="8"/>
    <x v="0"/>
    <x v="1"/>
  </r>
  <r>
    <n v="749"/>
    <s v="22-2-202"/>
    <x v="6"/>
    <x v="0"/>
    <x v="1"/>
  </r>
  <r>
    <n v="750"/>
    <s v="22-1-905"/>
    <x v="8"/>
    <x v="0"/>
    <x v="1"/>
  </r>
  <r>
    <n v="751"/>
    <s v="22-1-901"/>
    <x v="5"/>
    <x v="0"/>
    <x v="1"/>
  </r>
  <r>
    <n v="752"/>
    <s v="17-3-901"/>
    <x v="13"/>
    <x v="0"/>
    <x v="0"/>
  </r>
  <r>
    <n v="753"/>
    <s v="1-1-1001"/>
    <x v="9"/>
    <x v="0"/>
    <x v="0"/>
  </r>
  <r>
    <n v="754"/>
    <s v="1-1-701"/>
    <x v="9"/>
    <x v="0"/>
    <x v="0"/>
  </r>
  <r>
    <n v="755"/>
    <s v="1-1-801"/>
    <x v="9"/>
    <x v="0"/>
    <x v="0"/>
  </r>
  <r>
    <n v="756"/>
    <s v="1-1-904"/>
    <x v="1"/>
    <x v="0"/>
    <x v="0"/>
  </r>
  <r>
    <n v="757"/>
    <s v="1-3-1304"/>
    <x v="1"/>
    <x v="0"/>
    <x v="1"/>
  </r>
  <r>
    <n v="758"/>
    <s v="1-3-1305"/>
    <x v="2"/>
    <x v="0"/>
    <x v="1"/>
  </r>
  <r>
    <n v="759"/>
    <s v="1-3-903"/>
    <x v="1"/>
    <x v="0"/>
    <x v="1"/>
  </r>
  <r>
    <n v="760"/>
    <s v="1-1-1002"/>
    <x v="1"/>
    <x v="0"/>
    <x v="0"/>
  </r>
  <r>
    <n v="761"/>
    <s v="1-1-1302"/>
    <x v="1"/>
    <x v="0"/>
    <x v="0"/>
  </r>
  <r>
    <n v="762"/>
    <s v="1-1-201"/>
    <x v="9"/>
    <x v="0"/>
    <x v="0"/>
  </r>
  <r>
    <n v="763"/>
    <s v="1-1-301"/>
    <x v="9"/>
    <x v="0"/>
    <x v="0"/>
  </r>
  <r>
    <n v="764"/>
    <s v="1-3-905"/>
    <x v="2"/>
    <x v="0"/>
    <x v="1"/>
  </r>
  <r>
    <n v="765"/>
    <s v="21-1-1501"/>
    <x v="17"/>
    <x v="0"/>
    <x v="1"/>
  </r>
  <r>
    <n v="766"/>
    <s v="21-1-1502"/>
    <x v="18"/>
    <x v="0"/>
    <x v="1"/>
  </r>
  <r>
    <n v="767"/>
    <s v="21-1-204"/>
    <x v="18"/>
    <x v="0"/>
    <x v="1"/>
  </r>
  <r>
    <n v="768"/>
    <s v="21-1-205"/>
    <x v="16"/>
    <x v="0"/>
    <x v="1"/>
  </r>
  <r>
    <n v="769"/>
    <s v="21-1-503"/>
    <x v="19"/>
    <x v="0"/>
    <x v="1"/>
  </r>
  <r>
    <n v="770"/>
    <s v="21-1-504"/>
    <x v="18"/>
    <x v="0"/>
    <x v="1"/>
  </r>
  <r>
    <n v="771"/>
    <s v="21-2-1103"/>
    <x v="19"/>
    <x v="0"/>
    <x v="1"/>
  </r>
  <r>
    <n v="772"/>
    <s v="21-2-1104"/>
    <x v="18"/>
    <x v="0"/>
    <x v="1"/>
  </r>
  <r>
    <n v="773"/>
    <s v="21-2-1505"/>
    <x v="17"/>
    <x v="0"/>
    <x v="1"/>
  </r>
  <r>
    <n v="774"/>
    <s v="21-2-1601"/>
    <x v="16"/>
    <x v="0"/>
    <x v="1"/>
  </r>
  <r>
    <n v="775"/>
    <s v="21-2-903"/>
    <x v="19"/>
    <x v="0"/>
    <x v="1"/>
  </r>
  <r>
    <n v="776"/>
    <s v="21-2-904"/>
    <x v="18"/>
    <x v="0"/>
    <x v="1"/>
  </r>
  <r>
    <n v="777"/>
    <s v="22-1-1001"/>
    <x v="5"/>
    <x v="0"/>
    <x v="1"/>
  </r>
  <r>
    <n v="778"/>
    <s v="22-1-1002"/>
    <x v="6"/>
    <x v="0"/>
    <x v="1"/>
  </r>
  <r>
    <n v="779"/>
    <s v="22-1-1003"/>
    <x v="7"/>
    <x v="0"/>
    <x v="1"/>
  </r>
  <r>
    <n v="780"/>
    <s v="22-1-1004"/>
    <x v="6"/>
    <x v="0"/>
    <x v="1"/>
  </r>
  <r>
    <n v="781"/>
    <s v="22-1-1005"/>
    <x v="8"/>
    <x v="0"/>
    <x v="1"/>
  </r>
  <r>
    <n v="782"/>
    <s v="22-1-401"/>
    <x v="5"/>
    <x v="0"/>
    <x v="1"/>
  </r>
  <r>
    <n v="783"/>
    <s v="22-1-402"/>
    <x v="6"/>
    <x v="0"/>
    <x v="1"/>
  </r>
  <r>
    <n v="784"/>
    <s v="22-2-103"/>
    <x v="6"/>
    <x v="0"/>
    <x v="1"/>
  </r>
  <r>
    <n v="785"/>
    <s v="22-2-106"/>
    <x v="5"/>
    <x v="0"/>
    <x v="1"/>
  </r>
  <r>
    <n v="786"/>
    <s v="22-2-1603"/>
    <x v="7"/>
    <x v="0"/>
    <x v="1"/>
  </r>
  <r>
    <n v="787"/>
    <s v="22-2-1605"/>
    <x v="5"/>
    <x v="0"/>
    <x v="1"/>
  </r>
  <r>
    <n v="788"/>
    <s v="22-2-402"/>
    <x v="6"/>
    <x v="0"/>
    <x v="1"/>
  </r>
  <r>
    <n v="789"/>
    <s v="22-2-901"/>
    <x v="8"/>
    <x v="0"/>
    <x v="1"/>
  </r>
  <r>
    <m/>
    <m/>
    <x v="20"/>
    <x v="1"/>
    <x v="2"/>
  </r>
</pivotCacheRecords>
</file>

<file path=xl/pivotCache/pivotCacheRecords3.xml><?xml version="1.0" encoding="utf-8"?>
<pivotCacheRecords xmlns="http://schemas.openxmlformats.org/spreadsheetml/2006/main" xmlns:r="http://schemas.openxmlformats.org/officeDocument/2006/relationships" count="173">
  <r>
    <n v="1"/>
    <s v="13-1-101"/>
    <n v="61.39"/>
    <x v="0"/>
    <x v="0"/>
    <m/>
  </r>
  <r>
    <n v="2"/>
    <s v="13-1-102"/>
    <n v="60.27"/>
    <x v="0"/>
    <x v="1"/>
    <m/>
  </r>
  <r>
    <n v="3"/>
    <s v="13-2-1002"/>
    <n v="61.78"/>
    <x v="0"/>
    <x v="1"/>
    <m/>
  </r>
  <r>
    <n v="4"/>
    <s v="13-2-1101"/>
    <n v="61.95"/>
    <x v="0"/>
    <x v="0"/>
    <m/>
  </r>
  <r>
    <n v="5"/>
    <s v="13-2-1205"/>
    <n v="62.35"/>
    <x v="0"/>
    <x v="0"/>
    <m/>
  </r>
  <r>
    <n v="6"/>
    <s v="13-2-1301"/>
    <n v="61.95"/>
    <x v="0"/>
    <x v="0"/>
    <m/>
  </r>
  <r>
    <n v="7"/>
    <s v="13-2-1304"/>
    <n v="61.67"/>
    <x v="0"/>
    <x v="1"/>
    <m/>
  </r>
  <r>
    <n v="8"/>
    <s v="13-2-1305"/>
    <n v="62.35"/>
    <x v="0"/>
    <x v="0"/>
    <m/>
  </r>
  <r>
    <n v="9"/>
    <s v="13-2-1801"/>
    <n v="61.95"/>
    <x v="0"/>
    <x v="0"/>
    <m/>
  </r>
  <r>
    <n v="10"/>
    <s v="13-2-1802"/>
    <n v="61.78"/>
    <x v="0"/>
    <x v="1"/>
    <m/>
  </r>
  <r>
    <n v="11"/>
    <s v="13-2-1804"/>
    <n v="61.67"/>
    <x v="0"/>
    <x v="1"/>
    <m/>
  </r>
  <r>
    <n v="12"/>
    <s v="13-2-1805"/>
    <n v="62.35"/>
    <x v="0"/>
    <x v="0"/>
    <m/>
  </r>
  <r>
    <n v="13"/>
    <s v="13-2-204"/>
    <n v="61.74"/>
    <x v="0"/>
    <x v="1"/>
    <m/>
  </r>
  <r>
    <n v="14"/>
    <s v="13-2-205"/>
    <n v="62.4"/>
    <x v="0"/>
    <x v="0"/>
    <m/>
  </r>
  <r>
    <n v="15"/>
    <s v="13-2-301"/>
    <n v="61.95"/>
    <x v="0"/>
    <x v="0"/>
    <m/>
  </r>
  <r>
    <n v="16"/>
    <s v="13-2-305"/>
    <n v="62.35"/>
    <x v="0"/>
    <x v="0"/>
    <m/>
  </r>
  <r>
    <n v="17"/>
    <s v="13-2-404"/>
    <n v="61.67"/>
    <x v="0"/>
    <x v="1"/>
    <m/>
  </r>
  <r>
    <n v="18"/>
    <s v="13-2-405"/>
    <n v="62.35"/>
    <x v="0"/>
    <x v="0"/>
    <m/>
  </r>
  <r>
    <n v="19"/>
    <s v="13-2-701"/>
    <n v="61.95"/>
    <x v="0"/>
    <x v="0"/>
    <m/>
  </r>
  <r>
    <n v="20"/>
    <s v="13-2-705"/>
    <n v="62.35"/>
    <x v="0"/>
    <x v="0"/>
    <m/>
  </r>
  <r>
    <n v="21"/>
    <s v="13-2-902"/>
    <n v="61.78"/>
    <x v="0"/>
    <x v="1"/>
    <m/>
  </r>
  <r>
    <n v="22"/>
    <s v="13-2-201"/>
    <n v="62"/>
    <x v="0"/>
    <x v="0"/>
    <m/>
  </r>
  <r>
    <n v="23"/>
    <s v="13-2-202"/>
    <n v="61.85"/>
    <x v="0"/>
    <x v="1"/>
    <m/>
  </r>
  <r>
    <n v="24"/>
    <s v="13-2-302"/>
    <n v="61.78"/>
    <x v="0"/>
    <x v="1"/>
    <m/>
  </r>
  <r>
    <n v="25"/>
    <s v="13-2-304"/>
    <n v="61.67"/>
    <x v="0"/>
    <x v="1"/>
    <m/>
  </r>
  <r>
    <n v="26"/>
    <s v="13-2-401"/>
    <n v="61.95"/>
    <x v="0"/>
    <x v="0"/>
    <m/>
  </r>
  <r>
    <n v="27"/>
    <s v="13-2-402"/>
    <n v="61.78"/>
    <x v="0"/>
    <x v="1"/>
    <m/>
  </r>
  <r>
    <n v="28"/>
    <s v="13-2-403"/>
    <n v="45.75"/>
    <x v="1"/>
    <x v="1"/>
    <m/>
  </r>
  <r>
    <n v="29"/>
    <s v="13-2-501"/>
    <n v="61.95"/>
    <x v="0"/>
    <x v="0"/>
    <m/>
  </r>
  <r>
    <n v="30"/>
    <s v="13-2-502"/>
    <n v="61.78"/>
    <x v="0"/>
    <x v="1"/>
    <m/>
  </r>
  <r>
    <n v="31"/>
    <s v="13-2-503"/>
    <n v="45.75"/>
    <x v="1"/>
    <x v="1"/>
    <m/>
  </r>
  <r>
    <n v="32"/>
    <s v="13-2-504"/>
    <n v="61.67"/>
    <x v="0"/>
    <x v="1"/>
    <m/>
  </r>
  <r>
    <n v="33"/>
    <s v="13-2-505"/>
    <n v="62.35"/>
    <x v="0"/>
    <x v="0"/>
    <m/>
  </r>
  <r>
    <n v="34"/>
    <s v="13-2-601"/>
    <n v="61.95"/>
    <x v="0"/>
    <x v="0"/>
    <m/>
  </r>
  <r>
    <n v="35"/>
    <s v="13-2-602"/>
    <n v="61.78"/>
    <x v="0"/>
    <x v="1"/>
    <m/>
  </r>
  <r>
    <n v="36"/>
    <s v="13-2-604"/>
    <n v="61.67"/>
    <x v="0"/>
    <x v="1"/>
    <m/>
  </r>
  <r>
    <n v="37"/>
    <s v="13-2-605"/>
    <n v="62.35"/>
    <x v="0"/>
    <x v="0"/>
    <m/>
  </r>
  <r>
    <n v="38"/>
    <s v="13-2-702"/>
    <n v="61.78"/>
    <x v="0"/>
    <x v="1"/>
    <m/>
  </r>
  <r>
    <n v="39"/>
    <s v="13-2-704"/>
    <n v="61.67"/>
    <x v="0"/>
    <x v="1"/>
    <m/>
  </r>
  <r>
    <n v="40"/>
    <s v="13-2-801"/>
    <n v="61.95"/>
    <x v="0"/>
    <x v="0"/>
    <m/>
  </r>
  <r>
    <n v="41"/>
    <s v="13-2-802"/>
    <n v="61.78"/>
    <x v="0"/>
    <x v="1"/>
    <m/>
  </r>
  <r>
    <n v="42"/>
    <s v="13-2-804"/>
    <n v="61.67"/>
    <x v="0"/>
    <x v="1"/>
    <m/>
  </r>
  <r>
    <n v="43"/>
    <s v="13-2-805"/>
    <n v="62.35"/>
    <x v="0"/>
    <x v="0"/>
    <m/>
  </r>
  <r>
    <n v="44"/>
    <s v="13-2-901"/>
    <n v="61.95"/>
    <x v="0"/>
    <x v="0"/>
    <m/>
  </r>
  <r>
    <n v="45"/>
    <s v="13-2-904"/>
    <n v="61.67"/>
    <x v="0"/>
    <x v="1"/>
    <m/>
  </r>
  <r>
    <n v="46"/>
    <s v="13-2-905"/>
    <n v="62.35"/>
    <x v="0"/>
    <x v="0"/>
    <m/>
  </r>
  <r>
    <n v="47"/>
    <s v="13-2-1001"/>
    <n v="61.95"/>
    <x v="0"/>
    <x v="0"/>
    <m/>
  </r>
  <r>
    <n v="48"/>
    <s v="13-2-1004"/>
    <n v="61.67"/>
    <x v="0"/>
    <x v="1"/>
    <m/>
  </r>
  <r>
    <n v="49"/>
    <s v="13-2-1005"/>
    <n v="62.35"/>
    <x v="0"/>
    <x v="0"/>
    <m/>
  </r>
  <r>
    <n v="50"/>
    <s v="13-2-1102"/>
    <n v="61.78"/>
    <x v="0"/>
    <x v="1"/>
    <m/>
  </r>
  <r>
    <n v="51"/>
    <s v="13-2-1103"/>
    <n v="45.75"/>
    <x v="1"/>
    <x v="1"/>
    <m/>
  </r>
  <r>
    <n v="52"/>
    <s v="13-2-1104"/>
    <n v="61.67"/>
    <x v="0"/>
    <x v="1"/>
    <m/>
  </r>
  <r>
    <n v="53"/>
    <s v="13-2-1202"/>
    <n v="61.78"/>
    <x v="0"/>
    <x v="1"/>
    <m/>
  </r>
  <r>
    <n v="54"/>
    <s v="13-2-1204"/>
    <n v="61.67"/>
    <x v="0"/>
    <x v="1"/>
    <m/>
  </r>
  <r>
    <n v="55"/>
    <s v="13-2-1401"/>
    <n v="61.95"/>
    <x v="0"/>
    <x v="0"/>
    <m/>
  </r>
  <r>
    <n v="56"/>
    <s v="13-2-1402"/>
    <n v="61.78"/>
    <x v="0"/>
    <x v="1"/>
    <m/>
  </r>
  <r>
    <n v="57"/>
    <s v="13-2-1403"/>
    <n v="45.75"/>
    <x v="1"/>
    <x v="1"/>
    <m/>
  </r>
  <r>
    <n v="58"/>
    <s v="13-2-1404"/>
    <n v="61.67"/>
    <x v="0"/>
    <x v="1"/>
    <m/>
  </r>
  <r>
    <n v="59"/>
    <s v="13-2-1405"/>
    <n v="62.35"/>
    <x v="0"/>
    <x v="0"/>
    <m/>
  </r>
  <r>
    <n v="60"/>
    <s v="13-2-1501"/>
    <n v="61.95"/>
    <x v="0"/>
    <x v="0"/>
    <m/>
  </r>
  <r>
    <n v="61"/>
    <s v="13-2-1502"/>
    <n v="61.78"/>
    <x v="0"/>
    <x v="1"/>
    <m/>
  </r>
  <r>
    <n v="62"/>
    <s v="13-2-1503"/>
    <n v="45.75"/>
    <x v="1"/>
    <x v="1"/>
    <m/>
  </r>
  <r>
    <n v="63"/>
    <s v="13-2-1504"/>
    <n v="61.67"/>
    <x v="0"/>
    <x v="1"/>
    <m/>
  </r>
  <r>
    <n v="64"/>
    <s v="13-2-1505"/>
    <n v="62.35"/>
    <x v="0"/>
    <x v="0"/>
    <m/>
  </r>
  <r>
    <n v="65"/>
    <s v="13-2-1601"/>
    <n v="61.95"/>
    <x v="0"/>
    <x v="0"/>
    <m/>
  </r>
  <r>
    <n v="66"/>
    <s v="13-2-1602"/>
    <n v="61.78"/>
    <x v="0"/>
    <x v="1"/>
    <m/>
  </r>
  <r>
    <n v="67"/>
    <s v="13-2-1603"/>
    <n v="45.75"/>
    <x v="1"/>
    <x v="1"/>
    <m/>
  </r>
  <r>
    <n v="68"/>
    <s v="13-2-1604"/>
    <n v="61.67"/>
    <x v="0"/>
    <x v="1"/>
    <m/>
  </r>
  <r>
    <n v="69"/>
    <s v="13-2-1605"/>
    <n v="62.35"/>
    <x v="0"/>
    <x v="0"/>
    <m/>
  </r>
  <r>
    <n v="70"/>
    <s v="13-2-1701"/>
    <n v="61.95"/>
    <x v="0"/>
    <x v="0"/>
    <m/>
  </r>
  <r>
    <n v="71"/>
    <s v="13-2-1702"/>
    <n v="61.78"/>
    <x v="0"/>
    <x v="1"/>
    <m/>
  </r>
  <r>
    <n v="72"/>
    <s v="13-2-1703"/>
    <n v="45.75"/>
    <x v="1"/>
    <x v="1"/>
    <m/>
  </r>
  <r>
    <n v="73"/>
    <s v="13-2-1704"/>
    <n v="61.67"/>
    <x v="0"/>
    <x v="1"/>
    <m/>
  </r>
  <r>
    <n v="74"/>
    <s v="13-2-1705"/>
    <n v="62.35"/>
    <x v="0"/>
    <x v="0"/>
    <m/>
  </r>
  <r>
    <n v="75"/>
    <s v="13-1-1001"/>
    <n v="62.44"/>
    <x v="0"/>
    <x v="0"/>
    <m/>
  </r>
  <r>
    <n v="76"/>
    <s v="13-1-1002"/>
    <n v="61.78"/>
    <x v="0"/>
    <x v="1"/>
    <m/>
  </r>
  <r>
    <n v="77"/>
    <s v="13-1-1003"/>
    <n v="45.75"/>
    <x v="1"/>
    <x v="1"/>
    <m/>
  </r>
  <r>
    <n v="78"/>
    <s v="13-1-1004"/>
    <n v="61.67"/>
    <x v="0"/>
    <x v="1"/>
    <m/>
  </r>
  <r>
    <n v="79"/>
    <s v="13-1-1005"/>
    <n v="61.85"/>
    <x v="0"/>
    <x v="0"/>
    <m/>
  </r>
  <r>
    <n v="80"/>
    <s v="13-1-1101"/>
    <n v="62.44"/>
    <x v="0"/>
    <x v="0"/>
    <m/>
  </r>
  <r>
    <n v="81"/>
    <s v="13-1-1102"/>
    <n v="61.78"/>
    <x v="0"/>
    <x v="1"/>
    <m/>
  </r>
  <r>
    <n v="82"/>
    <s v="13-1-1103"/>
    <n v="45.75"/>
    <x v="1"/>
    <x v="1"/>
    <m/>
  </r>
  <r>
    <n v="83"/>
    <s v="13-1-1104"/>
    <n v="61.67"/>
    <x v="0"/>
    <x v="1"/>
    <m/>
  </r>
  <r>
    <n v="84"/>
    <s v="13-1-1105"/>
    <n v="61.85"/>
    <x v="0"/>
    <x v="0"/>
    <m/>
  </r>
  <r>
    <n v="85"/>
    <s v="13-1-201"/>
    <n v="62.5"/>
    <x v="0"/>
    <x v="0"/>
    <m/>
  </r>
  <r>
    <n v="86"/>
    <s v="13-1-202"/>
    <n v="61.85"/>
    <x v="0"/>
    <x v="1"/>
    <m/>
  </r>
  <r>
    <n v="87"/>
    <s v="13-1-203"/>
    <n v="45.82"/>
    <x v="1"/>
    <x v="1"/>
    <m/>
  </r>
  <r>
    <n v="88"/>
    <s v="13-1-204"/>
    <n v="61.74"/>
    <x v="0"/>
    <x v="1"/>
    <m/>
  </r>
  <r>
    <n v="89"/>
    <s v="13-1-205"/>
    <n v="61.91"/>
    <x v="0"/>
    <x v="0"/>
    <m/>
  </r>
  <r>
    <n v="90"/>
    <s v="13-1-301"/>
    <n v="62.44"/>
    <x v="0"/>
    <x v="0"/>
    <m/>
  </r>
  <r>
    <n v="91"/>
    <s v="13-1-302"/>
    <n v="61.78"/>
    <x v="0"/>
    <x v="1"/>
    <m/>
  </r>
  <r>
    <n v="92"/>
    <s v="13-1-303"/>
    <n v="45.75"/>
    <x v="1"/>
    <x v="1"/>
    <m/>
  </r>
  <r>
    <n v="93"/>
    <s v="13-1-304"/>
    <n v="61.67"/>
    <x v="0"/>
    <x v="1"/>
    <m/>
  </r>
  <r>
    <n v="94"/>
    <s v="13-1-305"/>
    <n v="61.85"/>
    <x v="0"/>
    <x v="0"/>
    <m/>
  </r>
  <r>
    <n v="95"/>
    <s v="13-1-401"/>
    <n v="62.44"/>
    <x v="0"/>
    <x v="0"/>
    <m/>
  </r>
  <r>
    <n v="96"/>
    <s v="13-1-402"/>
    <n v="61.78"/>
    <x v="0"/>
    <x v="1"/>
    <m/>
  </r>
  <r>
    <n v="97"/>
    <s v="13-1-403"/>
    <n v="45.75"/>
    <x v="1"/>
    <x v="1"/>
    <m/>
  </r>
  <r>
    <n v="98"/>
    <s v="13-1-404"/>
    <n v="61.67"/>
    <x v="0"/>
    <x v="1"/>
    <m/>
  </r>
  <r>
    <n v="99"/>
    <s v="13-1-405"/>
    <n v="61.85"/>
    <x v="0"/>
    <x v="0"/>
    <m/>
  </r>
  <r>
    <n v="100"/>
    <s v="13-1-501"/>
    <n v="62.44"/>
    <x v="0"/>
    <x v="0"/>
    <m/>
  </r>
  <r>
    <n v="101"/>
    <s v="13-1-502"/>
    <n v="61.78"/>
    <x v="0"/>
    <x v="1"/>
    <m/>
  </r>
  <r>
    <n v="102"/>
    <s v="13-1-503"/>
    <n v="45.75"/>
    <x v="1"/>
    <x v="1"/>
    <m/>
  </r>
  <r>
    <n v="103"/>
    <s v="13-1-504"/>
    <n v="61.67"/>
    <x v="0"/>
    <x v="1"/>
    <m/>
  </r>
  <r>
    <n v="104"/>
    <s v="13-1-505"/>
    <n v="61.85"/>
    <x v="0"/>
    <x v="0"/>
    <m/>
  </r>
  <r>
    <n v="105"/>
    <s v="13-1-601"/>
    <n v="62.44"/>
    <x v="0"/>
    <x v="0"/>
    <m/>
  </r>
  <r>
    <n v="106"/>
    <s v="13-1-602"/>
    <n v="61.78"/>
    <x v="0"/>
    <x v="1"/>
    <m/>
  </r>
  <r>
    <n v="107"/>
    <s v="13-1-603"/>
    <n v="45.75"/>
    <x v="1"/>
    <x v="1"/>
    <m/>
  </r>
  <r>
    <n v="108"/>
    <s v="13-1-604"/>
    <n v="61.67"/>
    <x v="0"/>
    <x v="1"/>
    <m/>
  </r>
  <r>
    <n v="109"/>
    <s v="13-1-605"/>
    <n v="61.85"/>
    <x v="0"/>
    <x v="0"/>
    <m/>
  </r>
  <r>
    <n v="110"/>
    <s v="13-1-701"/>
    <n v="62.44"/>
    <x v="0"/>
    <x v="0"/>
    <m/>
  </r>
  <r>
    <n v="111"/>
    <s v="13-1-702"/>
    <n v="61.78"/>
    <x v="0"/>
    <x v="1"/>
    <m/>
  </r>
  <r>
    <n v="112"/>
    <s v="13-1-703"/>
    <n v="45.75"/>
    <x v="1"/>
    <x v="1"/>
    <m/>
  </r>
  <r>
    <n v="113"/>
    <s v="13-1-704"/>
    <n v="61.67"/>
    <x v="0"/>
    <x v="1"/>
    <m/>
  </r>
  <r>
    <n v="114"/>
    <s v="13-1-705"/>
    <n v="61.85"/>
    <x v="0"/>
    <x v="0"/>
    <m/>
  </r>
  <r>
    <n v="115"/>
    <s v="13-1-801"/>
    <n v="62.44"/>
    <x v="0"/>
    <x v="0"/>
    <m/>
  </r>
  <r>
    <n v="116"/>
    <s v="13-1-802"/>
    <n v="61.78"/>
    <x v="0"/>
    <x v="1"/>
    <m/>
  </r>
  <r>
    <n v="117"/>
    <s v="13-1-803"/>
    <n v="45.75"/>
    <x v="1"/>
    <x v="1"/>
    <m/>
  </r>
  <r>
    <n v="118"/>
    <s v="13-1-804"/>
    <n v="61.67"/>
    <x v="0"/>
    <x v="1"/>
    <m/>
  </r>
  <r>
    <n v="119"/>
    <s v="13-1-805"/>
    <n v="61.85"/>
    <x v="0"/>
    <x v="0"/>
    <m/>
  </r>
  <r>
    <n v="120"/>
    <s v="13-1-901"/>
    <n v="62.44"/>
    <x v="0"/>
    <x v="0"/>
    <m/>
  </r>
  <r>
    <n v="121"/>
    <s v="13-1-902"/>
    <n v="61.78"/>
    <x v="0"/>
    <x v="1"/>
    <m/>
  </r>
  <r>
    <n v="122"/>
    <s v="13-1-903"/>
    <n v="45.75"/>
    <x v="1"/>
    <x v="1"/>
    <m/>
  </r>
  <r>
    <n v="123"/>
    <s v="13-1-904"/>
    <n v="61.67"/>
    <x v="0"/>
    <x v="1"/>
    <m/>
  </r>
  <r>
    <n v="124"/>
    <s v="13-1-905"/>
    <n v="61.85"/>
    <x v="0"/>
    <x v="0"/>
    <m/>
  </r>
  <r>
    <n v="125"/>
    <s v="13-1-1201"/>
    <n v="62.44"/>
    <x v="0"/>
    <x v="0"/>
    <m/>
  </r>
  <r>
    <n v="126"/>
    <s v="13-1-1202"/>
    <n v="61.78"/>
    <x v="0"/>
    <x v="1"/>
    <m/>
  </r>
  <r>
    <n v="127"/>
    <s v="13-1-1203"/>
    <n v="45.75"/>
    <x v="1"/>
    <x v="1"/>
    <m/>
  </r>
  <r>
    <n v="128"/>
    <s v="13-1-1204"/>
    <n v="61.67"/>
    <x v="0"/>
    <x v="1"/>
    <m/>
  </r>
  <r>
    <n v="129"/>
    <s v="13-1-1205"/>
    <n v="61.85"/>
    <x v="0"/>
    <x v="0"/>
    <m/>
  </r>
  <r>
    <n v="130"/>
    <s v="13-1-1301"/>
    <n v="62.44"/>
    <x v="0"/>
    <x v="0"/>
    <m/>
  </r>
  <r>
    <n v="131"/>
    <s v="13-1-1302"/>
    <n v="61.78"/>
    <x v="0"/>
    <x v="1"/>
    <m/>
  </r>
  <r>
    <n v="132"/>
    <s v="13-1-1303"/>
    <n v="45.75"/>
    <x v="1"/>
    <x v="1"/>
    <m/>
  </r>
  <r>
    <n v="133"/>
    <s v="13-1-1304"/>
    <n v="61.67"/>
    <x v="0"/>
    <x v="1"/>
    <m/>
  </r>
  <r>
    <n v="134"/>
    <s v="13-1-1305"/>
    <n v="61.85"/>
    <x v="0"/>
    <x v="0"/>
    <m/>
  </r>
  <r>
    <n v="135"/>
    <s v="13-1-1401"/>
    <n v="62.44"/>
    <x v="0"/>
    <x v="0"/>
    <m/>
  </r>
  <r>
    <n v="136"/>
    <s v="13-1-1402"/>
    <n v="61.78"/>
    <x v="0"/>
    <x v="1"/>
    <m/>
  </r>
  <r>
    <n v="137"/>
    <s v="13-1-1403"/>
    <n v="45.75"/>
    <x v="1"/>
    <x v="1"/>
    <m/>
  </r>
  <r>
    <n v="138"/>
    <s v="13-1-1404"/>
    <n v="61.67"/>
    <x v="0"/>
    <x v="1"/>
    <m/>
  </r>
  <r>
    <n v="139"/>
    <s v="13-1-1405"/>
    <n v="61.85"/>
    <x v="0"/>
    <x v="0"/>
    <m/>
  </r>
  <r>
    <n v="140"/>
    <s v="13-1-1501"/>
    <n v="62.44"/>
    <x v="0"/>
    <x v="0"/>
    <m/>
  </r>
  <r>
    <n v="141"/>
    <s v="13-1-1502"/>
    <n v="61.78"/>
    <x v="0"/>
    <x v="1"/>
    <m/>
  </r>
  <r>
    <n v="142"/>
    <s v="13-1-1503"/>
    <n v="45.75"/>
    <x v="1"/>
    <x v="1"/>
    <m/>
  </r>
  <r>
    <n v="143"/>
    <s v="13-1-1504"/>
    <n v="61.67"/>
    <x v="0"/>
    <x v="1"/>
    <m/>
  </r>
  <r>
    <n v="144"/>
    <s v="13-1-1505"/>
    <n v="61.85"/>
    <x v="0"/>
    <x v="0"/>
    <m/>
  </r>
  <r>
    <n v="145"/>
    <s v="13-1-1601"/>
    <n v="62.44"/>
    <x v="0"/>
    <x v="0"/>
    <m/>
  </r>
  <r>
    <n v="146"/>
    <s v="13-1-1602"/>
    <n v="61.78"/>
    <x v="0"/>
    <x v="1"/>
    <m/>
  </r>
  <r>
    <n v="147"/>
    <s v="13-1-1603"/>
    <n v="45.75"/>
    <x v="1"/>
    <x v="1"/>
    <m/>
  </r>
  <r>
    <n v="148"/>
    <s v="13-1-1604"/>
    <n v="61.67"/>
    <x v="0"/>
    <x v="1"/>
    <m/>
  </r>
  <r>
    <n v="149"/>
    <s v="13-1-1605"/>
    <n v="61.85"/>
    <x v="0"/>
    <x v="0"/>
    <m/>
  </r>
  <r>
    <n v="150"/>
    <s v="13-1-1701"/>
    <n v="62.44"/>
    <x v="0"/>
    <x v="0"/>
    <m/>
  </r>
  <r>
    <n v="151"/>
    <s v="13-1-1702"/>
    <n v="61.78"/>
    <x v="0"/>
    <x v="1"/>
    <m/>
  </r>
  <r>
    <n v="152"/>
    <s v="13-1-1703"/>
    <n v="45.75"/>
    <x v="1"/>
    <x v="1"/>
    <m/>
  </r>
  <r>
    <n v="153"/>
    <s v="13-1-1704"/>
    <n v="61.67"/>
    <x v="0"/>
    <x v="1"/>
    <m/>
  </r>
  <r>
    <n v="154"/>
    <s v="13-1-1705"/>
    <n v="61.85"/>
    <x v="0"/>
    <x v="0"/>
    <m/>
  </r>
  <r>
    <n v="155"/>
    <s v="13-1-1801"/>
    <n v="62.44"/>
    <x v="0"/>
    <x v="0"/>
    <m/>
  </r>
  <r>
    <n v="156"/>
    <s v="13-1-1802"/>
    <n v="61.78"/>
    <x v="0"/>
    <x v="1"/>
    <m/>
  </r>
  <r>
    <n v="157"/>
    <s v="13-1-1803"/>
    <n v="45.75"/>
    <x v="1"/>
    <x v="1"/>
    <m/>
  </r>
  <r>
    <n v="158"/>
    <s v="13-1-1804"/>
    <n v="61.67"/>
    <x v="0"/>
    <x v="1"/>
    <m/>
  </r>
  <r>
    <n v="159"/>
    <s v="13-1-1805"/>
    <n v="61.85"/>
    <x v="0"/>
    <x v="0"/>
    <m/>
  </r>
  <r>
    <n v="160"/>
    <s v="13-2-1003"/>
    <n v="45.75"/>
    <x v="1"/>
    <x v="1"/>
    <m/>
  </r>
  <r>
    <n v="161"/>
    <s v="13-2-1203"/>
    <n v="45.75"/>
    <x v="1"/>
    <x v="1"/>
    <m/>
  </r>
  <r>
    <n v="162"/>
    <s v="13-2-1303"/>
    <n v="45.75"/>
    <x v="1"/>
    <x v="1"/>
    <m/>
  </r>
  <r>
    <n v="163"/>
    <s v="13-2-1803"/>
    <n v="45.75"/>
    <x v="1"/>
    <x v="1"/>
    <m/>
  </r>
  <r>
    <n v="164"/>
    <s v="13-2-203"/>
    <n v="45.82"/>
    <x v="1"/>
    <x v="1"/>
    <m/>
  </r>
  <r>
    <n v="165"/>
    <s v="13-2-303"/>
    <n v="45.75"/>
    <x v="1"/>
    <x v="1"/>
    <m/>
  </r>
  <r>
    <n v="166"/>
    <s v="13-2-603"/>
    <n v="45.75"/>
    <x v="1"/>
    <x v="1"/>
    <m/>
  </r>
  <r>
    <n v="167"/>
    <s v="13-2-703"/>
    <n v="45.75"/>
    <x v="1"/>
    <x v="1"/>
    <m/>
  </r>
  <r>
    <n v="168"/>
    <s v="13-2-803"/>
    <n v="45.75"/>
    <x v="1"/>
    <x v="1"/>
    <m/>
  </r>
  <r>
    <n v="169"/>
    <s v="13-2-903"/>
    <n v="45.75"/>
    <x v="1"/>
    <x v="1"/>
    <m/>
  </r>
  <r>
    <n v="170"/>
    <s v="13-2-1302"/>
    <n v="61.78"/>
    <x v="0"/>
    <x v="1"/>
    <m/>
  </r>
  <r>
    <n v="171"/>
    <s v="13-2-1105"/>
    <n v="62.35"/>
    <x v="0"/>
    <x v="0"/>
    <m/>
  </r>
  <r>
    <n v="172"/>
    <s v="13-2-1201"/>
    <n v="61.95"/>
    <x v="0"/>
    <x v="0"/>
    <m/>
  </r>
  <r>
    <m/>
    <m/>
    <m/>
    <x v="2"/>
    <x v="2"/>
    <m/>
  </r>
</pivotCacheRecords>
</file>

<file path=xl/pivotCache/pivotCacheRecords4.xml><?xml version="1.0" encoding="utf-8"?>
<pivotCacheRecords xmlns="http://schemas.openxmlformats.org/spreadsheetml/2006/main" xmlns:r="http://schemas.openxmlformats.org/officeDocument/2006/relationships" count="930">
  <r>
    <n v="1"/>
    <s v="3-1-101"/>
    <n v="59.42"/>
    <x v="0"/>
    <x v="0"/>
  </r>
  <r>
    <n v="2"/>
    <s v="3-1-102"/>
    <n v="60.72"/>
    <x v="0"/>
    <x v="0"/>
  </r>
  <r>
    <n v="3"/>
    <s v="3-1-103"/>
    <n v="58.28"/>
    <x v="0"/>
    <x v="0"/>
  </r>
  <r>
    <n v="4"/>
    <s v="3-1-104"/>
    <n v="60.72"/>
    <x v="0"/>
    <x v="0"/>
  </r>
  <r>
    <n v="5"/>
    <s v="3-1-105"/>
    <n v="60.4"/>
    <x v="0"/>
    <x v="0"/>
  </r>
  <r>
    <n v="6"/>
    <s v="1-1-106"/>
    <n v="58.52"/>
    <x v="0"/>
    <x v="0"/>
  </r>
  <r>
    <n v="7"/>
    <s v="1-1-201"/>
    <n v="57.51"/>
    <x v="0"/>
    <x v="0"/>
  </r>
  <r>
    <n v="8"/>
    <s v="1-1-101"/>
    <n v="57.51"/>
    <x v="0"/>
    <x v="0"/>
  </r>
  <r>
    <n v="9"/>
    <s v="1-1-105"/>
    <n v="56.75"/>
    <x v="0"/>
    <x v="0"/>
  </r>
  <r>
    <n v="10"/>
    <s v="1-1-202"/>
    <n v="57.19"/>
    <x v="0"/>
    <x v="0"/>
  </r>
  <r>
    <n v="11"/>
    <s v="1-1-206"/>
    <n v="58.52"/>
    <x v="0"/>
    <x v="0"/>
  </r>
  <r>
    <n v="12"/>
    <s v="1-1-102"/>
    <n v="57.19"/>
    <x v="0"/>
    <x v="0"/>
  </r>
  <r>
    <n v="13"/>
    <s v="1-1-103"/>
    <n v="59.27"/>
    <x v="0"/>
    <x v="0"/>
  </r>
  <r>
    <n v="14"/>
    <s v="1-1-104"/>
    <n v="59.27"/>
    <x v="0"/>
    <x v="0"/>
  </r>
  <r>
    <n v="15"/>
    <s v="1-1-107"/>
    <n v="58.77"/>
    <x v="0"/>
    <x v="0"/>
  </r>
  <r>
    <n v="16"/>
    <s v="1-1-108"/>
    <n v="58.26"/>
    <x v="0"/>
    <x v="0"/>
  </r>
  <r>
    <n v="17"/>
    <s v="1-1-203"/>
    <n v="59.27"/>
    <x v="0"/>
    <x v="0"/>
  </r>
  <r>
    <n v="18"/>
    <s v="1-1-204"/>
    <n v="59.27"/>
    <x v="0"/>
    <x v="0"/>
  </r>
  <r>
    <n v="19"/>
    <s v="1-1-205"/>
    <n v="56.75"/>
    <x v="0"/>
    <x v="0"/>
  </r>
  <r>
    <n v="20"/>
    <s v="1-1-208"/>
    <n v="58.26"/>
    <x v="0"/>
    <x v="0"/>
  </r>
  <r>
    <n v="21"/>
    <s v="1-1-301"/>
    <n v="58.26"/>
    <x v="0"/>
    <x v="0"/>
  </r>
  <r>
    <n v="22"/>
    <s v="1-1-302"/>
    <n v="57.19"/>
    <x v="0"/>
    <x v="0"/>
  </r>
  <r>
    <n v="23"/>
    <s v="1-1-304"/>
    <n v="59.27"/>
    <x v="0"/>
    <x v="0"/>
  </r>
  <r>
    <n v="24"/>
    <s v="1-1-305"/>
    <n v="56.75"/>
    <x v="0"/>
    <x v="0"/>
  </r>
  <r>
    <n v="25"/>
    <s v="1-1-306"/>
    <n v="58.52"/>
    <x v="0"/>
    <x v="0"/>
  </r>
  <r>
    <n v="26"/>
    <s v="1-1-307"/>
    <n v="58.77"/>
    <x v="0"/>
    <x v="0"/>
  </r>
  <r>
    <n v="27"/>
    <s v="1-1-308"/>
    <n v="58.26"/>
    <x v="0"/>
    <x v="0"/>
  </r>
  <r>
    <n v="28"/>
    <s v="1-1-401"/>
    <n v="58.57"/>
    <x v="0"/>
    <x v="0"/>
  </r>
  <r>
    <n v="29"/>
    <s v="1-1-402"/>
    <n v="57.25"/>
    <x v="0"/>
    <x v="0"/>
  </r>
  <r>
    <n v="30"/>
    <s v="1-1-403"/>
    <n v="59.34"/>
    <x v="0"/>
    <x v="0"/>
  </r>
  <r>
    <n v="31"/>
    <s v="1-1-404"/>
    <n v="59.34"/>
    <x v="0"/>
    <x v="0"/>
  </r>
  <r>
    <n v="32"/>
    <s v="1-1-405"/>
    <n v="56.82"/>
    <x v="0"/>
    <x v="0"/>
  </r>
  <r>
    <n v="33"/>
    <s v="1-1-406"/>
    <n v="58.58"/>
    <x v="0"/>
    <x v="0"/>
  </r>
  <r>
    <n v="34"/>
    <s v="1-1-407"/>
    <n v="58.83"/>
    <x v="0"/>
    <x v="0"/>
  </r>
  <r>
    <n v="35"/>
    <s v="1-1-408"/>
    <n v="58.57"/>
    <x v="0"/>
    <x v="0"/>
  </r>
  <r>
    <n v="36"/>
    <s v="1-1-501"/>
    <n v="58.57"/>
    <x v="0"/>
    <x v="0"/>
  </r>
  <r>
    <n v="37"/>
    <s v="1-1-502"/>
    <n v="57.25"/>
    <x v="0"/>
    <x v="0"/>
  </r>
  <r>
    <n v="38"/>
    <s v="1-1-503"/>
    <n v="59.34"/>
    <x v="0"/>
    <x v="0"/>
  </r>
  <r>
    <n v="39"/>
    <s v="1-1-504"/>
    <n v="59.34"/>
    <x v="0"/>
    <x v="0"/>
  </r>
  <r>
    <n v="40"/>
    <s v="1-1-505"/>
    <n v="56.82"/>
    <x v="0"/>
    <x v="0"/>
  </r>
  <r>
    <n v="41"/>
    <s v="1-1-506"/>
    <n v="58.58"/>
    <x v="0"/>
    <x v="0"/>
  </r>
  <r>
    <n v="42"/>
    <s v="1-1-507"/>
    <n v="58.83"/>
    <x v="0"/>
    <x v="0"/>
  </r>
  <r>
    <n v="43"/>
    <s v="1-1-508"/>
    <n v="58.57"/>
    <x v="0"/>
    <x v="0"/>
  </r>
  <r>
    <n v="44"/>
    <s v="1-1-601"/>
    <n v="58.57"/>
    <x v="0"/>
    <x v="0"/>
  </r>
  <r>
    <n v="45"/>
    <s v="1-1-602"/>
    <n v="57.25"/>
    <x v="0"/>
    <x v="0"/>
  </r>
  <r>
    <n v="46"/>
    <s v="1-1-603"/>
    <n v="59.34"/>
    <x v="0"/>
    <x v="0"/>
  </r>
  <r>
    <n v="47"/>
    <s v="1-1-604"/>
    <n v="59.34"/>
    <x v="0"/>
    <x v="0"/>
  </r>
  <r>
    <n v="48"/>
    <s v="1-1-605"/>
    <n v="56.82"/>
    <x v="0"/>
    <x v="0"/>
  </r>
  <r>
    <n v="49"/>
    <s v="1-1-606"/>
    <n v="58.58"/>
    <x v="0"/>
    <x v="0"/>
  </r>
  <r>
    <n v="50"/>
    <s v="1-1-607"/>
    <n v="58.83"/>
    <x v="0"/>
    <x v="0"/>
  </r>
  <r>
    <n v="51"/>
    <s v="1-1-608"/>
    <n v="58.57"/>
    <x v="0"/>
    <x v="0"/>
  </r>
  <r>
    <n v="52"/>
    <s v="1-1-701"/>
    <n v="58.57"/>
    <x v="0"/>
    <x v="0"/>
  </r>
  <r>
    <n v="53"/>
    <s v="1-1-702"/>
    <n v="57.25"/>
    <x v="0"/>
    <x v="0"/>
  </r>
  <r>
    <n v="54"/>
    <s v="1-1-703"/>
    <n v="59.34"/>
    <x v="0"/>
    <x v="0"/>
  </r>
  <r>
    <n v="55"/>
    <s v="1-1-704"/>
    <n v="59.34"/>
    <x v="0"/>
    <x v="0"/>
  </r>
  <r>
    <n v="56"/>
    <s v="1-1-705"/>
    <n v="56.82"/>
    <x v="0"/>
    <x v="0"/>
  </r>
  <r>
    <n v="57"/>
    <s v="1-1-706"/>
    <n v="58.58"/>
    <x v="0"/>
    <x v="0"/>
  </r>
  <r>
    <n v="58"/>
    <s v="1-1-707"/>
    <n v="58.83"/>
    <x v="0"/>
    <x v="0"/>
  </r>
  <r>
    <n v="59"/>
    <s v="1-1-708"/>
    <n v="58.57"/>
    <x v="0"/>
    <x v="0"/>
  </r>
  <r>
    <n v="60"/>
    <s v="1-1-801"/>
    <n v="58.57"/>
    <x v="0"/>
    <x v="0"/>
  </r>
  <r>
    <n v="61"/>
    <s v="1-1-802"/>
    <n v="57.25"/>
    <x v="0"/>
    <x v="0"/>
  </r>
  <r>
    <n v="62"/>
    <s v="1-1-803"/>
    <n v="59.34"/>
    <x v="0"/>
    <x v="0"/>
  </r>
  <r>
    <n v="63"/>
    <s v="1-1-804"/>
    <n v="59.34"/>
    <x v="0"/>
    <x v="0"/>
  </r>
  <r>
    <n v="64"/>
    <s v="1-1-805"/>
    <n v="56.82"/>
    <x v="0"/>
    <x v="0"/>
  </r>
  <r>
    <n v="65"/>
    <s v="1-1-806"/>
    <n v="58.58"/>
    <x v="0"/>
    <x v="0"/>
  </r>
  <r>
    <n v="66"/>
    <s v="1-1-807"/>
    <n v="58.83"/>
    <x v="0"/>
    <x v="0"/>
  </r>
  <r>
    <n v="67"/>
    <s v="1-1-808"/>
    <n v="58.57"/>
    <x v="0"/>
    <x v="0"/>
  </r>
  <r>
    <n v="68"/>
    <s v="1-1-901"/>
    <n v="58.57"/>
    <x v="0"/>
    <x v="0"/>
  </r>
  <r>
    <n v="69"/>
    <s v="1-1-902"/>
    <n v="57.25"/>
    <x v="0"/>
    <x v="0"/>
  </r>
  <r>
    <n v="70"/>
    <s v="1-1-903"/>
    <n v="59.34"/>
    <x v="0"/>
    <x v="0"/>
  </r>
  <r>
    <n v="71"/>
    <s v="1-1-904"/>
    <n v="59.34"/>
    <x v="0"/>
    <x v="0"/>
  </r>
  <r>
    <n v="72"/>
    <s v="1-1-905"/>
    <n v="56.82"/>
    <x v="0"/>
    <x v="0"/>
  </r>
  <r>
    <n v="73"/>
    <s v="1-1-906"/>
    <n v="58.58"/>
    <x v="0"/>
    <x v="0"/>
  </r>
  <r>
    <n v="74"/>
    <s v="1-1-907"/>
    <n v="58.83"/>
    <x v="0"/>
    <x v="0"/>
  </r>
  <r>
    <n v="75"/>
    <s v="1-1-908"/>
    <n v="58.57"/>
    <x v="0"/>
    <x v="0"/>
  </r>
  <r>
    <n v="76"/>
    <s v="1-1-1001"/>
    <n v="58.57"/>
    <x v="0"/>
    <x v="0"/>
  </r>
  <r>
    <n v="77"/>
    <s v="1-1-1002"/>
    <n v="57.25"/>
    <x v="0"/>
    <x v="0"/>
  </r>
  <r>
    <n v="78"/>
    <s v="1-1-1003"/>
    <n v="59.34"/>
    <x v="0"/>
    <x v="0"/>
  </r>
  <r>
    <n v="79"/>
    <s v="1-1-1004"/>
    <n v="59.34"/>
    <x v="0"/>
    <x v="0"/>
  </r>
  <r>
    <n v="80"/>
    <s v="1-1-1005"/>
    <n v="56.82"/>
    <x v="0"/>
    <x v="0"/>
  </r>
  <r>
    <n v="81"/>
    <s v="1-1-1006"/>
    <n v="58.58"/>
    <x v="0"/>
    <x v="0"/>
  </r>
  <r>
    <n v="82"/>
    <s v="1-1-1007"/>
    <n v="58.83"/>
    <x v="0"/>
    <x v="0"/>
  </r>
  <r>
    <n v="83"/>
    <s v="1-1-1008"/>
    <n v="58.57"/>
    <x v="0"/>
    <x v="0"/>
  </r>
  <r>
    <n v="84"/>
    <s v="1-1-1101"/>
    <n v="58.57"/>
    <x v="0"/>
    <x v="0"/>
  </r>
  <r>
    <n v="85"/>
    <s v="1-1-1102"/>
    <n v="57.25"/>
    <x v="0"/>
    <x v="0"/>
  </r>
  <r>
    <n v="86"/>
    <s v="1-1-1103"/>
    <n v="59.34"/>
    <x v="0"/>
    <x v="0"/>
  </r>
  <r>
    <n v="87"/>
    <s v="1-1-1104"/>
    <n v="59.34"/>
    <x v="0"/>
    <x v="0"/>
  </r>
  <r>
    <n v="88"/>
    <s v="1-1-1105"/>
    <n v="56.82"/>
    <x v="0"/>
    <x v="0"/>
  </r>
  <r>
    <n v="89"/>
    <s v="1-1-1106"/>
    <n v="58.58"/>
    <x v="0"/>
    <x v="0"/>
  </r>
  <r>
    <n v="90"/>
    <s v="1-1-1107"/>
    <n v="58.83"/>
    <x v="0"/>
    <x v="0"/>
  </r>
  <r>
    <n v="91"/>
    <s v="1-1-1108"/>
    <n v="58.57"/>
    <x v="0"/>
    <x v="0"/>
  </r>
  <r>
    <n v="92"/>
    <s v="1-1-1201"/>
    <n v="58.57"/>
    <x v="0"/>
    <x v="0"/>
  </r>
  <r>
    <n v="93"/>
    <s v="1-1-1202"/>
    <n v="57.25"/>
    <x v="0"/>
    <x v="0"/>
  </r>
  <r>
    <n v="94"/>
    <s v="1-1-1203"/>
    <n v="59.34"/>
    <x v="0"/>
    <x v="0"/>
  </r>
  <r>
    <n v="95"/>
    <s v="1-1-1204"/>
    <n v="59.34"/>
    <x v="0"/>
    <x v="0"/>
  </r>
  <r>
    <n v="96"/>
    <s v="1-1-1205"/>
    <n v="56.82"/>
    <x v="0"/>
    <x v="0"/>
  </r>
  <r>
    <n v="97"/>
    <s v="1-1-1206"/>
    <n v="58.58"/>
    <x v="0"/>
    <x v="0"/>
  </r>
  <r>
    <n v="98"/>
    <s v="1-1-1207"/>
    <n v="58.83"/>
    <x v="0"/>
    <x v="0"/>
  </r>
  <r>
    <n v="99"/>
    <s v="1-1-1208"/>
    <n v="58.57"/>
    <x v="0"/>
    <x v="0"/>
  </r>
  <r>
    <n v="100"/>
    <s v="1-1-1301"/>
    <n v="58.57"/>
    <x v="0"/>
    <x v="0"/>
  </r>
  <r>
    <n v="101"/>
    <s v="1-1-1302"/>
    <n v="57.25"/>
    <x v="0"/>
    <x v="0"/>
  </r>
  <r>
    <n v="102"/>
    <s v="1-1-1303"/>
    <n v="59.34"/>
    <x v="0"/>
    <x v="0"/>
  </r>
  <r>
    <n v="103"/>
    <s v="1-1-1304"/>
    <n v="59.34"/>
    <x v="0"/>
    <x v="0"/>
  </r>
  <r>
    <n v="104"/>
    <s v="1-1-1305"/>
    <n v="56.82"/>
    <x v="0"/>
    <x v="0"/>
  </r>
  <r>
    <n v="105"/>
    <s v="1-1-1306"/>
    <n v="58.58"/>
    <x v="0"/>
    <x v="0"/>
  </r>
  <r>
    <n v="106"/>
    <s v="1-1-1307"/>
    <n v="58.83"/>
    <x v="0"/>
    <x v="0"/>
  </r>
  <r>
    <n v="107"/>
    <s v="1-1-1308"/>
    <n v="58.57"/>
    <x v="0"/>
    <x v="0"/>
  </r>
  <r>
    <n v="108"/>
    <s v="1-1-1408"/>
    <n v="58.57"/>
    <x v="0"/>
    <x v="0"/>
  </r>
  <r>
    <n v="109"/>
    <s v="1-1-1501"/>
    <n v="58.57"/>
    <x v="0"/>
    <x v="0"/>
  </r>
  <r>
    <n v="110"/>
    <s v="1-1-1502"/>
    <n v="57.25"/>
    <x v="0"/>
    <x v="0"/>
  </r>
  <r>
    <n v="111"/>
    <s v="1-1-1503"/>
    <n v="59.34"/>
    <x v="0"/>
    <x v="0"/>
  </r>
  <r>
    <n v="112"/>
    <s v="1-1-1504"/>
    <n v="59.34"/>
    <x v="0"/>
    <x v="0"/>
  </r>
  <r>
    <n v="113"/>
    <s v="1-1-1505"/>
    <n v="56.82"/>
    <x v="0"/>
    <x v="0"/>
  </r>
  <r>
    <n v="114"/>
    <s v="1-1-1506"/>
    <n v="58.58"/>
    <x v="0"/>
    <x v="0"/>
  </r>
  <r>
    <n v="115"/>
    <s v="1-1-1507"/>
    <n v="58.83"/>
    <x v="0"/>
    <x v="0"/>
  </r>
  <r>
    <n v="116"/>
    <s v="1-1-1508"/>
    <n v="58.57"/>
    <x v="0"/>
    <x v="0"/>
  </r>
  <r>
    <n v="117"/>
    <s v="1-1-1601"/>
    <n v="58.57"/>
    <x v="0"/>
    <x v="0"/>
  </r>
  <r>
    <n v="118"/>
    <s v="1-1-1602"/>
    <n v="57.25"/>
    <x v="0"/>
    <x v="0"/>
  </r>
  <r>
    <n v="119"/>
    <s v="1-1-1603"/>
    <n v="59.34"/>
    <x v="0"/>
    <x v="0"/>
  </r>
  <r>
    <n v="120"/>
    <s v="1-1-1604"/>
    <n v="59.34"/>
    <x v="0"/>
    <x v="0"/>
  </r>
  <r>
    <n v="121"/>
    <s v="1-1-1605"/>
    <n v="56.82"/>
    <x v="0"/>
    <x v="0"/>
  </r>
  <r>
    <n v="122"/>
    <s v="1-1-1606"/>
    <n v="58.58"/>
    <x v="0"/>
    <x v="0"/>
  </r>
  <r>
    <n v="123"/>
    <s v="1-1-1607"/>
    <n v="58.83"/>
    <x v="0"/>
    <x v="0"/>
  </r>
  <r>
    <n v="124"/>
    <s v="1-1-1608"/>
    <n v="58.57"/>
    <x v="0"/>
    <x v="0"/>
  </r>
  <r>
    <n v="125"/>
    <s v="1-1-1701"/>
    <n v="58.57"/>
    <x v="0"/>
    <x v="0"/>
  </r>
  <r>
    <n v="126"/>
    <s v="1-1-1702"/>
    <n v="57.25"/>
    <x v="0"/>
    <x v="0"/>
  </r>
  <r>
    <n v="127"/>
    <s v="1-1-1703"/>
    <n v="59.34"/>
    <x v="0"/>
    <x v="0"/>
  </r>
  <r>
    <n v="128"/>
    <s v="1-1-1704"/>
    <n v="59.34"/>
    <x v="0"/>
    <x v="0"/>
  </r>
  <r>
    <n v="129"/>
    <s v="1-1-1705"/>
    <n v="56.82"/>
    <x v="0"/>
    <x v="0"/>
  </r>
  <r>
    <n v="130"/>
    <s v="1-1-1706"/>
    <n v="58.58"/>
    <x v="0"/>
    <x v="0"/>
  </r>
  <r>
    <n v="131"/>
    <s v="1-1-1707"/>
    <n v="58.83"/>
    <x v="0"/>
    <x v="0"/>
  </r>
  <r>
    <n v="132"/>
    <s v="1-1-1708"/>
    <n v="58.57"/>
    <x v="0"/>
    <x v="0"/>
  </r>
  <r>
    <n v="133"/>
    <s v="1-1-1801"/>
    <n v="58.57"/>
    <x v="0"/>
    <x v="0"/>
  </r>
  <r>
    <n v="134"/>
    <s v="1-1-1802"/>
    <n v="57.25"/>
    <x v="0"/>
    <x v="0"/>
  </r>
  <r>
    <n v="135"/>
    <s v="1-1-1803"/>
    <n v="59.34"/>
    <x v="0"/>
    <x v="0"/>
  </r>
  <r>
    <n v="136"/>
    <s v="1-1-1804"/>
    <n v="59.34"/>
    <x v="0"/>
    <x v="0"/>
  </r>
  <r>
    <n v="137"/>
    <s v="1-1-1805"/>
    <n v="56.82"/>
    <x v="0"/>
    <x v="0"/>
  </r>
  <r>
    <n v="138"/>
    <s v="1-1-1806"/>
    <n v="58.58"/>
    <x v="0"/>
    <x v="0"/>
  </r>
  <r>
    <n v="139"/>
    <s v="1-1-1807"/>
    <n v="58.83"/>
    <x v="0"/>
    <x v="0"/>
  </r>
  <r>
    <n v="140"/>
    <s v="1-1-1808"/>
    <n v="58.57"/>
    <x v="0"/>
    <x v="0"/>
  </r>
  <r>
    <n v="141"/>
    <s v="1-1-1901"/>
    <n v="58.57"/>
    <x v="0"/>
    <x v="0"/>
  </r>
  <r>
    <n v="142"/>
    <s v="1-1-1902"/>
    <n v="57.25"/>
    <x v="0"/>
    <x v="0"/>
  </r>
  <r>
    <n v="143"/>
    <s v="1-1-1903"/>
    <n v="59.34"/>
    <x v="0"/>
    <x v="0"/>
  </r>
  <r>
    <n v="144"/>
    <s v="1-1-1904"/>
    <n v="59.34"/>
    <x v="0"/>
    <x v="0"/>
  </r>
  <r>
    <n v="145"/>
    <s v="1-1-1905"/>
    <n v="56.82"/>
    <x v="0"/>
    <x v="0"/>
  </r>
  <r>
    <n v="146"/>
    <s v="1-1-1906"/>
    <n v="58.58"/>
    <x v="0"/>
    <x v="0"/>
  </r>
  <r>
    <n v="147"/>
    <s v="1-1-2001"/>
    <n v="58.57"/>
    <x v="0"/>
    <x v="0"/>
  </r>
  <r>
    <n v="148"/>
    <s v="1-1-2002"/>
    <n v="57.25"/>
    <x v="0"/>
    <x v="0"/>
  </r>
  <r>
    <n v="149"/>
    <s v="1-1-2003"/>
    <n v="59.34"/>
    <x v="0"/>
    <x v="0"/>
  </r>
  <r>
    <n v="150"/>
    <s v="1-1-2004"/>
    <n v="59.34"/>
    <x v="0"/>
    <x v="0"/>
  </r>
  <r>
    <n v="151"/>
    <s v="1-1-2005"/>
    <n v="56.82"/>
    <x v="0"/>
    <x v="0"/>
  </r>
  <r>
    <n v="152"/>
    <s v="1-1-2006"/>
    <n v="58.58"/>
    <x v="0"/>
    <x v="0"/>
  </r>
  <r>
    <n v="153"/>
    <s v="1-1-2007"/>
    <n v="58.83"/>
    <x v="0"/>
    <x v="0"/>
  </r>
  <r>
    <n v="154"/>
    <s v="1-1-2008"/>
    <n v="58.57"/>
    <x v="0"/>
    <x v="0"/>
  </r>
  <r>
    <n v="155"/>
    <s v="1-1-2101"/>
    <n v="58.57"/>
    <x v="0"/>
    <x v="0"/>
  </r>
  <r>
    <n v="156"/>
    <s v="1-1-2102"/>
    <n v="57.25"/>
    <x v="0"/>
    <x v="0"/>
  </r>
  <r>
    <n v="157"/>
    <s v="1-1-2103"/>
    <n v="59.34"/>
    <x v="0"/>
    <x v="0"/>
  </r>
  <r>
    <n v="158"/>
    <s v="1-1-2104"/>
    <n v="59.34"/>
    <x v="0"/>
    <x v="0"/>
  </r>
  <r>
    <n v="159"/>
    <s v="1-1-2105"/>
    <n v="56.82"/>
    <x v="0"/>
    <x v="0"/>
  </r>
  <r>
    <n v="160"/>
    <s v="2-3-1307"/>
    <n v="62.16"/>
    <x v="0"/>
    <x v="1"/>
  </r>
  <r>
    <n v="161"/>
    <s v="2-3-1401"/>
    <n v="61.19"/>
    <x v="0"/>
    <x v="1"/>
  </r>
  <r>
    <n v="162"/>
    <s v="2-3-1402"/>
    <n v="59.99"/>
    <x v="0"/>
    <x v="1"/>
  </r>
  <r>
    <n v="163"/>
    <s v="2-3-1403"/>
    <n v="57.83"/>
    <x v="0"/>
    <x v="1"/>
  </r>
  <r>
    <n v="164"/>
    <s v="2-3-1404"/>
    <n v="59.49"/>
    <x v="0"/>
    <x v="1"/>
  </r>
  <r>
    <n v="165"/>
    <s v="2-3-1405"/>
    <n v="59.99"/>
    <x v="0"/>
    <x v="1"/>
  </r>
  <r>
    <n v="166"/>
    <s v="2-3-1406"/>
    <n v="59.99"/>
    <x v="0"/>
    <x v="1"/>
  </r>
  <r>
    <n v="167"/>
    <s v="2-3-1407"/>
    <n v="62.16"/>
    <x v="0"/>
    <x v="1"/>
  </r>
  <r>
    <n v="168"/>
    <s v="2-3-1501"/>
    <n v="61.19"/>
    <x v="0"/>
    <x v="1"/>
  </r>
  <r>
    <n v="169"/>
    <s v="2-3-1502"/>
    <n v="59.99"/>
    <x v="0"/>
    <x v="1"/>
  </r>
  <r>
    <n v="170"/>
    <s v="2-3-1506"/>
    <n v="59.99"/>
    <x v="0"/>
    <x v="1"/>
  </r>
  <r>
    <n v="171"/>
    <s v="2-3-1601"/>
    <n v="61.19"/>
    <x v="0"/>
    <x v="1"/>
  </r>
  <r>
    <n v="172"/>
    <s v="2-3-1602"/>
    <n v="59.99"/>
    <x v="0"/>
    <x v="1"/>
  </r>
  <r>
    <n v="173"/>
    <s v="2-3-1603"/>
    <n v="57.83"/>
    <x v="0"/>
    <x v="1"/>
  </r>
  <r>
    <n v="174"/>
    <s v="2-3-1604"/>
    <n v="59.49"/>
    <x v="0"/>
    <x v="1"/>
  </r>
  <r>
    <n v="175"/>
    <s v="2-3-1605"/>
    <n v="59.99"/>
    <x v="0"/>
    <x v="1"/>
  </r>
  <r>
    <n v="176"/>
    <s v="2-3-1606"/>
    <n v="59.99"/>
    <x v="0"/>
    <x v="1"/>
  </r>
  <r>
    <n v="177"/>
    <s v="2-3-1607"/>
    <n v="62.16"/>
    <x v="0"/>
    <x v="1"/>
  </r>
  <r>
    <n v="178"/>
    <s v="2-3-1701"/>
    <n v="61.19"/>
    <x v="0"/>
    <x v="1"/>
  </r>
  <r>
    <n v="179"/>
    <s v="2-3-1702"/>
    <n v="59.99"/>
    <x v="0"/>
    <x v="1"/>
  </r>
  <r>
    <n v="180"/>
    <s v="2-3-1703"/>
    <n v="57.83"/>
    <x v="0"/>
    <x v="1"/>
  </r>
  <r>
    <n v="181"/>
    <s v="4-1-202"/>
    <n v="59.16"/>
    <x v="0"/>
    <x v="1"/>
  </r>
  <r>
    <n v="182"/>
    <s v="4-1-203"/>
    <n v="57.26"/>
    <x v="0"/>
    <x v="1"/>
  </r>
  <r>
    <n v="183"/>
    <s v="4-1-204"/>
    <n v="59.98"/>
    <x v="0"/>
    <x v="1"/>
  </r>
  <r>
    <n v="184"/>
    <s v="4-1-205"/>
    <n v="59.21"/>
    <x v="0"/>
    <x v="1"/>
  </r>
  <r>
    <n v="185"/>
    <s v="4-1-304"/>
    <n v="59.98"/>
    <x v="0"/>
    <x v="1"/>
  </r>
  <r>
    <n v="186"/>
    <s v="4-1-305"/>
    <n v="59.21"/>
    <x v="0"/>
    <x v="1"/>
  </r>
  <r>
    <n v="187"/>
    <s v="4-1-402"/>
    <n v="59.25"/>
    <x v="0"/>
    <x v="1"/>
  </r>
  <r>
    <n v="188"/>
    <s v="4-1-403"/>
    <n v="57.34"/>
    <x v="0"/>
    <x v="1"/>
  </r>
  <r>
    <n v="189"/>
    <s v="4-1-404"/>
    <n v="60.07"/>
    <x v="0"/>
    <x v="1"/>
  </r>
  <r>
    <n v="190"/>
    <s v="4-1-405"/>
    <n v="59.51"/>
    <x v="0"/>
    <x v="1"/>
  </r>
  <r>
    <n v="191"/>
    <s v="4-1-501"/>
    <n v="60.44"/>
    <x v="0"/>
    <x v="1"/>
  </r>
  <r>
    <n v="192"/>
    <s v="4-1-502"/>
    <n v="59.25"/>
    <x v="0"/>
    <x v="1"/>
  </r>
  <r>
    <n v="193"/>
    <s v="4-1-503"/>
    <n v="57.34"/>
    <x v="0"/>
    <x v="1"/>
  </r>
  <r>
    <n v="194"/>
    <s v="4-1-504"/>
    <n v="60.07"/>
    <x v="0"/>
    <x v="1"/>
  </r>
  <r>
    <n v="195"/>
    <s v="4-1-505"/>
    <n v="59.51"/>
    <x v="0"/>
    <x v="1"/>
  </r>
  <r>
    <n v="196"/>
    <s v="4-1-601"/>
    <n v="60.44"/>
    <x v="0"/>
    <x v="1"/>
  </r>
  <r>
    <n v="197"/>
    <s v="4-1-602"/>
    <n v="59.25"/>
    <x v="0"/>
    <x v="1"/>
  </r>
  <r>
    <n v="198"/>
    <s v="4-1-603"/>
    <n v="57.34"/>
    <x v="0"/>
    <x v="1"/>
  </r>
  <r>
    <n v="199"/>
    <s v="4-1-604"/>
    <n v="60.07"/>
    <x v="0"/>
    <x v="1"/>
  </r>
  <r>
    <n v="200"/>
    <s v="4-1-701"/>
    <n v="60.44"/>
    <x v="0"/>
    <x v="1"/>
  </r>
  <r>
    <n v="201"/>
    <s v="4-1-704"/>
    <n v="60.07"/>
    <x v="0"/>
    <x v="1"/>
  </r>
  <r>
    <n v="202"/>
    <s v="4-1-801"/>
    <n v="60.44"/>
    <x v="0"/>
    <x v="1"/>
  </r>
  <r>
    <n v="203"/>
    <s v="4-1-804"/>
    <n v="60.07"/>
    <x v="0"/>
    <x v="1"/>
  </r>
  <r>
    <n v="204"/>
    <s v="4-1-805"/>
    <n v="59.51"/>
    <x v="0"/>
    <x v="1"/>
  </r>
  <r>
    <n v="205"/>
    <s v="4-1-901"/>
    <n v="60.44"/>
    <x v="0"/>
    <x v="1"/>
  </r>
  <r>
    <n v="206"/>
    <s v="4-1-902"/>
    <n v="59.25"/>
    <x v="0"/>
    <x v="1"/>
  </r>
  <r>
    <n v="207"/>
    <s v="4-1-903"/>
    <n v="57.34"/>
    <x v="0"/>
    <x v="1"/>
  </r>
  <r>
    <n v="208"/>
    <s v="4-1-904"/>
    <n v="60.07"/>
    <x v="0"/>
    <x v="1"/>
  </r>
  <r>
    <n v="209"/>
    <s v="4-1-905"/>
    <n v="59.51"/>
    <x v="0"/>
    <x v="1"/>
  </r>
  <r>
    <n v="210"/>
    <s v="4-1-1001"/>
    <n v="60.44"/>
    <x v="0"/>
    <x v="1"/>
  </r>
  <r>
    <n v="211"/>
    <s v="4-1-1002"/>
    <n v="59.25"/>
    <x v="0"/>
    <x v="1"/>
  </r>
  <r>
    <n v="212"/>
    <s v="4-1-1003"/>
    <n v="57.34"/>
    <x v="0"/>
    <x v="1"/>
  </r>
  <r>
    <n v="213"/>
    <s v="4-1-1004"/>
    <n v="60.07"/>
    <x v="0"/>
    <x v="1"/>
  </r>
  <r>
    <n v="214"/>
    <s v="4-1-1005"/>
    <n v="59.51"/>
    <x v="0"/>
    <x v="1"/>
  </r>
  <r>
    <n v="215"/>
    <s v="4-1-1101"/>
    <n v="60.44"/>
    <x v="0"/>
    <x v="1"/>
  </r>
  <r>
    <n v="216"/>
    <s v="4-1-1103"/>
    <n v="57.34"/>
    <x v="0"/>
    <x v="1"/>
  </r>
  <r>
    <n v="217"/>
    <s v="4-1-1104"/>
    <n v="60.07"/>
    <x v="0"/>
    <x v="1"/>
  </r>
  <r>
    <n v="218"/>
    <s v="4-1-1201"/>
    <n v="60.44"/>
    <x v="0"/>
    <x v="1"/>
  </r>
  <r>
    <n v="219"/>
    <s v="4-1-1202"/>
    <n v="59.25"/>
    <x v="0"/>
    <x v="1"/>
  </r>
  <r>
    <n v="220"/>
    <s v="4-1-1203"/>
    <n v="57.34"/>
    <x v="0"/>
    <x v="1"/>
  </r>
  <r>
    <n v="221"/>
    <s v="4-1-1204"/>
    <n v="60.07"/>
    <x v="0"/>
    <x v="1"/>
  </r>
  <r>
    <n v="222"/>
    <s v="4-1-1205"/>
    <n v="59.51"/>
    <x v="0"/>
    <x v="1"/>
  </r>
  <r>
    <n v="223"/>
    <s v="4-1-1302"/>
    <n v="59.25"/>
    <x v="0"/>
    <x v="1"/>
  </r>
  <r>
    <n v="224"/>
    <s v="4-1-1303"/>
    <n v="57.34"/>
    <x v="0"/>
    <x v="1"/>
  </r>
  <r>
    <n v="225"/>
    <s v="4-1-1304"/>
    <n v="60.07"/>
    <x v="0"/>
    <x v="1"/>
  </r>
  <r>
    <n v="226"/>
    <s v="4-1-1305"/>
    <n v="59.51"/>
    <x v="0"/>
    <x v="1"/>
  </r>
  <r>
    <n v="227"/>
    <s v="4-1-1402"/>
    <n v="59.25"/>
    <x v="0"/>
    <x v="1"/>
  </r>
  <r>
    <n v="228"/>
    <s v="4-1-1404"/>
    <n v="60.07"/>
    <x v="0"/>
    <x v="1"/>
  </r>
  <r>
    <n v="229"/>
    <s v="4-1-1405"/>
    <n v="59.51"/>
    <x v="0"/>
    <x v="1"/>
  </r>
  <r>
    <n v="230"/>
    <s v="4-1-1501"/>
    <n v="60.44"/>
    <x v="0"/>
    <x v="1"/>
  </r>
  <r>
    <n v="231"/>
    <s v="4-1-1503"/>
    <n v="57.34"/>
    <x v="0"/>
    <x v="1"/>
  </r>
  <r>
    <n v="232"/>
    <s v="4-1-1504"/>
    <n v="60.07"/>
    <x v="0"/>
    <x v="1"/>
  </r>
  <r>
    <n v="233"/>
    <s v="4-1-1505"/>
    <n v="59.51"/>
    <x v="0"/>
    <x v="1"/>
  </r>
  <r>
    <n v="234"/>
    <s v="4-1-1601"/>
    <n v="60.44"/>
    <x v="0"/>
    <x v="1"/>
  </r>
  <r>
    <n v="235"/>
    <s v="4-1-1603"/>
    <n v="57.34"/>
    <x v="0"/>
    <x v="1"/>
  </r>
  <r>
    <n v="236"/>
    <s v="4-1-1604"/>
    <n v="60.07"/>
    <x v="0"/>
    <x v="1"/>
  </r>
  <r>
    <n v="237"/>
    <s v="4-1-1701"/>
    <n v="60.44"/>
    <x v="0"/>
    <x v="1"/>
  </r>
  <r>
    <n v="238"/>
    <s v="4-1-1702"/>
    <n v="59.25"/>
    <x v="0"/>
    <x v="1"/>
  </r>
  <r>
    <n v="239"/>
    <s v="4-1-1703"/>
    <n v="57.34"/>
    <x v="0"/>
    <x v="1"/>
  </r>
  <r>
    <n v="240"/>
    <s v="4-1-1704"/>
    <n v="60.07"/>
    <x v="0"/>
    <x v="1"/>
  </r>
  <r>
    <n v="241"/>
    <s v="4-1-1705"/>
    <n v="59.51"/>
    <x v="0"/>
    <x v="1"/>
  </r>
  <r>
    <n v="242"/>
    <s v="4-1-1801"/>
    <n v="60.44"/>
    <x v="0"/>
    <x v="1"/>
  </r>
  <r>
    <n v="243"/>
    <s v="4-1-1802"/>
    <n v="59.25"/>
    <x v="0"/>
    <x v="1"/>
  </r>
  <r>
    <n v="244"/>
    <s v="4-1-1803"/>
    <n v="57.34"/>
    <x v="0"/>
    <x v="1"/>
  </r>
  <r>
    <n v="245"/>
    <s v="4-1-1804"/>
    <n v="60.07"/>
    <x v="0"/>
    <x v="1"/>
  </r>
  <r>
    <n v="246"/>
    <s v="4-1-1805"/>
    <n v="59.51"/>
    <x v="0"/>
    <x v="1"/>
  </r>
  <r>
    <n v="247"/>
    <s v="4-1-1901"/>
    <n v="60.44"/>
    <x v="0"/>
    <x v="1"/>
  </r>
  <r>
    <n v="248"/>
    <s v="4-1-1902"/>
    <n v="59.25"/>
    <x v="0"/>
    <x v="1"/>
  </r>
  <r>
    <n v="249"/>
    <s v="4-1-1903"/>
    <n v="57.34"/>
    <x v="0"/>
    <x v="1"/>
  </r>
  <r>
    <n v="250"/>
    <s v="4-1-1904"/>
    <n v="60.07"/>
    <x v="0"/>
    <x v="1"/>
  </r>
  <r>
    <n v="251"/>
    <s v="4-1-1905"/>
    <n v="59.51"/>
    <x v="0"/>
    <x v="1"/>
  </r>
  <r>
    <n v="252"/>
    <s v="4-1-2001"/>
    <n v="60.44"/>
    <x v="0"/>
    <x v="1"/>
  </r>
  <r>
    <n v="253"/>
    <s v="4-1-2002"/>
    <n v="59.25"/>
    <x v="0"/>
    <x v="1"/>
  </r>
  <r>
    <n v="254"/>
    <s v="4-1-2003"/>
    <n v="57.34"/>
    <x v="0"/>
    <x v="1"/>
  </r>
  <r>
    <n v="255"/>
    <s v="4-1-2004"/>
    <n v="60.07"/>
    <x v="0"/>
    <x v="1"/>
  </r>
  <r>
    <n v="256"/>
    <s v="4-1-2005"/>
    <n v="59.51"/>
    <x v="0"/>
    <x v="1"/>
  </r>
  <r>
    <n v="257"/>
    <s v="4-1-2101"/>
    <n v="60.44"/>
    <x v="0"/>
    <x v="1"/>
  </r>
  <r>
    <n v="258"/>
    <s v="4-1-2102"/>
    <n v="59.25"/>
    <x v="0"/>
    <x v="1"/>
  </r>
  <r>
    <n v="259"/>
    <s v="4-1-2103"/>
    <n v="57.34"/>
    <x v="0"/>
    <x v="1"/>
  </r>
  <r>
    <n v="260"/>
    <s v="4-1-2104"/>
    <n v="60.07"/>
    <x v="0"/>
    <x v="1"/>
  </r>
  <r>
    <n v="261"/>
    <s v="4-1-2105"/>
    <n v="59.51"/>
    <x v="0"/>
    <x v="1"/>
  </r>
  <r>
    <n v="262"/>
    <s v="4-2-302"/>
    <n v="57.73"/>
    <x v="0"/>
    <x v="0"/>
  </r>
  <r>
    <n v="263"/>
    <s v="4-2-303"/>
    <n v="59.98"/>
    <x v="0"/>
    <x v="0"/>
  </r>
  <r>
    <n v="264"/>
    <s v="4-2-304"/>
    <n v="59.98"/>
    <x v="0"/>
    <x v="0"/>
  </r>
  <r>
    <n v="265"/>
    <s v="4-2-305"/>
    <n v="57.38"/>
    <x v="0"/>
    <x v="0"/>
  </r>
  <r>
    <n v="266"/>
    <s v="4-2-306"/>
    <n v="59.23"/>
    <x v="0"/>
    <x v="0"/>
  </r>
  <r>
    <n v="267"/>
    <s v="4-2-307"/>
    <n v="59.16"/>
    <x v="0"/>
    <x v="0"/>
  </r>
  <r>
    <n v="268"/>
    <s v="4-2-308"/>
    <n v="59.21"/>
    <x v="0"/>
    <x v="0"/>
  </r>
  <r>
    <n v="269"/>
    <s v="4-2-401"/>
    <n v="59.13"/>
    <x v="0"/>
    <x v="0"/>
  </r>
  <r>
    <n v="270"/>
    <s v="4-2-402"/>
    <n v="57.81"/>
    <x v="0"/>
    <x v="0"/>
  </r>
  <r>
    <n v="271"/>
    <s v="4-2-403"/>
    <n v="60.07"/>
    <x v="0"/>
    <x v="0"/>
  </r>
  <r>
    <n v="272"/>
    <s v="4-2-404"/>
    <n v="60.07"/>
    <x v="0"/>
    <x v="0"/>
  </r>
  <r>
    <n v="273"/>
    <s v="4-2-405"/>
    <n v="57.46"/>
    <x v="0"/>
    <x v="0"/>
  </r>
  <r>
    <n v="274"/>
    <s v="4-2-406"/>
    <n v="59.31"/>
    <x v="0"/>
    <x v="0"/>
  </r>
  <r>
    <n v="275"/>
    <s v="4-2-407"/>
    <n v="59.52"/>
    <x v="0"/>
    <x v="0"/>
  </r>
  <r>
    <n v="276"/>
    <s v="4-2-408"/>
    <n v="59.51"/>
    <x v="0"/>
    <x v="0"/>
  </r>
  <r>
    <n v="277"/>
    <s v="4-2-501"/>
    <n v="59.13"/>
    <x v="0"/>
    <x v="0"/>
  </r>
  <r>
    <n v="278"/>
    <s v="4-2-502"/>
    <n v="57.81"/>
    <x v="0"/>
    <x v="0"/>
  </r>
  <r>
    <n v="279"/>
    <s v="4-2-503"/>
    <n v="60.07"/>
    <x v="0"/>
    <x v="0"/>
  </r>
  <r>
    <n v="280"/>
    <s v="4-2-504"/>
    <n v="60.07"/>
    <x v="0"/>
    <x v="0"/>
  </r>
  <r>
    <n v="281"/>
    <s v="4-2-505"/>
    <n v="57.46"/>
    <x v="0"/>
    <x v="0"/>
  </r>
  <r>
    <n v="282"/>
    <s v="4-2-506"/>
    <n v="59.31"/>
    <x v="0"/>
    <x v="0"/>
  </r>
  <r>
    <n v="283"/>
    <s v="4-2-507"/>
    <n v="59.52"/>
    <x v="0"/>
    <x v="0"/>
  </r>
  <r>
    <n v="284"/>
    <s v="4-2-508"/>
    <n v="59.51"/>
    <x v="0"/>
    <x v="0"/>
  </r>
  <r>
    <n v="285"/>
    <s v="4-2-601"/>
    <n v="59.13"/>
    <x v="0"/>
    <x v="0"/>
  </r>
  <r>
    <n v="286"/>
    <s v="4-2-602"/>
    <n v="57.81"/>
    <x v="0"/>
    <x v="0"/>
  </r>
  <r>
    <n v="287"/>
    <s v="4-2-603"/>
    <n v="60.07"/>
    <x v="0"/>
    <x v="0"/>
  </r>
  <r>
    <n v="288"/>
    <s v="4-2-604"/>
    <n v="60.07"/>
    <x v="0"/>
    <x v="0"/>
  </r>
  <r>
    <n v="289"/>
    <s v="4-2-605"/>
    <n v="57.46"/>
    <x v="0"/>
    <x v="0"/>
  </r>
  <r>
    <n v="290"/>
    <s v="4-2-606"/>
    <n v="59.31"/>
    <x v="0"/>
    <x v="0"/>
  </r>
  <r>
    <n v="291"/>
    <s v="4-2-607"/>
    <n v="59.52"/>
    <x v="0"/>
    <x v="0"/>
  </r>
  <r>
    <n v="292"/>
    <s v="4-2-608"/>
    <n v="59.51"/>
    <x v="0"/>
    <x v="0"/>
  </r>
  <r>
    <n v="293"/>
    <s v="4-2-701"/>
    <n v="59.13"/>
    <x v="0"/>
    <x v="0"/>
  </r>
  <r>
    <n v="294"/>
    <s v="4-2-702"/>
    <n v="57.81"/>
    <x v="0"/>
    <x v="0"/>
  </r>
  <r>
    <n v="295"/>
    <s v="4-2-703"/>
    <n v="60.07"/>
    <x v="0"/>
    <x v="0"/>
  </r>
  <r>
    <n v="296"/>
    <s v="4-2-704"/>
    <n v="60.07"/>
    <x v="0"/>
    <x v="0"/>
  </r>
  <r>
    <n v="297"/>
    <s v="4-2-705"/>
    <n v="57.46"/>
    <x v="0"/>
    <x v="0"/>
  </r>
  <r>
    <n v="298"/>
    <s v="4-2-706"/>
    <n v="59.31"/>
    <x v="0"/>
    <x v="0"/>
  </r>
  <r>
    <n v="299"/>
    <s v="4-2-707"/>
    <n v="59.52"/>
    <x v="0"/>
    <x v="0"/>
  </r>
  <r>
    <n v="300"/>
    <s v="4-2-708"/>
    <n v="59.51"/>
    <x v="0"/>
    <x v="0"/>
  </r>
  <r>
    <n v="301"/>
    <s v="4-2-801"/>
    <n v="59.13"/>
    <x v="0"/>
    <x v="0"/>
  </r>
  <r>
    <n v="302"/>
    <s v="4-2-802"/>
    <n v="57.81"/>
    <x v="0"/>
    <x v="0"/>
  </r>
  <r>
    <n v="303"/>
    <s v="4-2-803"/>
    <n v="60.07"/>
    <x v="0"/>
    <x v="0"/>
  </r>
  <r>
    <n v="304"/>
    <s v="4-2-804"/>
    <n v="60.07"/>
    <x v="0"/>
    <x v="0"/>
  </r>
  <r>
    <n v="305"/>
    <s v="4-2-805"/>
    <n v="57.46"/>
    <x v="0"/>
    <x v="0"/>
  </r>
  <r>
    <n v="306"/>
    <s v="4-2-806"/>
    <n v="59.31"/>
    <x v="0"/>
    <x v="0"/>
  </r>
  <r>
    <n v="307"/>
    <s v="4-2-807"/>
    <n v="59.52"/>
    <x v="0"/>
    <x v="0"/>
  </r>
  <r>
    <n v="308"/>
    <s v="4-2-808"/>
    <n v="59.51"/>
    <x v="0"/>
    <x v="0"/>
  </r>
  <r>
    <n v="309"/>
    <s v="4-2-901"/>
    <n v="59.19"/>
    <x v="0"/>
    <x v="0"/>
  </r>
  <r>
    <n v="310"/>
    <s v="4-2-902"/>
    <n v="57.81"/>
    <x v="0"/>
    <x v="0"/>
  </r>
  <r>
    <n v="311"/>
    <s v="4-2-903"/>
    <n v="60.07"/>
    <x v="0"/>
    <x v="0"/>
  </r>
  <r>
    <n v="312"/>
    <s v="4-2-904"/>
    <n v="60.07"/>
    <x v="0"/>
    <x v="0"/>
  </r>
  <r>
    <n v="313"/>
    <s v="4-2-905"/>
    <n v="57.46"/>
    <x v="0"/>
    <x v="0"/>
  </r>
  <r>
    <n v="314"/>
    <s v="4-2-906"/>
    <n v="59.31"/>
    <x v="0"/>
    <x v="0"/>
  </r>
  <r>
    <n v="315"/>
    <s v="4-2-1104"/>
    <n v="60.07"/>
    <x v="0"/>
    <x v="0"/>
  </r>
  <r>
    <n v="316"/>
    <s v="4-2-1105"/>
    <n v="57.46"/>
    <x v="0"/>
    <x v="0"/>
  </r>
  <r>
    <n v="317"/>
    <s v="4-2-1106"/>
    <n v="59.31"/>
    <x v="0"/>
    <x v="0"/>
  </r>
  <r>
    <n v="318"/>
    <s v="4-2-1107"/>
    <n v="59.52"/>
    <x v="0"/>
    <x v="0"/>
  </r>
  <r>
    <n v="319"/>
    <s v="4-2-1108"/>
    <n v="59.51"/>
    <x v="0"/>
    <x v="0"/>
  </r>
  <r>
    <n v="320"/>
    <s v="4-2-1201"/>
    <n v="59.19"/>
    <x v="0"/>
    <x v="0"/>
  </r>
  <r>
    <n v="321"/>
    <s v="4-2-1202"/>
    <n v="57.81"/>
    <x v="0"/>
    <x v="0"/>
  </r>
  <r>
    <n v="322"/>
    <s v="4-2-1203"/>
    <n v="60.07"/>
    <x v="0"/>
    <x v="0"/>
  </r>
  <r>
    <n v="323"/>
    <s v="4-2-1204"/>
    <n v="60.07"/>
    <x v="0"/>
    <x v="0"/>
  </r>
  <r>
    <n v="324"/>
    <s v="4-2-1205"/>
    <n v="57.46"/>
    <x v="0"/>
    <x v="0"/>
  </r>
  <r>
    <n v="325"/>
    <s v="4-2-1206"/>
    <n v="59.31"/>
    <x v="0"/>
    <x v="0"/>
  </r>
  <r>
    <n v="326"/>
    <s v="4-2-1207"/>
    <n v="59.52"/>
    <x v="0"/>
    <x v="0"/>
  </r>
  <r>
    <n v="327"/>
    <s v="4-2-1208"/>
    <n v="59.51"/>
    <x v="0"/>
    <x v="0"/>
  </r>
  <r>
    <n v="328"/>
    <s v="4-2-1301"/>
    <n v="59.19"/>
    <x v="0"/>
    <x v="0"/>
  </r>
  <r>
    <n v="329"/>
    <s v="4-2-1302"/>
    <n v="57.81"/>
    <x v="0"/>
    <x v="0"/>
  </r>
  <r>
    <n v="330"/>
    <s v="4-2-1303"/>
    <n v="60.07"/>
    <x v="0"/>
    <x v="0"/>
  </r>
  <r>
    <n v="331"/>
    <s v="4-2-1304"/>
    <n v="60.07"/>
    <x v="0"/>
    <x v="0"/>
  </r>
  <r>
    <n v="332"/>
    <s v="4-2-1305"/>
    <n v="57.46"/>
    <x v="0"/>
    <x v="0"/>
  </r>
  <r>
    <n v="333"/>
    <s v="4-2-1306"/>
    <n v="59.31"/>
    <x v="0"/>
    <x v="0"/>
  </r>
  <r>
    <n v="334"/>
    <s v="4-2-1307"/>
    <n v="59.52"/>
    <x v="0"/>
    <x v="0"/>
  </r>
  <r>
    <n v="335"/>
    <s v="4-2-1308"/>
    <n v="59.51"/>
    <x v="0"/>
    <x v="0"/>
  </r>
  <r>
    <n v="336"/>
    <s v="4-2-1401"/>
    <n v="59.19"/>
    <x v="0"/>
    <x v="0"/>
  </r>
  <r>
    <n v="337"/>
    <s v="4-2-1402"/>
    <n v="57.81"/>
    <x v="0"/>
    <x v="0"/>
  </r>
  <r>
    <n v="338"/>
    <s v="4-2-1403"/>
    <n v="60.07"/>
    <x v="0"/>
    <x v="0"/>
  </r>
  <r>
    <n v="339"/>
    <s v="4-2-1404"/>
    <n v="60.07"/>
    <x v="0"/>
    <x v="0"/>
  </r>
  <r>
    <n v="340"/>
    <s v="4-2-1405"/>
    <n v="57.46"/>
    <x v="0"/>
    <x v="0"/>
  </r>
  <r>
    <n v="341"/>
    <s v="4-2-1406"/>
    <n v="59.31"/>
    <x v="0"/>
    <x v="0"/>
  </r>
  <r>
    <n v="342"/>
    <s v="4-2-1407"/>
    <n v="59.52"/>
    <x v="0"/>
    <x v="0"/>
  </r>
  <r>
    <n v="343"/>
    <s v="4-2-1408"/>
    <n v="59.51"/>
    <x v="0"/>
    <x v="0"/>
  </r>
  <r>
    <n v="344"/>
    <s v="4-2-1501"/>
    <n v="59.19"/>
    <x v="0"/>
    <x v="0"/>
  </r>
  <r>
    <n v="345"/>
    <s v="4-2-1502"/>
    <n v="57.81"/>
    <x v="0"/>
    <x v="0"/>
  </r>
  <r>
    <n v="346"/>
    <s v="4-2-1503"/>
    <n v="60.07"/>
    <x v="0"/>
    <x v="0"/>
  </r>
  <r>
    <n v="347"/>
    <s v="4-2-1504"/>
    <n v="60.07"/>
    <x v="0"/>
    <x v="0"/>
  </r>
  <r>
    <n v="348"/>
    <s v="4-2-1505"/>
    <n v="57.46"/>
    <x v="0"/>
    <x v="0"/>
  </r>
  <r>
    <n v="349"/>
    <s v="4-2-1506"/>
    <n v="59.31"/>
    <x v="0"/>
    <x v="0"/>
  </r>
  <r>
    <n v="350"/>
    <s v="4-2-1507"/>
    <n v="59.52"/>
    <x v="0"/>
    <x v="0"/>
  </r>
  <r>
    <n v="351"/>
    <s v="4-2-1508"/>
    <n v="59.51"/>
    <x v="0"/>
    <x v="0"/>
  </r>
  <r>
    <n v="352"/>
    <s v="4-2-1601"/>
    <n v="59.19"/>
    <x v="0"/>
    <x v="0"/>
  </r>
  <r>
    <n v="353"/>
    <s v="4-2-1602"/>
    <n v="57.81"/>
    <x v="0"/>
    <x v="0"/>
  </r>
  <r>
    <n v="354"/>
    <s v="4-2-1603"/>
    <n v="60.07"/>
    <x v="0"/>
    <x v="0"/>
  </r>
  <r>
    <n v="355"/>
    <s v="4-2-1604"/>
    <n v="60.07"/>
    <x v="0"/>
    <x v="0"/>
  </r>
  <r>
    <n v="356"/>
    <s v="4-2-1605"/>
    <n v="57.46"/>
    <x v="0"/>
    <x v="0"/>
  </r>
  <r>
    <n v="357"/>
    <s v="4-2-1606"/>
    <n v="59.31"/>
    <x v="0"/>
    <x v="0"/>
  </r>
  <r>
    <n v="358"/>
    <s v="4-2-1607"/>
    <n v="59.52"/>
    <x v="0"/>
    <x v="0"/>
  </r>
  <r>
    <n v="359"/>
    <s v="4-2-1608"/>
    <n v="59.51"/>
    <x v="0"/>
    <x v="0"/>
  </r>
  <r>
    <n v="360"/>
    <s v="4-2-1701"/>
    <n v="59.19"/>
    <x v="0"/>
    <x v="0"/>
  </r>
  <r>
    <n v="361"/>
    <s v="4-2-1702"/>
    <n v="57.81"/>
    <x v="0"/>
    <x v="0"/>
  </r>
  <r>
    <n v="362"/>
    <s v="4-2-1703"/>
    <n v="60.07"/>
    <x v="0"/>
    <x v="0"/>
  </r>
  <r>
    <n v="363"/>
    <s v="4-2-1704"/>
    <n v="60.07"/>
    <x v="0"/>
    <x v="0"/>
  </r>
  <r>
    <n v="364"/>
    <s v="4-2-1705"/>
    <n v="57.46"/>
    <x v="0"/>
    <x v="0"/>
  </r>
  <r>
    <n v="365"/>
    <s v="4-2-1706"/>
    <n v="59.31"/>
    <x v="0"/>
    <x v="0"/>
  </r>
  <r>
    <n v="366"/>
    <s v="4-2-1707"/>
    <n v="59.52"/>
    <x v="0"/>
    <x v="0"/>
  </r>
  <r>
    <n v="367"/>
    <s v="4-2-1708"/>
    <n v="59.51"/>
    <x v="0"/>
    <x v="0"/>
  </r>
  <r>
    <n v="368"/>
    <s v="4-2-1807"/>
    <n v="59.52"/>
    <x v="0"/>
    <x v="0"/>
  </r>
  <r>
    <n v="369"/>
    <s v="4-2-1808"/>
    <n v="59.51"/>
    <x v="0"/>
    <x v="0"/>
  </r>
  <r>
    <n v="370"/>
    <s v="4-2-1901"/>
    <n v="59.19"/>
    <x v="0"/>
    <x v="0"/>
  </r>
  <r>
    <n v="371"/>
    <s v="4-2-1902"/>
    <n v="57.81"/>
    <x v="0"/>
    <x v="0"/>
  </r>
  <r>
    <n v="372"/>
    <s v="4-2-1903"/>
    <n v="60.07"/>
    <x v="0"/>
    <x v="0"/>
  </r>
  <r>
    <n v="373"/>
    <s v="4-2-1904"/>
    <n v="60.07"/>
    <x v="0"/>
    <x v="0"/>
  </r>
  <r>
    <n v="374"/>
    <s v="4-2-1905"/>
    <n v="57.46"/>
    <x v="0"/>
    <x v="0"/>
  </r>
  <r>
    <n v="375"/>
    <s v="4-2-1906"/>
    <n v="59.31"/>
    <x v="0"/>
    <x v="0"/>
  </r>
  <r>
    <n v="376"/>
    <s v="4-2-1907"/>
    <n v="59.52"/>
    <x v="0"/>
    <x v="0"/>
  </r>
  <r>
    <n v="377"/>
    <s v="4-2-1908"/>
    <n v="59.51"/>
    <x v="0"/>
    <x v="0"/>
  </r>
  <r>
    <n v="378"/>
    <s v="4-2-2001"/>
    <n v="59.19"/>
    <x v="0"/>
    <x v="0"/>
  </r>
  <r>
    <n v="379"/>
    <s v="4-2-2002"/>
    <n v="57.81"/>
    <x v="0"/>
    <x v="0"/>
  </r>
  <r>
    <n v="380"/>
    <s v="4-2-2003"/>
    <n v="60.07"/>
    <x v="0"/>
    <x v="0"/>
  </r>
  <r>
    <n v="381"/>
    <s v="4-2-2004"/>
    <n v="60.07"/>
    <x v="0"/>
    <x v="0"/>
  </r>
  <r>
    <n v="382"/>
    <s v="4-2-2005"/>
    <n v="57.46"/>
    <x v="0"/>
    <x v="0"/>
  </r>
  <r>
    <n v="383"/>
    <s v="4-2-2006"/>
    <n v="59.31"/>
    <x v="0"/>
    <x v="0"/>
  </r>
  <r>
    <n v="384"/>
    <s v="4-2-2007"/>
    <n v="59.52"/>
    <x v="0"/>
    <x v="0"/>
  </r>
  <r>
    <n v="385"/>
    <s v="4-2-2008"/>
    <n v="59.51"/>
    <x v="0"/>
    <x v="0"/>
  </r>
  <r>
    <n v="386"/>
    <s v="4-2-2101"/>
    <n v="59.19"/>
    <x v="0"/>
    <x v="0"/>
  </r>
  <r>
    <n v="387"/>
    <s v="4-2-2102"/>
    <n v="57.81"/>
    <x v="0"/>
    <x v="0"/>
  </r>
  <r>
    <n v="388"/>
    <s v="4-2-2103"/>
    <n v="60.07"/>
    <x v="0"/>
    <x v="0"/>
  </r>
  <r>
    <n v="389"/>
    <s v="4-2-2104"/>
    <n v="60.07"/>
    <x v="0"/>
    <x v="0"/>
  </r>
  <r>
    <n v="390"/>
    <s v="4-2-2105"/>
    <n v="57.46"/>
    <x v="0"/>
    <x v="0"/>
  </r>
  <r>
    <n v="391"/>
    <s v="4-2-2106"/>
    <n v="59.31"/>
    <x v="0"/>
    <x v="0"/>
  </r>
  <r>
    <n v="392"/>
    <s v="4-2-2107"/>
    <n v="59.52"/>
    <x v="0"/>
    <x v="0"/>
  </r>
  <r>
    <n v="393"/>
    <s v="4-2-2108"/>
    <n v="59.51"/>
    <x v="0"/>
    <x v="0"/>
  </r>
  <r>
    <n v="394"/>
    <s v="2-3-1705"/>
    <n v="59.99"/>
    <x v="0"/>
    <x v="1"/>
  </r>
  <r>
    <n v="395"/>
    <s v="2-3-1801"/>
    <n v="61.19"/>
    <x v="0"/>
    <x v="1"/>
  </r>
  <r>
    <n v="396"/>
    <s v="2-3-1806"/>
    <n v="59.99"/>
    <x v="0"/>
    <x v="1"/>
  </r>
  <r>
    <n v="397"/>
    <s v="2-3-1901"/>
    <n v="61.19"/>
    <x v="0"/>
    <x v="1"/>
  </r>
  <r>
    <n v="398"/>
    <s v="2-3-1902"/>
    <n v="59.99"/>
    <x v="0"/>
    <x v="1"/>
  </r>
  <r>
    <n v="399"/>
    <s v="2-3-1903"/>
    <n v="57.85"/>
    <x v="0"/>
    <x v="1"/>
  </r>
  <r>
    <n v="400"/>
    <s v="2-3-1905"/>
    <n v="59.99"/>
    <x v="0"/>
    <x v="1"/>
  </r>
  <r>
    <n v="401"/>
    <s v="2-3-1906"/>
    <n v="59.99"/>
    <x v="0"/>
    <x v="1"/>
  </r>
  <r>
    <n v="402"/>
    <s v="2-3-1907"/>
    <n v="62.16"/>
    <x v="0"/>
    <x v="1"/>
  </r>
  <r>
    <n v="403"/>
    <s v="2-3-2001"/>
    <n v="61.19"/>
    <x v="0"/>
    <x v="1"/>
  </r>
  <r>
    <n v="404"/>
    <s v="2-3-2002"/>
    <n v="59.99"/>
    <x v="0"/>
    <x v="1"/>
  </r>
  <r>
    <n v="405"/>
    <s v="4-2-1101"/>
    <n v="59.19"/>
    <x v="0"/>
    <x v="0"/>
  </r>
  <r>
    <n v="406"/>
    <s v="4-2-907"/>
    <n v="59.52"/>
    <x v="0"/>
    <x v="0"/>
  </r>
  <r>
    <n v="407"/>
    <s v="4-2-908"/>
    <n v="59.51"/>
    <x v="0"/>
    <x v="0"/>
  </r>
  <r>
    <n v="408"/>
    <s v="4-2-1001"/>
    <n v="59.19"/>
    <x v="0"/>
    <x v="0"/>
  </r>
  <r>
    <n v="409"/>
    <s v="4-2-1002"/>
    <n v="57.81"/>
    <x v="0"/>
    <x v="0"/>
  </r>
  <r>
    <n v="410"/>
    <s v="4-2-1003"/>
    <n v="60.07"/>
    <x v="0"/>
    <x v="0"/>
  </r>
  <r>
    <n v="411"/>
    <s v="4-2-1005"/>
    <n v="57.46"/>
    <x v="0"/>
    <x v="0"/>
  </r>
  <r>
    <n v="412"/>
    <s v="4-2-1006"/>
    <n v="59.31"/>
    <x v="0"/>
    <x v="0"/>
  </r>
  <r>
    <n v="413"/>
    <s v="4-2-1007"/>
    <n v="59.52"/>
    <x v="0"/>
    <x v="0"/>
  </r>
  <r>
    <n v="414"/>
    <s v="4-2-1008"/>
    <n v="59.51"/>
    <x v="0"/>
    <x v="0"/>
  </r>
  <r>
    <n v="415"/>
    <s v="4-2-1102"/>
    <n v="57.81"/>
    <x v="0"/>
    <x v="0"/>
  </r>
  <r>
    <n v="416"/>
    <s v="4-2-1103"/>
    <n v="60.07"/>
    <x v="0"/>
    <x v="0"/>
  </r>
  <r>
    <n v="417"/>
    <s v="4-2-1801"/>
    <n v="59.19"/>
    <x v="0"/>
    <x v="0"/>
  </r>
  <r>
    <n v="418"/>
    <s v="4-2-1804"/>
    <n v="60.07"/>
    <x v="0"/>
    <x v="0"/>
  </r>
  <r>
    <n v="419"/>
    <s v="2-1-301"/>
    <n v="58.87"/>
    <x v="0"/>
    <x v="0"/>
  </r>
  <r>
    <n v="420"/>
    <s v="2-1-302"/>
    <n v="59.93"/>
    <x v="0"/>
    <x v="0"/>
  </r>
  <r>
    <n v="421"/>
    <s v="2-1-303"/>
    <n v="59.42"/>
    <x v="0"/>
    <x v="0"/>
  </r>
  <r>
    <n v="422"/>
    <s v="2-1-304"/>
    <n v="57.65"/>
    <x v="0"/>
    <x v="0"/>
  </r>
  <r>
    <n v="423"/>
    <s v="2-1-305"/>
    <n v="58.53"/>
    <x v="0"/>
    <x v="0"/>
  </r>
  <r>
    <n v="424"/>
    <s v="2-1-306"/>
    <n v="58.14"/>
    <x v="0"/>
    <x v="0"/>
  </r>
  <r>
    <n v="425"/>
    <s v="2-1-401"/>
    <n v="59.17"/>
    <x v="0"/>
    <x v="0"/>
  </r>
  <r>
    <n v="426"/>
    <s v="2-1-402"/>
    <n v="59.99"/>
    <x v="0"/>
    <x v="0"/>
  </r>
  <r>
    <n v="427"/>
    <s v="2-1-403"/>
    <n v="59.49"/>
    <x v="0"/>
    <x v="0"/>
  </r>
  <r>
    <n v="428"/>
    <s v="2-1-404"/>
    <n v="57.71"/>
    <x v="0"/>
    <x v="0"/>
  </r>
  <r>
    <n v="429"/>
    <s v="2-1-405"/>
    <n v="58.59"/>
    <x v="0"/>
    <x v="0"/>
  </r>
  <r>
    <n v="430"/>
    <s v="2-1-406"/>
    <n v="58.43"/>
    <x v="0"/>
    <x v="0"/>
  </r>
  <r>
    <n v="431"/>
    <s v="2-1-501"/>
    <n v="59.17"/>
    <x v="0"/>
    <x v="0"/>
  </r>
  <r>
    <n v="432"/>
    <s v="2-1-502"/>
    <n v="59.99"/>
    <x v="0"/>
    <x v="0"/>
  </r>
  <r>
    <n v="433"/>
    <s v="2-1-503"/>
    <n v="59.49"/>
    <x v="0"/>
    <x v="0"/>
  </r>
  <r>
    <n v="434"/>
    <s v="2-1-504"/>
    <n v="57.71"/>
    <x v="0"/>
    <x v="0"/>
  </r>
  <r>
    <n v="435"/>
    <s v="2-1-505"/>
    <n v="58.59"/>
    <x v="0"/>
    <x v="0"/>
  </r>
  <r>
    <n v="436"/>
    <s v="2-1-506"/>
    <n v="58.43"/>
    <x v="0"/>
    <x v="0"/>
  </r>
  <r>
    <n v="437"/>
    <s v="2-1-601"/>
    <n v="59.17"/>
    <x v="0"/>
    <x v="0"/>
  </r>
  <r>
    <n v="438"/>
    <s v="2-1-602"/>
    <n v="59.99"/>
    <x v="0"/>
    <x v="0"/>
  </r>
  <r>
    <n v="439"/>
    <s v="2-1-603"/>
    <n v="59.49"/>
    <x v="0"/>
    <x v="0"/>
  </r>
  <r>
    <n v="440"/>
    <s v="2-1-604"/>
    <n v="57.71"/>
    <x v="0"/>
    <x v="0"/>
  </r>
  <r>
    <n v="441"/>
    <s v="2-1-605"/>
    <n v="58.59"/>
    <x v="0"/>
    <x v="0"/>
  </r>
  <r>
    <n v="442"/>
    <s v="2-1-606"/>
    <n v="58.43"/>
    <x v="0"/>
    <x v="0"/>
  </r>
  <r>
    <n v="443"/>
    <s v="2-1-701"/>
    <n v="59.17"/>
    <x v="0"/>
    <x v="0"/>
  </r>
  <r>
    <n v="444"/>
    <s v="2-1-702"/>
    <n v="59.99"/>
    <x v="0"/>
    <x v="0"/>
  </r>
  <r>
    <n v="445"/>
    <s v="2-1-703"/>
    <n v="59.49"/>
    <x v="0"/>
    <x v="0"/>
  </r>
  <r>
    <n v="446"/>
    <s v="2-1-704"/>
    <n v="57.71"/>
    <x v="0"/>
    <x v="0"/>
  </r>
  <r>
    <n v="447"/>
    <s v="2-1-705"/>
    <n v="58.59"/>
    <x v="0"/>
    <x v="0"/>
  </r>
  <r>
    <n v="448"/>
    <s v="2-1-706"/>
    <n v="58.43"/>
    <x v="0"/>
    <x v="0"/>
  </r>
  <r>
    <n v="449"/>
    <s v="2-1-801"/>
    <n v="59.17"/>
    <x v="0"/>
    <x v="0"/>
  </r>
  <r>
    <n v="450"/>
    <s v="2-1-802"/>
    <n v="59.99"/>
    <x v="0"/>
    <x v="0"/>
  </r>
  <r>
    <n v="451"/>
    <s v="2-1-803"/>
    <n v="59.49"/>
    <x v="0"/>
    <x v="0"/>
  </r>
  <r>
    <n v="452"/>
    <s v="2-1-804"/>
    <n v="57.71"/>
    <x v="0"/>
    <x v="0"/>
  </r>
  <r>
    <n v="453"/>
    <s v="2-1-805"/>
    <n v="58.59"/>
    <x v="0"/>
    <x v="0"/>
  </r>
  <r>
    <n v="454"/>
    <s v="2-1-806"/>
    <n v="58.43"/>
    <x v="0"/>
    <x v="0"/>
  </r>
  <r>
    <n v="455"/>
    <s v="2-1-901"/>
    <n v="59.17"/>
    <x v="0"/>
    <x v="0"/>
  </r>
  <r>
    <n v="456"/>
    <s v="2-1-902"/>
    <n v="59.99"/>
    <x v="0"/>
    <x v="0"/>
  </r>
  <r>
    <n v="457"/>
    <s v="2-1-903"/>
    <n v="59.49"/>
    <x v="0"/>
    <x v="0"/>
  </r>
  <r>
    <n v="458"/>
    <s v="2-1-904"/>
    <n v="57.71"/>
    <x v="0"/>
    <x v="0"/>
  </r>
  <r>
    <n v="459"/>
    <s v="2-1-905"/>
    <n v="58.59"/>
    <x v="0"/>
    <x v="0"/>
  </r>
  <r>
    <n v="460"/>
    <s v="2-1-906"/>
    <n v="58.43"/>
    <x v="0"/>
    <x v="0"/>
  </r>
  <r>
    <n v="461"/>
    <s v="2-1-1001"/>
    <n v="59.17"/>
    <x v="0"/>
    <x v="0"/>
  </r>
  <r>
    <n v="462"/>
    <s v="2-1-1002"/>
    <n v="59.99"/>
    <x v="0"/>
    <x v="0"/>
  </r>
  <r>
    <n v="463"/>
    <s v="2-1-1003"/>
    <n v="59.49"/>
    <x v="0"/>
    <x v="0"/>
  </r>
  <r>
    <n v="464"/>
    <s v="2-1-1004"/>
    <n v="57.71"/>
    <x v="0"/>
    <x v="0"/>
  </r>
  <r>
    <n v="465"/>
    <s v="2-1-1005"/>
    <n v="58.59"/>
    <x v="0"/>
    <x v="0"/>
  </r>
  <r>
    <n v="466"/>
    <s v="2-1-1006"/>
    <n v="58.43"/>
    <x v="0"/>
    <x v="0"/>
  </r>
  <r>
    <n v="467"/>
    <s v="2-1-1101"/>
    <n v="59.17"/>
    <x v="0"/>
    <x v="0"/>
  </r>
  <r>
    <n v="468"/>
    <s v="2-1-1102"/>
    <n v="59.99"/>
    <x v="0"/>
    <x v="0"/>
  </r>
  <r>
    <n v="469"/>
    <s v="2-1-1103"/>
    <n v="59.49"/>
    <x v="0"/>
    <x v="0"/>
  </r>
  <r>
    <n v="470"/>
    <s v="2-1-1104"/>
    <n v="57.71"/>
    <x v="0"/>
    <x v="0"/>
  </r>
  <r>
    <n v="471"/>
    <s v="2-1-1105"/>
    <n v="58.59"/>
    <x v="0"/>
    <x v="0"/>
  </r>
  <r>
    <n v="472"/>
    <s v="2-1-1106"/>
    <n v="58.43"/>
    <x v="0"/>
    <x v="0"/>
  </r>
  <r>
    <n v="473"/>
    <s v="2-1-1201"/>
    <n v="59.17"/>
    <x v="0"/>
    <x v="0"/>
  </r>
  <r>
    <n v="474"/>
    <s v="2-1-1202"/>
    <n v="59.99"/>
    <x v="0"/>
    <x v="0"/>
  </r>
  <r>
    <n v="475"/>
    <s v="2-1-1203"/>
    <n v="59.49"/>
    <x v="0"/>
    <x v="0"/>
  </r>
  <r>
    <n v="476"/>
    <s v="2-1-1204"/>
    <n v="57.71"/>
    <x v="0"/>
    <x v="0"/>
  </r>
  <r>
    <n v="477"/>
    <s v="2-1-1205"/>
    <n v="58.59"/>
    <x v="0"/>
    <x v="0"/>
  </r>
  <r>
    <n v="478"/>
    <s v="2-1-1206"/>
    <n v="58.43"/>
    <x v="0"/>
    <x v="0"/>
  </r>
  <r>
    <n v="479"/>
    <s v="2-1-1301"/>
    <n v="59.17"/>
    <x v="0"/>
    <x v="0"/>
  </r>
  <r>
    <n v="480"/>
    <s v="2-1-1302"/>
    <n v="59.99"/>
    <x v="0"/>
    <x v="0"/>
  </r>
  <r>
    <n v="481"/>
    <s v="2-1-1303"/>
    <n v="59.49"/>
    <x v="0"/>
    <x v="0"/>
  </r>
  <r>
    <n v="482"/>
    <s v="2-1-1304"/>
    <n v="57.71"/>
    <x v="0"/>
    <x v="0"/>
  </r>
  <r>
    <n v="483"/>
    <s v="2-1-1305"/>
    <n v="58.59"/>
    <x v="0"/>
    <x v="0"/>
  </r>
  <r>
    <n v="484"/>
    <s v="2-1-1306"/>
    <n v="58.43"/>
    <x v="0"/>
    <x v="0"/>
  </r>
  <r>
    <n v="485"/>
    <s v="2-1-1401"/>
    <n v="59.17"/>
    <x v="0"/>
    <x v="0"/>
  </r>
  <r>
    <n v="486"/>
    <s v="2-1-1402"/>
    <n v="59.99"/>
    <x v="0"/>
    <x v="0"/>
  </r>
  <r>
    <n v="487"/>
    <s v="2-1-1403"/>
    <n v="59.49"/>
    <x v="0"/>
    <x v="0"/>
  </r>
  <r>
    <n v="488"/>
    <s v="2-1-1404"/>
    <n v="57.71"/>
    <x v="0"/>
    <x v="0"/>
  </r>
  <r>
    <n v="489"/>
    <s v="2-1-1405"/>
    <n v="58.59"/>
    <x v="0"/>
    <x v="0"/>
  </r>
  <r>
    <n v="490"/>
    <s v="2-1-1406"/>
    <n v="58.43"/>
    <x v="0"/>
    <x v="0"/>
  </r>
  <r>
    <n v="491"/>
    <s v="2-1-1501"/>
    <n v="59.17"/>
    <x v="0"/>
    <x v="0"/>
  </r>
  <r>
    <n v="492"/>
    <s v="2-1-1502"/>
    <n v="59.99"/>
    <x v="0"/>
    <x v="0"/>
  </r>
  <r>
    <n v="493"/>
    <s v="2-1-1503"/>
    <n v="59.49"/>
    <x v="0"/>
    <x v="0"/>
  </r>
  <r>
    <n v="494"/>
    <s v="2-1-1504"/>
    <n v="57.71"/>
    <x v="0"/>
    <x v="0"/>
  </r>
  <r>
    <n v="495"/>
    <s v="2-1-1505"/>
    <n v="58.59"/>
    <x v="0"/>
    <x v="0"/>
  </r>
  <r>
    <n v="496"/>
    <s v="2-1-1506"/>
    <n v="58.43"/>
    <x v="0"/>
    <x v="0"/>
  </r>
  <r>
    <n v="497"/>
    <s v="2-1-1601"/>
    <n v="59.17"/>
    <x v="0"/>
    <x v="0"/>
  </r>
  <r>
    <n v="498"/>
    <s v="2-1-1602"/>
    <n v="59.99"/>
    <x v="0"/>
    <x v="0"/>
  </r>
  <r>
    <n v="499"/>
    <s v="2-1-1603"/>
    <n v="59.49"/>
    <x v="0"/>
    <x v="0"/>
  </r>
  <r>
    <n v="500"/>
    <s v="2-1-1604"/>
    <n v="57.71"/>
    <x v="0"/>
    <x v="0"/>
  </r>
  <r>
    <n v="501"/>
    <s v="2-1-1605"/>
    <n v="58.59"/>
    <x v="0"/>
    <x v="0"/>
  </r>
  <r>
    <n v="502"/>
    <s v="2-1-1606"/>
    <n v="58.43"/>
    <x v="0"/>
    <x v="0"/>
  </r>
  <r>
    <n v="503"/>
    <s v="2-1-1701"/>
    <n v="59.17"/>
    <x v="0"/>
    <x v="0"/>
  </r>
  <r>
    <n v="504"/>
    <s v="2-1-1702"/>
    <n v="59.99"/>
    <x v="0"/>
    <x v="0"/>
  </r>
  <r>
    <n v="505"/>
    <s v="2-1-1703"/>
    <n v="59.49"/>
    <x v="0"/>
    <x v="0"/>
  </r>
  <r>
    <n v="506"/>
    <s v="2-1-1704"/>
    <n v="57.71"/>
    <x v="0"/>
    <x v="0"/>
  </r>
  <r>
    <n v="507"/>
    <s v="2-1-1705"/>
    <n v="58.59"/>
    <x v="0"/>
    <x v="0"/>
  </r>
  <r>
    <n v="508"/>
    <s v="2-1-1706"/>
    <n v="58.43"/>
    <x v="0"/>
    <x v="0"/>
  </r>
  <r>
    <n v="509"/>
    <s v="2-2-101"/>
    <n v="61.49"/>
    <x v="0"/>
    <x v="1"/>
  </r>
  <r>
    <n v="510"/>
    <s v="2-2-102"/>
    <n v="59.93"/>
    <x v="0"/>
    <x v="1"/>
  </r>
  <r>
    <n v="511"/>
    <s v="2-2-103"/>
    <n v="59.42"/>
    <x v="0"/>
    <x v="1"/>
  </r>
  <r>
    <n v="512"/>
    <s v="2-2-104"/>
    <n v="57.77"/>
    <x v="0"/>
    <x v="1"/>
  </r>
  <r>
    <n v="513"/>
    <s v="2-2-105"/>
    <n v="59.93"/>
    <x v="0"/>
    <x v="1"/>
  </r>
  <r>
    <n v="514"/>
    <s v="2-2-106"/>
    <n v="60.87"/>
    <x v="0"/>
    <x v="1"/>
  </r>
  <r>
    <n v="515"/>
    <s v="2-2-201"/>
    <n v="61.49"/>
    <x v="0"/>
    <x v="1"/>
  </r>
  <r>
    <n v="516"/>
    <s v="2-2-202"/>
    <n v="59.93"/>
    <x v="0"/>
    <x v="1"/>
  </r>
  <r>
    <n v="517"/>
    <s v="2-2-203"/>
    <n v="59.42"/>
    <x v="0"/>
    <x v="1"/>
  </r>
  <r>
    <n v="518"/>
    <s v="2-2-204"/>
    <n v="57.77"/>
    <x v="0"/>
    <x v="1"/>
  </r>
  <r>
    <n v="519"/>
    <s v="2-2-205"/>
    <n v="59.93"/>
    <x v="0"/>
    <x v="1"/>
  </r>
  <r>
    <n v="520"/>
    <s v="2-2-206"/>
    <n v="60.87"/>
    <x v="0"/>
    <x v="1"/>
  </r>
  <r>
    <n v="521"/>
    <s v="2-2-301"/>
    <n v="61.49"/>
    <x v="0"/>
    <x v="1"/>
  </r>
  <r>
    <n v="522"/>
    <s v="2-2-302"/>
    <n v="59.93"/>
    <x v="0"/>
    <x v="1"/>
  </r>
  <r>
    <n v="523"/>
    <s v="2-2-303"/>
    <n v="59.42"/>
    <x v="0"/>
    <x v="1"/>
  </r>
  <r>
    <n v="524"/>
    <s v="2-2-304"/>
    <n v="57.77"/>
    <x v="0"/>
    <x v="1"/>
  </r>
  <r>
    <n v="525"/>
    <s v="2-2-305"/>
    <n v="59.93"/>
    <x v="0"/>
    <x v="1"/>
  </r>
  <r>
    <n v="526"/>
    <s v="2-2-306"/>
    <n v="60.87"/>
    <x v="0"/>
    <x v="1"/>
  </r>
  <r>
    <n v="527"/>
    <s v="2-2-401"/>
    <n v="61.78"/>
    <x v="0"/>
    <x v="1"/>
  </r>
  <r>
    <n v="528"/>
    <s v="2-2-402"/>
    <n v="59.99"/>
    <x v="0"/>
    <x v="1"/>
  </r>
  <r>
    <n v="529"/>
    <s v="2-2-403"/>
    <n v="59.49"/>
    <x v="0"/>
    <x v="1"/>
  </r>
  <r>
    <n v="530"/>
    <s v="2-2-404"/>
    <n v="57.83"/>
    <x v="0"/>
    <x v="1"/>
  </r>
  <r>
    <n v="531"/>
    <s v="2-2-405"/>
    <n v="59.99"/>
    <x v="0"/>
    <x v="1"/>
  </r>
  <r>
    <n v="532"/>
    <s v="2-2-406"/>
    <n v="60.98"/>
    <x v="0"/>
    <x v="1"/>
  </r>
  <r>
    <n v="533"/>
    <s v="2-2-501"/>
    <n v="61.78"/>
    <x v="0"/>
    <x v="1"/>
  </r>
  <r>
    <n v="534"/>
    <s v="2-2-502"/>
    <n v="59.99"/>
    <x v="0"/>
    <x v="1"/>
  </r>
  <r>
    <n v="535"/>
    <s v="2-2-503"/>
    <n v="59.49"/>
    <x v="0"/>
    <x v="1"/>
  </r>
  <r>
    <n v="536"/>
    <s v="2-2-504"/>
    <n v="57.83"/>
    <x v="0"/>
    <x v="1"/>
  </r>
  <r>
    <n v="537"/>
    <s v="2-2-505"/>
    <n v="59.99"/>
    <x v="0"/>
    <x v="1"/>
  </r>
  <r>
    <n v="538"/>
    <s v="2-2-506"/>
    <n v="60.98"/>
    <x v="0"/>
    <x v="1"/>
  </r>
  <r>
    <n v="539"/>
    <s v="2-2-601"/>
    <n v="61.78"/>
    <x v="0"/>
    <x v="1"/>
  </r>
  <r>
    <n v="540"/>
    <s v="2-2-602"/>
    <n v="59.99"/>
    <x v="0"/>
    <x v="1"/>
  </r>
  <r>
    <n v="541"/>
    <s v="2-2-603"/>
    <n v="59.49"/>
    <x v="0"/>
    <x v="1"/>
  </r>
  <r>
    <n v="542"/>
    <s v="2-2-604"/>
    <n v="57.83"/>
    <x v="0"/>
    <x v="1"/>
  </r>
  <r>
    <n v="543"/>
    <s v="2-2-605"/>
    <n v="59.99"/>
    <x v="0"/>
    <x v="1"/>
  </r>
  <r>
    <n v="544"/>
    <s v="2-2-606"/>
    <n v="60.98"/>
    <x v="0"/>
    <x v="1"/>
  </r>
  <r>
    <n v="545"/>
    <s v="2-2-701"/>
    <n v="61.78"/>
    <x v="0"/>
    <x v="1"/>
  </r>
  <r>
    <n v="546"/>
    <s v="2-2-702"/>
    <n v="59.99"/>
    <x v="0"/>
    <x v="1"/>
  </r>
  <r>
    <n v="547"/>
    <s v="2-2-703"/>
    <n v="59.49"/>
    <x v="0"/>
    <x v="1"/>
  </r>
  <r>
    <n v="548"/>
    <s v="2-2-704"/>
    <n v="57.83"/>
    <x v="0"/>
    <x v="1"/>
  </r>
  <r>
    <n v="549"/>
    <s v="2-2-705"/>
    <n v="59.99"/>
    <x v="0"/>
    <x v="1"/>
  </r>
  <r>
    <n v="550"/>
    <s v="2-2-706"/>
    <n v="60.98"/>
    <x v="0"/>
    <x v="1"/>
  </r>
  <r>
    <n v="551"/>
    <s v="2-2-801"/>
    <n v="61.78"/>
    <x v="0"/>
    <x v="1"/>
  </r>
  <r>
    <n v="552"/>
    <s v="2-2-802"/>
    <n v="59.99"/>
    <x v="0"/>
    <x v="1"/>
  </r>
  <r>
    <n v="553"/>
    <s v="2-2-803"/>
    <n v="59.49"/>
    <x v="0"/>
    <x v="1"/>
  </r>
  <r>
    <n v="554"/>
    <s v="2-2-804"/>
    <n v="57.83"/>
    <x v="0"/>
    <x v="1"/>
  </r>
  <r>
    <n v="555"/>
    <s v="2-2-805"/>
    <n v="59.99"/>
    <x v="0"/>
    <x v="1"/>
  </r>
  <r>
    <n v="556"/>
    <s v="2-2-806"/>
    <n v="60.98"/>
    <x v="0"/>
    <x v="1"/>
  </r>
  <r>
    <n v="557"/>
    <s v="2-2-901"/>
    <n v="61.78"/>
    <x v="0"/>
    <x v="1"/>
  </r>
  <r>
    <n v="558"/>
    <s v="2-2-902"/>
    <n v="59.99"/>
    <x v="0"/>
    <x v="1"/>
  </r>
  <r>
    <n v="559"/>
    <s v="2-2-903"/>
    <n v="59.49"/>
    <x v="0"/>
    <x v="1"/>
  </r>
  <r>
    <n v="560"/>
    <s v="2-2-904"/>
    <n v="57.83"/>
    <x v="0"/>
    <x v="1"/>
  </r>
  <r>
    <n v="561"/>
    <s v="2-2-905"/>
    <n v="59.99"/>
    <x v="0"/>
    <x v="1"/>
  </r>
  <r>
    <n v="562"/>
    <s v="2-2-906"/>
    <n v="60.98"/>
    <x v="0"/>
    <x v="1"/>
  </r>
  <r>
    <n v="563"/>
    <s v="2-2-1001"/>
    <n v="61.78"/>
    <x v="0"/>
    <x v="1"/>
  </r>
  <r>
    <n v="564"/>
    <s v="2-2-1002"/>
    <n v="59.99"/>
    <x v="0"/>
    <x v="1"/>
  </r>
  <r>
    <n v="565"/>
    <s v="2-2-1003"/>
    <n v="59.49"/>
    <x v="0"/>
    <x v="1"/>
  </r>
  <r>
    <n v="566"/>
    <s v="2-2-1004"/>
    <n v="57.83"/>
    <x v="0"/>
    <x v="1"/>
  </r>
  <r>
    <n v="567"/>
    <s v="2-2-1005"/>
    <n v="59.99"/>
    <x v="0"/>
    <x v="1"/>
  </r>
  <r>
    <n v="568"/>
    <s v="2-2-1006"/>
    <n v="60.98"/>
    <x v="0"/>
    <x v="1"/>
  </r>
  <r>
    <n v="569"/>
    <s v="2-2-1101"/>
    <n v="61.78"/>
    <x v="0"/>
    <x v="1"/>
  </r>
  <r>
    <n v="570"/>
    <s v="2-2-1102"/>
    <n v="59.99"/>
    <x v="0"/>
    <x v="1"/>
  </r>
  <r>
    <n v="571"/>
    <s v="2-2-1103"/>
    <n v="59.49"/>
    <x v="0"/>
    <x v="1"/>
  </r>
  <r>
    <n v="572"/>
    <s v="2-2-1104"/>
    <n v="57.83"/>
    <x v="0"/>
    <x v="1"/>
  </r>
  <r>
    <n v="573"/>
    <s v="2-2-1105"/>
    <n v="59.99"/>
    <x v="0"/>
    <x v="1"/>
  </r>
  <r>
    <n v="574"/>
    <s v="2-2-1106"/>
    <n v="60.98"/>
    <x v="0"/>
    <x v="1"/>
  </r>
  <r>
    <n v="575"/>
    <s v="2-2-1201"/>
    <n v="61.78"/>
    <x v="0"/>
    <x v="1"/>
  </r>
  <r>
    <n v="576"/>
    <s v="2-2-1202"/>
    <n v="59.99"/>
    <x v="0"/>
    <x v="1"/>
  </r>
  <r>
    <n v="577"/>
    <s v="2-2-1203"/>
    <n v="59.49"/>
    <x v="0"/>
    <x v="1"/>
  </r>
  <r>
    <n v="578"/>
    <s v="2-2-1204"/>
    <n v="57.83"/>
    <x v="0"/>
    <x v="1"/>
  </r>
  <r>
    <n v="579"/>
    <s v="2-2-1205"/>
    <n v="59.99"/>
    <x v="0"/>
    <x v="1"/>
  </r>
  <r>
    <n v="580"/>
    <s v="2-2-1206"/>
    <n v="60.98"/>
    <x v="0"/>
    <x v="1"/>
  </r>
  <r>
    <n v="581"/>
    <s v="2-2-1301"/>
    <n v="61.78"/>
    <x v="0"/>
    <x v="1"/>
  </r>
  <r>
    <n v="582"/>
    <s v="2-2-1302"/>
    <n v="59.99"/>
    <x v="0"/>
    <x v="1"/>
  </r>
  <r>
    <n v="583"/>
    <s v="2-2-1303"/>
    <n v="59.49"/>
    <x v="0"/>
    <x v="1"/>
  </r>
  <r>
    <n v="584"/>
    <s v="2-2-1304"/>
    <n v="57.83"/>
    <x v="0"/>
    <x v="1"/>
  </r>
  <r>
    <n v="585"/>
    <s v="2-2-1305"/>
    <n v="59.99"/>
    <x v="0"/>
    <x v="1"/>
  </r>
  <r>
    <n v="586"/>
    <s v="2-2-1306"/>
    <n v="60.98"/>
    <x v="0"/>
    <x v="1"/>
  </r>
  <r>
    <n v="587"/>
    <s v="2-2-1401"/>
    <n v="61.78"/>
    <x v="0"/>
    <x v="1"/>
  </r>
  <r>
    <n v="588"/>
    <s v="2-2-1402"/>
    <n v="59.99"/>
    <x v="0"/>
    <x v="1"/>
  </r>
  <r>
    <n v="589"/>
    <s v="2-2-1403"/>
    <n v="59.49"/>
    <x v="0"/>
    <x v="1"/>
  </r>
  <r>
    <n v="590"/>
    <s v="2-2-1404"/>
    <n v="57.83"/>
    <x v="0"/>
    <x v="1"/>
  </r>
  <r>
    <n v="591"/>
    <s v="2-2-1405"/>
    <n v="59.99"/>
    <x v="0"/>
    <x v="1"/>
  </r>
  <r>
    <n v="592"/>
    <s v="2-2-1406"/>
    <n v="60.98"/>
    <x v="0"/>
    <x v="1"/>
  </r>
  <r>
    <n v="593"/>
    <s v="2-2-1501"/>
    <n v="61.78"/>
    <x v="0"/>
    <x v="1"/>
  </r>
  <r>
    <n v="594"/>
    <s v="2-2-1502"/>
    <n v="59.99"/>
    <x v="0"/>
    <x v="1"/>
  </r>
  <r>
    <n v="595"/>
    <s v="2-2-1503"/>
    <n v="59.49"/>
    <x v="0"/>
    <x v="1"/>
  </r>
  <r>
    <n v="596"/>
    <s v="2-2-1504"/>
    <n v="57.83"/>
    <x v="0"/>
    <x v="1"/>
  </r>
  <r>
    <n v="597"/>
    <s v="2-2-1505"/>
    <n v="59.99"/>
    <x v="0"/>
    <x v="1"/>
  </r>
  <r>
    <n v="598"/>
    <s v="2-2-1506"/>
    <n v="60.98"/>
    <x v="0"/>
    <x v="1"/>
  </r>
  <r>
    <n v="599"/>
    <s v="2-2-1601"/>
    <n v="61.78"/>
    <x v="0"/>
    <x v="1"/>
  </r>
  <r>
    <n v="600"/>
    <s v="2-2-1602"/>
    <n v="59.99"/>
    <x v="0"/>
    <x v="1"/>
  </r>
  <r>
    <n v="601"/>
    <s v="2-2-1603"/>
    <n v="59.49"/>
    <x v="0"/>
    <x v="1"/>
  </r>
  <r>
    <n v="602"/>
    <s v="2-2-1604"/>
    <n v="57.83"/>
    <x v="0"/>
    <x v="1"/>
  </r>
  <r>
    <n v="603"/>
    <s v="2-2-1605"/>
    <n v="59.99"/>
    <x v="0"/>
    <x v="1"/>
  </r>
  <r>
    <n v="604"/>
    <s v="2-2-1606"/>
    <n v="60.98"/>
    <x v="0"/>
    <x v="1"/>
  </r>
  <r>
    <n v="605"/>
    <s v="2-2-1701"/>
    <n v="61.78"/>
    <x v="0"/>
    <x v="1"/>
  </r>
  <r>
    <n v="606"/>
    <s v="2-2-1702"/>
    <n v="59.99"/>
    <x v="0"/>
    <x v="1"/>
  </r>
  <r>
    <n v="607"/>
    <s v="2-2-1703"/>
    <n v="59.49"/>
    <x v="0"/>
    <x v="1"/>
  </r>
  <r>
    <n v="608"/>
    <s v="2-2-1704"/>
    <n v="57.83"/>
    <x v="0"/>
    <x v="1"/>
  </r>
  <r>
    <n v="609"/>
    <s v="2-2-1705"/>
    <n v="59.99"/>
    <x v="0"/>
    <x v="1"/>
  </r>
  <r>
    <n v="610"/>
    <s v="2-2-1706"/>
    <n v="60.98"/>
    <x v="0"/>
    <x v="1"/>
  </r>
  <r>
    <n v="611"/>
    <s v="2-2-1801"/>
    <n v="61.97"/>
    <x v="0"/>
    <x v="1"/>
  </r>
  <r>
    <n v="612"/>
    <s v="2-2-1802"/>
    <n v="59.99"/>
    <x v="0"/>
    <x v="1"/>
  </r>
  <r>
    <n v="613"/>
    <s v="2-2-1803"/>
    <n v="59.49"/>
    <x v="0"/>
    <x v="1"/>
  </r>
  <r>
    <n v="614"/>
    <s v="2-2-1804"/>
    <n v="57.85"/>
    <x v="0"/>
    <x v="1"/>
  </r>
  <r>
    <n v="615"/>
    <s v="2-2-1805"/>
    <n v="59.99"/>
    <x v="0"/>
    <x v="1"/>
  </r>
  <r>
    <n v="616"/>
    <s v="2-2-1806"/>
    <n v="60.98"/>
    <x v="0"/>
    <x v="1"/>
  </r>
  <r>
    <n v="617"/>
    <s v="2-2-1901"/>
    <n v="61.97"/>
    <x v="0"/>
    <x v="1"/>
  </r>
  <r>
    <n v="618"/>
    <s v="2-2-1902"/>
    <n v="59.99"/>
    <x v="0"/>
    <x v="1"/>
  </r>
  <r>
    <n v="619"/>
    <s v="2-2-1903"/>
    <n v="59.49"/>
    <x v="0"/>
    <x v="1"/>
  </r>
  <r>
    <n v="620"/>
    <s v="2-2-1904"/>
    <n v="57.85"/>
    <x v="0"/>
    <x v="1"/>
  </r>
  <r>
    <n v="621"/>
    <s v="2-2-1905"/>
    <n v="59.99"/>
    <x v="0"/>
    <x v="1"/>
  </r>
  <r>
    <n v="622"/>
    <s v="2-2-1906"/>
    <n v="60.98"/>
    <x v="0"/>
    <x v="1"/>
  </r>
  <r>
    <n v="623"/>
    <s v="2-2-2001"/>
    <n v="61.97"/>
    <x v="0"/>
    <x v="1"/>
  </r>
  <r>
    <n v="624"/>
    <s v="2-2-2002"/>
    <n v="59.99"/>
    <x v="0"/>
    <x v="1"/>
  </r>
  <r>
    <n v="625"/>
    <s v="2-2-2003"/>
    <n v="59.49"/>
    <x v="0"/>
    <x v="1"/>
  </r>
  <r>
    <n v="626"/>
    <s v="2-2-2004"/>
    <n v="57.85"/>
    <x v="0"/>
    <x v="1"/>
  </r>
  <r>
    <n v="627"/>
    <s v="2-2-2005"/>
    <n v="59.99"/>
    <x v="0"/>
    <x v="1"/>
  </r>
  <r>
    <n v="628"/>
    <s v="2-2-2006"/>
    <n v="60.98"/>
    <x v="0"/>
    <x v="1"/>
  </r>
  <r>
    <n v="629"/>
    <s v="2-3-101"/>
    <n v="61.05"/>
    <x v="0"/>
    <x v="1"/>
  </r>
  <r>
    <n v="630"/>
    <s v="2-3-102"/>
    <n v="59.93"/>
    <x v="0"/>
    <x v="1"/>
  </r>
  <r>
    <n v="631"/>
    <s v="2-3-103"/>
    <n v="57.77"/>
    <x v="0"/>
    <x v="1"/>
  </r>
  <r>
    <n v="632"/>
    <s v="2-3-104"/>
    <n v="59.42"/>
    <x v="0"/>
    <x v="1"/>
  </r>
  <r>
    <n v="633"/>
    <s v="2-3-105"/>
    <n v="59.93"/>
    <x v="0"/>
    <x v="1"/>
  </r>
  <r>
    <n v="634"/>
    <s v="2-3-106"/>
    <n v="59.93"/>
    <x v="0"/>
    <x v="1"/>
  </r>
  <r>
    <n v="635"/>
    <s v="2-3-107"/>
    <n v="61.85"/>
    <x v="0"/>
    <x v="1"/>
  </r>
  <r>
    <n v="636"/>
    <s v="2-3-201"/>
    <n v="61.05"/>
    <x v="0"/>
    <x v="1"/>
  </r>
  <r>
    <n v="637"/>
    <s v="2-3-202"/>
    <n v="59.93"/>
    <x v="0"/>
    <x v="1"/>
  </r>
  <r>
    <n v="638"/>
    <s v="2-3-203"/>
    <n v="57.77"/>
    <x v="0"/>
    <x v="1"/>
  </r>
  <r>
    <n v="639"/>
    <s v="2-3-204"/>
    <n v="59.42"/>
    <x v="0"/>
    <x v="1"/>
  </r>
  <r>
    <n v="640"/>
    <s v="2-3-205"/>
    <n v="59.93"/>
    <x v="0"/>
    <x v="1"/>
  </r>
  <r>
    <n v="641"/>
    <s v="2-3-206"/>
    <n v="59.93"/>
    <x v="0"/>
    <x v="1"/>
  </r>
  <r>
    <n v="642"/>
    <s v="2-3-207"/>
    <n v="61.85"/>
    <x v="0"/>
    <x v="1"/>
  </r>
  <r>
    <n v="643"/>
    <s v="2-3-301"/>
    <n v="61.03"/>
    <x v="0"/>
    <x v="1"/>
  </r>
  <r>
    <n v="644"/>
    <s v="2-3-302"/>
    <n v="59.93"/>
    <x v="0"/>
    <x v="1"/>
  </r>
  <r>
    <n v="645"/>
    <s v="2-3-303"/>
    <n v="57.77"/>
    <x v="0"/>
    <x v="1"/>
  </r>
  <r>
    <n v="646"/>
    <s v="2-3-304"/>
    <n v="59.42"/>
    <x v="0"/>
    <x v="1"/>
  </r>
  <r>
    <n v="647"/>
    <s v="2-3-305"/>
    <n v="59.93"/>
    <x v="0"/>
    <x v="1"/>
  </r>
  <r>
    <n v="648"/>
    <s v="2-3-306"/>
    <n v="59.93"/>
    <x v="0"/>
    <x v="1"/>
  </r>
  <r>
    <n v="649"/>
    <s v="2-3-307"/>
    <n v="61.83"/>
    <x v="0"/>
    <x v="1"/>
  </r>
  <r>
    <n v="650"/>
    <s v="2-3-401"/>
    <n v="61.19"/>
    <x v="0"/>
    <x v="1"/>
  </r>
  <r>
    <n v="651"/>
    <s v="2-3-402"/>
    <n v="59.99"/>
    <x v="0"/>
    <x v="1"/>
  </r>
  <r>
    <n v="652"/>
    <s v="2-3-403"/>
    <n v="57.83"/>
    <x v="0"/>
    <x v="1"/>
  </r>
  <r>
    <n v="653"/>
    <s v="2-3-404"/>
    <n v="59.49"/>
    <x v="0"/>
    <x v="1"/>
  </r>
  <r>
    <n v="654"/>
    <s v="2-3-405"/>
    <n v="59.99"/>
    <x v="0"/>
    <x v="1"/>
  </r>
  <r>
    <n v="655"/>
    <s v="2-3-406"/>
    <n v="59.99"/>
    <x v="0"/>
    <x v="1"/>
  </r>
  <r>
    <n v="656"/>
    <s v="2-3-407"/>
    <n v="62.16"/>
    <x v="0"/>
    <x v="1"/>
  </r>
  <r>
    <n v="657"/>
    <s v="2-3-501"/>
    <n v="61.19"/>
    <x v="0"/>
    <x v="1"/>
  </r>
  <r>
    <n v="658"/>
    <s v="2-3-502"/>
    <n v="59.99"/>
    <x v="0"/>
    <x v="1"/>
  </r>
  <r>
    <n v="659"/>
    <s v="2-3-503"/>
    <n v="57.83"/>
    <x v="0"/>
    <x v="1"/>
  </r>
  <r>
    <n v="660"/>
    <s v="2-3-504"/>
    <n v="59.49"/>
    <x v="0"/>
    <x v="1"/>
  </r>
  <r>
    <n v="661"/>
    <s v="2-3-505"/>
    <n v="59.99"/>
    <x v="0"/>
    <x v="1"/>
  </r>
  <r>
    <n v="662"/>
    <s v="2-3-506"/>
    <n v="59.99"/>
    <x v="0"/>
    <x v="1"/>
  </r>
  <r>
    <n v="663"/>
    <s v="2-3-507"/>
    <n v="62.16"/>
    <x v="0"/>
    <x v="1"/>
  </r>
  <r>
    <n v="664"/>
    <s v="2-3-601"/>
    <n v="61.19"/>
    <x v="0"/>
    <x v="1"/>
  </r>
  <r>
    <n v="665"/>
    <s v="2-3-602"/>
    <n v="59.99"/>
    <x v="0"/>
    <x v="1"/>
  </r>
  <r>
    <n v="666"/>
    <s v="2-3-603"/>
    <n v="57.83"/>
    <x v="0"/>
    <x v="1"/>
  </r>
  <r>
    <n v="667"/>
    <s v="2-3-604"/>
    <n v="59.49"/>
    <x v="0"/>
    <x v="1"/>
  </r>
  <r>
    <n v="668"/>
    <s v="2-3-605"/>
    <n v="59.99"/>
    <x v="0"/>
    <x v="1"/>
  </r>
  <r>
    <n v="669"/>
    <s v="2-3-606"/>
    <n v="59.99"/>
    <x v="0"/>
    <x v="1"/>
  </r>
  <r>
    <n v="670"/>
    <s v="2-3-607"/>
    <n v="62.16"/>
    <x v="0"/>
    <x v="1"/>
  </r>
  <r>
    <n v="671"/>
    <s v="2-3-701"/>
    <n v="61.19"/>
    <x v="0"/>
    <x v="1"/>
  </r>
  <r>
    <n v="672"/>
    <s v="2-3-702"/>
    <n v="59.99"/>
    <x v="0"/>
    <x v="1"/>
  </r>
  <r>
    <n v="673"/>
    <s v="2-3-703"/>
    <n v="57.83"/>
    <x v="0"/>
    <x v="1"/>
  </r>
  <r>
    <n v="674"/>
    <s v="2-3-704"/>
    <n v="59.49"/>
    <x v="0"/>
    <x v="1"/>
  </r>
  <r>
    <n v="675"/>
    <s v="2-3-705"/>
    <n v="59.99"/>
    <x v="0"/>
    <x v="1"/>
  </r>
  <r>
    <n v="676"/>
    <s v="2-3-706"/>
    <n v="59.99"/>
    <x v="0"/>
    <x v="1"/>
  </r>
  <r>
    <n v="677"/>
    <s v="2-3-707"/>
    <n v="62.16"/>
    <x v="0"/>
    <x v="1"/>
  </r>
  <r>
    <n v="678"/>
    <s v="2-3-801"/>
    <n v="61.19"/>
    <x v="0"/>
    <x v="1"/>
  </r>
  <r>
    <n v="679"/>
    <s v="2-3-802"/>
    <n v="59.99"/>
    <x v="0"/>
    <x v="1"/>
  </r>
  <r>
    <n v="680"/>
    <s v="2-3-803"/>
    <n v="57.83"/>
    <x v="0"/>
    <x v="1"/>
  </r>
  <r>
    <n v="681"/>
    <s v="2-3-804"/>
    <n v="59.49"/>
    <x v="0"/>
    <x v="1"/>
  </r>
  <r>
    <n v="682"/>
    <s v="2-3-805"/>
    <n v="59.99"/>
    <x v="0"/>
    <x v="1"/>
  </r>
  <r>
    <n v="683"/>
    <s v="2-3-806"/>
    <n v="59.99"/>
    <x v="0"/>
    <x v="1"/>
  </r>
  <r>
    <n v="684"/>
    <s v="2-3-807"/>
    <n v="62.16"/>
    <x v="0"/>
    <x v="1"/>
  </r>
  <r>
    <n v="685"/>
    <s v="2-3-901"/>
    <n v="61.19"/>
    <x v="0"/>
    <x v="1"/>
  </r>
  <r>
    <n v="686"/>
    <s v="2-3-902"/>
    <n v="59.99"/>
    <x v="0"/>
    <x v="1"/>
  </r>
  <r>
    <n v="687"/>
    <s v="2-3-903"/>
    <n v="57.83"/>
    <x v="0"/>
    <x v="1"/>
  </r>
  <r>
    <n v="688"/>
    <s v="2-3-904"/>
    <n v="59.49"/>
    <x v="0"/>
    <x v="1"/>
  </r>
  <r>
    <n v="689"/>
    <s v="2-3-905"/>
    <n v="59.99"/>
    <x v="0"/>
    <x v="1"/>
  </r>
  <r>
    <n v="690"/>
    <s v="2-3-906"/>
    <n v="59.99"/>
    <x v="0"/>
    <x v="1"/>
  </r>
  <r>
    <n v="691"/>
    <s v="2-3-907"/>
    <n v="62.16"/>
    <x v="0"/>
    <x v="1"/>
  </r>
  <r>
    <n v="692"/>
    <s v="2-3-1001"/>
    <n v="61.19"/>
    <x v="0"/>
    <x v="1"/>
  </r>
  <r>
    <n v="693"/>
    <s v="2-3-1002"/>
    <n v="59.99"/>
    <x v="0"/>
    <x v="1"/>
  </r>
  <r>
    <n v="694"/>
    <s v="2-3-1003"/>
    <n v="57.83"/>
    <x v="0"/>
    <x v="1"/>
  </r>
  <r>
    <n v="695"/>
    <s v="2-3-1004"/>
    <n v="59.49"/>
    <x v="0"/>
    <x v="1"/>
  </r>
  <r>
    <n v="696"/>
    <s v="2-3-1005"/>
    <n v="59.99"/>
    <x v="0"/>
    <x v="1"/>
  </r>
  <r>
    <n v="697"/>
    <s v="2-3-1006"/>
    <n v="59.99"/>
    <x v="0"/>
    <x v="1"/>
  </r>
  <r>
    <n v="698"/>
    <s v="2-3-1007"/>
    <n v="62.16"/>
    <x v="0"/>
    <x v="1"/>
  </r>
  <r>
    <n v="699"/>
    <s v="2-3-1101"/>
    <n v="61.19"/>
    <x v="0"/>
    <x v="1"/>
  </r>
  <r>
    <n v="700"/>
    <s v="2-3-1102"/>
    <n v="59.99"/>
    <x v="0"/>
    <x v="1"/>
  </r>
  <r>
    <n v="701"/>
    <s v="2-3-1103"/>
    <n v="57.83"/>
    <x v="0"/>
    <x v="1"/>
  </r>
  <r>
    <n v="702"/>
    <s v="2-3-1104"/>
    <n v="59.49"/>
    <x v="0"/>
    <x v="1"/>
  </r>
  <r>
    <n v="703"/>
    <s v="2-3-1105"/>
    <n v="59.99"/>
    <x v="0"/>
    <x v="1"/>
  </r>
  <r>
    <n v="704"/>
    <s v="2-3-1106"/>
    <n v="59.99"/>
    <x v="0"/>
    <x v="1"/>
  </r>
  <r>
    <n v="705"/>
    <s v="2-3-1107"/>
    <n v="62.16"/>
    <x v="0"/>
    <x v="1"/>
  </r>
  <r>
    <n v="706"/>
    <s v="2-3-1201"/>
    <n v="61.19"/>
    <x v="0"/>
    <x v="1"/>
  </r>
  <r>
    <n v="707"/>
    <s v="2-3-1202"/>
    <n v="59.99"/>
    <x v="0"/>
    <x v="1"/>
  </r>
  <r>
    <n v="708"/>
    <s v="2-3-1203"/>
    <n v="57.83"/>
    <x v="0"/>
    <x v="1"/>
  </r>
  <r>
    <n v="709"/>
    <s v="2-3-1204"/>
    <n v="59.49"/>
    <x v="0"/>
    <x v="1"/>
  </r>
  <r>
    <n v="710"/>
    <s v="2-3-1205"/>
    <n v="59.99"/>
    <x v="0"/>
    <x v="1"/>
  </r>
  <r>
    <n v="711"/>
    <s v="2-3-1206"/>
    <n v="59.99"/>
    <x v="0"/>
    <x v="1"/>
  </r>
  <r>
    <n v="712"/>
    <s v="2-3-1207"/>
    <n v="62.16"/>
    <x v="0"/>
    <x v="1"/>
  </r>
  <r>
    <n v="713"/>
    <s v="2-3-1301"/>
    <n v="61.19"/>
    <x v="0"/>
    <x v="1"/>
  </r>
  <r>
    <n v="714"/>
    <s v="2-3-1302"/>
    <n v="59.99"/>
    <x v="0"/>
    <x v="1"/>
  </r>
  <r>
    <n v="715"/>
    <s v="2-3-1303"/>
    <n v="57.83"/>
    <x v="0"/>
    <x v="1"/>
  </r>
  <r>
    <n v="716"/>
    <s v="2-3-1304"/>
    <n v="59.49"/>
    <x v="0"/>
    <x v="1"/>
  </r>
  <r>
    <n v="717"/>
    <s v="2-3-1305"/>
    <n v="59.99"/>
    <x v="0"/>
    <x v="1"/>
  </r>
  <r>
    <n v="718"/>
    <s v="2-3-1306"/>
    <n v="59.99"/>
    <x v="0"/>
    <x v="1"/>
  </r>
  <r>
    <n v="719"/>
    <s v="3-2-804"/>
    <n v="60.79"/>
    <x v="0"/>
    <x v="0"/>
  </r>
  <r>
    <n v="720"/>
    <s v="3-2-805"/>
    <n v="59.92"/>
    <x v="0"/>
    <x v="0"/>
  </r>
  <r>
    <n v="721"/>
    <s v="3-2-901"/>
    <n v="60.43"/>
    <x v="0"/>
    <x v="0"/>
  </r>
  <r>
    <n v="722"/>
    <s v="3-2-902"/>
    <n v="60.79"/>
    <x v="0"/>
    <x v="0"/>
  </r>
  <r>
    <n v="723"/>
    <s v="3-1-202"/>
    <n v="60.72"/>
    <x v="0"/>
    <x v="0"/>
  </r>
  <r>
    <n v="724"/>
    <s v="3-1-205"/>
    <n v="60.4"/>
    <x v="0"/>
    <x v="0"/>
  </r>
  <r>
    <n v="725"/>
    <s v="3-1-301"/>
    <n v="59.6"/>
    <x v="0"/>
    <x v="0"/>
  </r>
  <r>
    <n v="726"/>
    <s v="3-1-201"/>
    <n v="59.6"/>
    <x v="0"/>
    <x v="0"/>
  </r>
  <r>
    <n v="727"/>
    <s v="3-1-302"/>
    <n v="60.72"/>
    <x v="0"/>
    <x v="0"/>
  </r>
  <r>
    <n v="728"/>
    <s v="3-1-303"/>
    <n v="58.28"/>
    <x v="0"/>
    <x v="0"/>
  </r>
  <r>
    <n v="729"/>
    <s v="3-1-204"/>
    <n v="60.72"/>
    <x v="0"/>
    <x v="0"/>
  </r>
  <r>
    <n v="730"/>
    <s v="3-1-203"/>
    <n v="58.28"/>
    <x v="0"/>
    <x v="0"/>
  </r>
  <r>
    <n v="731"/>
    <s v="3-1-1201"/>
    <n v="59.92"/>
    <x v="0"/>
    <x v="0"/>
  </r>
  <r>
    <n v="732"/>
    <s v="3-1-1202"/>
    <n v="60.79"/>
    <x v="0"/>
    <x v="0"/>
  </r>
  <r>
    <n v="733"/>
    <s v="3-1-1203"/>
    <n v="58.35"/>
    <x v="0"/>
    <x v="0"/>
  </r>
  <r>
    <n v="734"/>
    <s v="3-1-1204"/>
    <n v="60.79"/>
    <x v="0"/>
    <x v="0"/>
  </r>
  <r>
    <n v="735"/>
    <s v="3-1-1205"/>
    <n v="60.43"/>
    <x v="0"/>
    <x v="0"/>
  </r>
  <r>
    <n v="736"/>
    <s v="3-1-1301"/>
    <n v="59.92"/>
    <x v="0"/>
    <x v="0"/>
  </r>
  <r>
    <n v="737"/>
    <s v="3-1-1302"/>
    <n v="60.79"/>
    <x v="0"/>
    <x v="0"/>
  </r>
  <r>
    <n v="738"/>
    <s v="1-1-2106"/>
    <n v="58.58"/>
    <x v="0"/>
    <x v="0"/>
  </r>
  <r>
    <n v="739"/>
    <s v="1-1-2107"/>
    <n v="58.83"/>
    <x v="0"/>
    <x v="0"/>
  </r>
  <r>
    <n v="740"/>
    <s v="1-1-2108"/>
    <n v="58.57"/>
    <x v="0"/>
    <x v="0"/>
  </r>
  <r>
    <n v="741"/>
    <s v="3-2-1001"/>
    <n v="60.43"/>
    <x v="0"/>
    <x v="0"/>
  </r>
  <r>
    <n v="742"/>
    <s v="3-2-1002"/>
    <n v="60.79"/>
    <x v="0"/>
    <x v="0"/>
  </r>
  <r>
    <n v="743"/>
    <s v="3-2-1003"/>
    <n v="58.35"/>
    <x v="0"/>
    <x v="0"/>
  </r>
  <r>
    <n v="744"/>
    <s v="1-1-1401"/>
    <n v="58.57"/>
    <x v="0"/>
    <x v="0"/>
  </r>
  <r>
    <n v="745"/>
    <s v="1-1-1402"/>
    <n v="57.25"/>
    <x v="0"/>
    <x v="0"/>
  </r>
  <r>
    <n v="746"/>
    <s v="1-1-1403"/>
    <n v="59.34"/>
    <x v="0"/>
    <x v="0"/>
  </r>
  <r>
    <n v="747"/>
    <s v="1-1-1404"/>
    <n v="59.34"/>
    <x v="0"/>
    <x v="0"/>
  </r>
  <r>
    <n v="748"/>
    <s v="1-1-1405"/>
    <n v="56.82"/>
    <x v="0"/>
    <x v="0"/>
  </r>
  <r>
    <n v="749"/>
    <s v="1-1-1406"/>
    <n v="58.58"/>
    <x v="0"/>
    <x v="0"/>
  </r>
  <r>
    <n v="750"/>
    <s v="1-1-1407"/>
    <n v="58.83"/>
    <x v="0"/>
    <x v="0"/>
  </r>
  <r>
    <n v="751"/>
    <s v="1-1-1907"/>
    <n v="58.83"/>
    <x v="0"/>
    <x v="0"/>
  </r>
  <r>
    <n v="752"/>
    <s v="1-1-1908"/>
    <n v="58.57"/>
    <x v="0"/>
    <x v="0"/>
  </r>
  <r>
    <n v="753"/>
    <s v="3-2-1004"/>
    <n v="60.79"/>
    <x v="0"/>
    <x v="0"/>
  </r>
  <r>
    <n v="754"/>
    <s v="3-2-1005"/>
    <n v="59.92"/>
    <x v="0"/>
    <x v="0"/>
  </r>
  <r>
    <n v="755"/>
    <s v="3-1-304"/>
    <n v="60.72"/>
    <x v="0"/>
    <x v="0"/>
  </r>
  <r>
    <n v="756"/>
    <s v="3-1-305"/>
    <n v="60.4"/>
    <x v="0"/>
    <x v="0"/>
  </r>
  <r>
    <n v="757"/>
    <s v="3-1-401"/>
    <n v="59.92"/>
    <x v="0"/>
    <x v="0"/>
  </r>
  <r>
    <n v="758"/>
    <s v="3-1-402"/>
    <n v="60.79"/>
    <x v="0"/>
    <x v="0"/>
  </r>
  <r>
    <n v="759"/>
    <s v="3-1-403"/>
    <n v="58.35"/>
    <x v="0"/>
    <x v="0"/>
  </r>
  <r>
    <n v="760"/>
    <s v="3-1-404"/>
    <n v="60.79"/>
    <x v="0"/>
    <x v="0"/>
  </r>
  <r>
    <n v="761"/>
    <s v="3-1-405"/>
    <n v="60.43"/>
    <x v="0"/>
    <x v="0"/>
  </r>
  <r>
    <n v="762"/>
    <s v="3-1-501"/>
    <n v="59.92"/>
    <x v="0"/>
    <x v="0"/>
  </r>
  <r>
    <n v="763"/>
    <s v="3-1-502"/>
    <n v="60.79"/>
    <x v="0"/>
    <x v="0"/>
  </r>
  <r>
    <n v="764"/>
    <s v="3-1-503"/>
    <n v="58.35"/>
    <x v="0"/>
    <x v="0"/>
  </r>
  <r>
    <n v="765"/>
    <s v="3-1-504"/>
    <n v="60.79"/>
    <x v="0"/>
    <x v="0"/>
  </r>
  <r>
    <n v="766"/>
    <s v="3-1-505"/>
    <n v="60.43"/>
    <x v="0"/>
    <x v="0"/>
  </r>
  <r>
    <n v="767"/>
    <s v="3-1-601"/>
    <n v="59.92"/>
    <x v="0"/>
    <x v="0"/>
  </r>
  <r>
    <n v="768"/>
    <s v="3-1-602"/>
    <n v="60.79"/>
    <x v="0"/>
    <x v="0"/>
  </r>
  <r>
    <n v="769"/>
    <s v="3-1-603"/>
    <n v="58.35"/>
    <x v="0"/>
    <x v="0"/>
  </r>
  <r>
    <n v="770"/>
    <s v="3-1-604"/>
    <n v="60.79"/>
    <x v="0"/>
    <x v="0"/>
  </r>
  <r>
    <n v="771"/>
    <s v="3-1-605"/>
    <n v="60.43"/>
    <x v="0"/>
    <x v="0"/>
  </r>
  <r>
    <n v="772"/>
    <s v="3-1-701"/>
    <n v="59.92"/>
    <x v="0"/>
    <x v="0"/>
  </r>
  <r>
    <n v="773"/>
    <s v="3-2-202"/>
    <n v="60.72"/>
    <x v="0"/>
    <x v="0"/>
  </r>
  <r>
    <n v="774"/>
    <s v="3-2-203"/>
    <n v="58.28"/>
    <x v="0"/>
    <x v="0"/>
  </r>
  <r>
    <n v="775"/>
    <s v="3-2-204"/>
    <n v="60.72"/>
    <x v="0"/>
    <x v="0"/>
  </r>
  <r>
    <n v="776"/>
    <s v="3-2-205"/>
    <n v="59.6"/>
    <x v="0"/>
    <x v="0"/>
  </r>
  <r>
    <n v="777"/>
    <s v="3-2-301"/>
    <n v="60.4"/>
    <x v="0"/>
    <x v="0"/>
  </r>
  <r>
    <n v="778"/>
    <s v="3-2-1101"/>
    <n v="60.43"/>
    <x v="0"/>
    <x v="0"/>
  </r>
  <r>
    <n v="779"/>
    <s v="3-2-1102"/>
    <n v="60.79"/>
    <x v="0"/>
    <x v="0"/>
  </r>
  <r>
    <n v="780"/>
    <s v="3-1-1303"/>
    <n v="58.35"/>
    <x v="0"/>
    <x v="0"/>
  </r>
  <r>
    <n v="781"/>
    <s v="3-1-1304"/>
    <n v="60.79"/>
    <x v="0"/>
    <x v="0"/>
  </r>
  <r>
    <n v="782"/>
    <s v="3-1-1305"/>
    <n v="60.43"/>
    <x v="0"/>
    <x v="0"/>
  </r>
  <r>
    <n v="783"/>
    <s v="3-1-1401"/>
    <n v="59.92"/>
    <x v="0"/>
    <x v="0"/>
  </r>
  <r>
    <n v="784"/>
    <s v="3-1-1402"/>
    <n v="60.79"/>
    <x v="0"/>
    <x v="0"/>
  </r>
  <r>
    <n v="785"/>
    <s v="3-1-1403"/>
    <n v="58.35"/>
    <x v="0"/>
    <x v="0"/>
  </r>
  <r>
    <n v="786"/>
    <s v="3-1-1404"/>
    <n v="60.79"/>
    <x v="0"/>
    <x v="0"/>
  </r>
  <r>
    <n v="787"/>
    <s v="3-2-1103"/>
    <n v="58.35"/>
    <x v="0"/>
    <x v="0"/>
  </r>
  <r>
    <n v="788"/>
    <s v="3-2-1104"/>
    <n v="60.79"/>
    <x v="0"/>
    <x v="0"/>
  </r>
  <r>
    <n v="789"/>
    <s v="3-2-402"/>
    <n v="60.79"/>
    <x v="0"/>
    <x v="0"/>
  </r>
  <r>
    <n v="790"/>
    <s v="3-2-403"/>
    <n v="58.35"/>
    <x v="0"/>
    <x v="0"/>
  </r>
  <r>
    <n v="791"/>
    <s v="3-2-404"/>
    <n v="60.79"/>
    <x v="0"/>
    <x v="0"/>
  </r>
  <r>
    <n v="792"/>
    <s v="3-2-405"/>
    <n v="59.92"/>
    <x v="0"/>
    <x v="0"/>
  </r>
  <r>
    <n v="793"/>
    <s v="3-2-1105"/>
    <n v="59.92"/>
    <x v="0"/>
    <x v="0"/>
  </r>
  <r>
    <n v="794"/>
    <s v="3-2-1201"/>
    <n v="60.43"/>
    <x v="0"/>
    <x v="0"/>
  </r>
  <r>
    <n v="795"/>
    <s v="3-2-1202"/>
    <n v="60.79"/>
    <x v="0"/>
    <x v="0"/>
  </r>
  <r>
    <n v="796"/>
    <s v="3-2-1203"/>
    <n v="58.35"/>
    <x v="0"/>
    <x v="0"/>
  </r>
  <r>
    <n v="797"/>
    <s v="3-2-1204"/>
    <n v="60.79"/>
    <x v="0"/>
    <x v="0"/>
  </r>
  <r>
    <n v="798"/>
    <s v="3-1-702"/>
    <n v="60.79"/>
    <x v="0"/>
    <x v="0"/>
  </r>
  <r>
    <n v="799"/>
    <s v="3-1-703"/>
    <n v="58.35"/>
    <x v="0"/>
    <x v="0"/>
  </r>
  <r>
    <n v="800"/>
    <s v="3-1-704"/>
    <n v="60.79"/>
    <x v="0"/>
    <x v="0"/>
  </r>
  <r>
    <n v="801"/>
    <s v="3-1-705"/>
    <n v="60.43"/>
    <x v="0"/>
    <x v="0"/>
  </r>
  <r>
    <n v="802"/>
    <s v="3-1-801"/>
    <n v="59.92"/>
    <x v="0"/>
    <x v="0"/>
  </r>
  <r>
    <n v="803"/>
    <s v="3-1-802"/>
    <n v="60.79"/>
    <x v="0"/>
    <x v="0"/>
  </r>
  <r>
    <n v="804"/>
    <s v="3-1-803"/>
    <n v="58.35"/>
    <x v="0"/>
    <x v="0"/>
  </r>
  <r>
    <n v="805"/>
    <s v="3-1-804"/>
    <n v="60.79"/>
    <x v="0"/>
    <x v="0"/>
  </r>
  <r>
    <n v="806"/>
    <s v="3-1-805"/>
    <n v="60.43"/>
    <x v="0"/>
    <x v="0"/>
  </r>
  <r>
    <n v="807"/>
    <s v="3-2-904"/>
    <n v="60.79"/>
    <x v="0"/>
    <x v="0"/>
  </r>
  <r>
    <n v="808"/>
    <s v="3-1-1004"/>
    <n v="60.79"/>
    <x v="0"/>
    <x v="0"/>
  </r>
  <r>
    <n v="809"/>
    <s v="3-1-1005"/>
    <n v="60.43"/>
    <x v="0"/>
    <x v="0"/>
  </r>
  <r>
    <n v="810"/>
    <s v="3-1-1101"/>
    <n v="59.92"/>
    <x v="0"/>
    <x v="0"/>
  </r>
  <r>
    <n v="811"/>
    <s v="3-1-1102"/>
    <n v="60.79"/>
    <x v="0"/>
    <x v="0"/>
  </r>
  <r>
    <n v="812"/>
    <s v="3-1-1103"/>
    <n v="58.35"/>
    <x v="0"/>
    <x v="0"/>
  </r>
  <r>
    <n v="813"/>
    <s v="3-1-1104"/>
    <n v="60.79"/>
    <x v="0"/>
    <x v="0"/>
  </r>
  <r>
    <n v="814"/>
    <s v="3-1-1105"/>
    <n v="60.43"/>
    <x v="0"/>
    <x v="0"/>
  </r>
  <r>
    <n v="815"/>
    <s v="3-2-602"/>
    <n v="60.79"/>
    <x v="0"/>
    <x v="0"/>
  </r>
  <r>
    <n v="816"/>
    <s v="3-2-603"/>
    <n v="58.35"/>
    <x v="0"/>
    <x v="0"/>
  </r>
  <r>
    <n v="817"/>
    <s v="3-2-604"/>
    <n v="60.79"/>
    <x v="0"/>
    <x v="0"/>
  </r>
  <r>
    <n v="818"/>
    <s v="3-2-605"/>
    <n v="59.92"/>
    <x v="0"/>
    <x v="0"/>
  </r>
  <r>
    <n v="819"/>
    <s v="3-1-1501"/>
    <n v="59.92"/>
    <x v="0"/>
    <x v="0"/>
  </r>
  <r>
    <n v="820"/>
    <s v="3-1-1502"/>
    <n v="60.79"/>
    <x v="0"/>
    <x v="0"/>
  </r>
  <r>
    <n v="821"/>
    <s v="3-1-1503"/>
    <n v="58.35"/>
    <x v="0"/>
    <x v="0"/>
  </r>
  <r>
    <n v="822"/>
    <s v="3-1-1505"/>
    <n v="60.43"/>
    <x v="0"/>
    <x v="0"/>
  </r>
  <r>
    <n v="823"/>
    <s v="3-1-1504"/>
    <n v="60.79"/>
    <x v="0"/>
    <x v="0"/>
  </r>
  <r>
    <n v="824"/>
    <s v="3-1-1405"/>
    <n v="60.43"/>
    <x v="0"/>
    <x v="0"/>
  </r>
  <r>
    <n v="825"/>
    <s v="3-1-1601"/>
    <n v="59.92"/>
    <x v="0"/>
    <x v="0"/>
  </r>
  <r>
    <n v="826"/>
    <s v="3-2-701"/>
    <n v="60.43"/>
    <x v="0"/>
    <x v="0"/>
  </r>
  <r>
    <n v="827"/>
    <s v="3-2-702"/>
    <n v="60.79"/>
    <x v="0"/>
    <x v="0"/>
  </r>
  <r>
    <n v="828"/>
    <s v="3-2-704"/>
    <n v="60.79"/>
    <x v="0"/>
    <x v="0"/>
  </r>
  <r>
    <n v="829"/>
    <s v="3-2-703"/>
    <n v="58.35"/>
    <x v="0"/>
    <x v="0"/>
  </r>
  <r>
    <n v="830"/>
    <s v="3-2-303"/>
    <n v="58.28"/>
    <x v="0"/>
    <x v="0"/>
  </r>
  <r>
    <n v="831"/>
    <s v="3-2-401"/>
    <n v="60.43"/>
    <x v="0"/>
    <x v="0"/>
  </r>
  <r>
    <n v="832"/>
    <s v="3-2-302"/>
    <n v="60.72"/>
    <x v="0"/>
    <x v="0"/>
  </r>
  <r>
    <n v="833"/>
    <s v="3-2-305"/>
    <n v="59.6"/>
    <x v="0"/>
    <x v="0"/>
  </r>
  <r>
    <n v="834"/>
    <s v="3-2-304"/>
    <n v="60.72"/>
    <x v="0"/>
    <x v="0"/>
  </r>
  <r>
    <n v="835"/>
    <s v="3-2-705"/>
    <n v="59.92"/>
    <x v="0"/>
    <x v="0"/>
  </r>
  <r>
    <n v="836"/>
    <s v="3-2-803"/>
    <n v="58.35"/>
    <x v="0"/>
    <x v="0"/>
  </r>
  <r>
    <n v="837"/>
    <s v="3-2-801"/>
    <n v="60.43"/>
    <x v="0"/>
    <x v="0"/>
  </r>
  <r>
    <n v="838"/>
    <s v="3-2-101"/>
    <n v="60.4"/>
    <x v="0"/>
    <x v="0"/>
  </r>
  <r>
    <n v="839"/>
    <s v="3-2-102"/>
    <n v="60.72"/>
    <x v="0"/>
    <x v="0"/>
  </r>
  <r>
    <n v="840"/>
    <s v="3-2-103"/>
    <n v="58.28"/>
    <x v="0"/>
    <x v="0"/>
  </r>
  <r>
    <n v="841"/>
    <s v="3-2-104"/>
    <n v="60.72"/>
    <x v="0"/>
    <x v="0"/>
  </r>
  <r>
    <n v="842"/>
    <s v="3-2-105"/>
    <n v="59.42"/>
    <x v="0"/>
    <x v="0"/>
  </r>
  <r>
    <n v="843"/>
    <s v="3-2-201"/>
    <n v="60.4"/>
    <x v="0"/>
    <x v="0"/>
  </r>
  <r>
    <n v="844"/>
    <s v="2-3-1804"/>
    <n v="59.49"/>
    <x v="0"/>
    <x v="1"/>
  </r>
  <r>
    <n v="845"/>
    <s v="2-3-1805"/>
    <n v="59.99"/>
    <x v="0"/>
    <x v="1"/>
  </r>
  <r>
    <n v="846"/>
    <s v="2-3-1807"/>
    <n v="62.16"/>
    <x v="0"/>
    <x v="1"/>
  </r>
  <r>
    <n v="847"/>
    <s v="2-3-1904"/>
    <n v="59.49"/>
    <x v="0"/>
    <x v="1"/>
  </r>
  <r>
    <n v="848"/>
    <s v="2-3-2003"/>
    <n v="57.85"/>
    <x v="0"/>
    <x v="1"/>
  </r>
  <r>
    <n v="849"/>
    <s v="2-3-2004"/>
    <n v="59.49"/>
    <x v="0"/>
    <x v="1"/>
  </r>
  <r>
    <n v="850"/>
    <s v="2-3-2005"/>
    <n v="59.99"/>
    <x v="0"/>
    <x v="1"/>
  </r>
  <r>
    <n v="851"/>
    <s v="2-3-2007"/>
    <n v="62.16"/>
    <x v="0"/>
    <x v="1"/>
  </r>
  <r>
    <n v="852"/>
    <s v="2-3-1503"/>
    <n v="57.83"/>
    <x v="0"/>
    <x v="1"/>
  </r>
  <r>
    <n v="853"/>
    <s v="2-3-1504"/>
    <n v="59.49"/>
    <x v="0"/>
    <x v="1"/>
  </r>
  <r>
    <n v="854"/>
    <s v="2-3-1505"/>
    <n v="59.99"/>
    <x v="0"/>
    <x v="1"/>
  </r>
  <r>
    <n v="855"/>
    <s v="2-3-1704"/>
    <n v="59.49"/>
    <x v="0"/>
    <x v="1"/>
  </r>
  <r>
    <n v="856"/>
    <s v="2-3-1706"/>
    <n v="59.99"/>
    <x v="0"/>
    <x v="1"/>
  </r>
  <r>
    <n v="857"/>
    <s v="2-3-1707"/>
    <n v="62.16"/>
    <x v="0"/>
    <x v="1"/>
  </r>
  <r>
    <n v="858"/>
    <s v="2-3-1802"/>
    <n v="59.99"/>
    <x v="0"/>
    <x v="1"/>
  </r>
  <r>
    <n v="859"/>
    <s v="2-3-1803"/>
    <n v="57.85"/>
    <x v="0"/>
    <x v="1"/>
  </r>
  <r>
    <n v="860"/>
    <s v="3-1-901"/>
    <n v="59.92"/>
    <x v="0"/>
    <x v="0"/>
  </r>
  <r>
    <n v="861"/>
    <s v="3-1-902"/>
    <n v="60.79"/>
    <x v="0"/>
    <x v="0"/>
  </r>
  <r>
    <n v="862"/>
    <s v="3-1-903"/>
    <n v="58.35"/>
    <x v="0"/>
    <x v="0"/>
  </r>
  <r>
    <n v="863"/>
    <s v="3-1-904"/>
    <n v="60.79"/>
    <x v="0"/>
    <x v="0"/>
  </r>
  <r>
    <n v="864"/>
    <s v="3-1-905"/>
    <n v="60.43"/>
    <x v="0"/>
    <x v="0"/>
  </r>
  <r>
    <n v="865"/>
    <s v="3-1-1001"/>
    <n v="59.92"/>
    <x v="0"/>
    <x v="0"/>
  </r>
  <r>
    <n v="866"/>
    <s v="3-1-1002"/>
    <n v="60.79"/>
    <x v="0"/>
    <x v="0"/>
  </r>
  <r>
    <n v="867"/>
    <s v="3-1-1003"/>
    <n v="58.35"/>
    <x v="0"/>
    <x v="0"/>
  </r>
  <r>
    <n v="868"/>
    <s v="3-1-1602"/>
    <n v="60.79"/>
    <x v="0"/>
    <x v="0"/>
  </r>
  <r>
    <n v="869"/>
    <s v="3-1-1603"/>
    <n v="58.35"/>
    <x v="0"/>
    <x v="0"/>
  </r>
  <r>
    <n v="870"/>
    <s v="3-1-1604"/>
    <n v="60.79"/>
    <x v="0"/>
    <x v="0"/>
  </r>
  <r>
    <n v="871"/>
    <s v="3-1-1605"/>
    <n v="60.43"/>
    <x v="0"/>
    <x v="0"/>
  </r>
  <r>
    <n v="872"/>
    <s v="3-2-501"/>
    <n v="60.43"/>
    <x v="0"/>
    <x v="0"/>
  </r>
  <r>
    <n v="873"/>
    <s v="3-2-502"/>
    <n v="60.79"/>
    <x v="0"/>
    <x v="0"/>
  </r>
  <r>
    <n v="874"/>
    <s v="3-2-503"/>
    <n v="58.35"/>
    <x v="0"/>
    <x v="0"/>
  </r>
  <r>
    <n v="875"/>
    <s v="3-2-504"/>
    <n v="60.79"/>
    <x v="0"/>
    <x v="0"/>
  </r>
  <r>
    <n v="876"/>
    <s v="3-2-505"/>
    <n v="59.92"/>
    <x v="0"/>
    <x v="0"/>
  </r>
  <r>
    <n v="877"/>
    <s v="3-2-601"/>
    <n v="60.43"/>
    <x v="0"/>
    <x v="0"/>
  </r>
  <r>
    <n v="878"/>
    <s v="4-2-1803"/>
    <n v="60.07"/>
    <x v="0"/>
    <x v="0"/>
  </r>
  <r>
    <n v="879"/>
    <s v="4-2-1806"/>
    <n v="59.31"/>
    <x v="0"/>
    <x v="0"/>
  </r>
  <r>
    <n v="880"/>
    <s v="3-2-1403"/>
    <n v="58.35"/>
    <x v="0"/>
    <x v="0"/>
  </r>
  <r>
    <n v="881"/>
    <s v="3-2-1404"/>
    <n v="60.79"/>
    <x v="0"/>
    <x v="0"/>
  </r>
  <r>
    <n v="882"/>
    <s v="3-2-1405"/>
    <n v="59.92"/>
    <x v="0"/>
    <x v="0"/>
  </r>
  <r>
    <n v="883"/>
    <s v="3-2-1501"/>
    <n v="60.43"/>
    <x v="0"/>
    <x v="0"/>
  </r>
  <r>
    <n v="884"/>
    <s v="3-2-1502"/>
    <n v="60.79"/>
    <x v="0"/>
    <x v="0"/>
  </r>
  <r>
    <n v="885"/>
    <s v="3-2-1503"/>
    <n v="58.35"/>
    <x v="0"/>
    <x v="0"/>
  </r>
  <r>
    <n v="886"/>
    <s v="3-2-1504"/>
    <n v="60.79"/>
    <x v="0"/>
    <x v="0"/>
  </r>
  <r>
    <n v="887"/>
    <s v="3-2-1505"/>
    <n v="59.92"/>
    <x v="0"/>
    <x v="0"/>
  </r>
  <r>
    <n v="888"/>
    <s v="3-2-1601"/>
    <n v="60.43"/>
    <x v="0"/>
    <x v="0"/>
  </r>
  <r>
    <n v="889"/>
    <s v="3-2-1602"/>
    <n v="60.79"/>
    <x v="0"/>
    <x v="0"/>
  </r>
  <r>
    <n v="890"/>
    <s v="3-2-1603"/>
    <n v="58.35"/>
    <x v="0"/>
    <x v="0"/>
  </r>
  <r>
    <n v="891"/>
    <s v="3-2-1604"/>
    <n v="60.79"/>
    <x v="0"/>
    <x v="0"/>
  </r>
  <r>
    <n v="892"/>
    <s v="3-2-1605"/>
    <n v="59.92"/>
    <x v="0"/>
    <x v="0"/>
  </r>
  <r>
    <n v="893"/>
    <s v="2-3-2006"/>
    <n v="59.99"/>
    <x v="0"/>
    <x v="1"/>
  </r>
  <r>
    <n v="894"/>
    <s v="4-2-1805"/>
    <n v="57.46"/>
    <x v="0"/>
    <x v="0"/>
  </r>
  <r>
    <n v="895"/>
    <s v="3-2-1205"/>
    <n v="59.92"/>
    <x v="0"/>
    <x v="0"/>
  </r>
  <r>
    <n v="896"/>
    <s v="3-2-1301"/>
    <n v="60.43"/>
    <x v="0"/>
    <x v="0"/>
  </r>
  <r>
    <n v="897"/>
    <s v="3-2-1303"/>
    <n v="58.35"/>
    <x v="0"/>
    <x v="0"/>
  </r>
  <r>
    <n v="898"/>
    <s v="3-2-1304"/>
    <n v="60.79"/>
    <x v="0"/>
    <x v="0"/>
  </r>
  <r>
    <n v="899"/>
    <s v="3-2-1305"/>
    <n v="59.92"/>
    <x v="0"/>
    <x v="0"/>
  </r>
  <r>
    <n v="900"/>
    <s v="3-2-1401"/>
    <n v="60.43"/>
    <x v="0"/>
    <x v="0"/>
  </r>
  <r>
    <n v="901"/>
    <s v="3-2-1402"/>
    <n v="60.79"/>
    <x v="0"/>
    <x v="0"/>
  </r>
  <r>
    <n v="902"/>
    <s v="4-1-201"/>
    <n v="59.98"/>
    <x v="0"/>
    <x v="1"/>
  </r>
  <r>
    <n v="903"/>
    <s v="4-1-301"/>
    <n v="60.3"/>
    <x v="0"/>
    <x v="1"/>
  </r>
  <r>
    <n v="904"/>
    <s v="4-1-302"/>
    <n v="59.16"/>
    <x v="0"/>
    <x v="1"/>
  </r>
  <r>
    <n v="905"/>
    <s v="4-1-303"/>
    <n v="57.26"/>
    <x v="0"/>
    <x v="1"/>
  </r>
  <r>
    <n v="906"/>
    <s v="4-1-401"/>
    <n v="60.44"/>
    <x v="0"/>
    <x v="1"/>
  </r>
  <r>
    <n v="907"/>
    <s v="4-1-605"/>
    <n v="59.51"/>
    <x v="0"/>
    <x v="1"/>
  </r>
  <r>
    <n v="908"/>
    <s v="3-2-903"/>
    <n v="58.35"/>
    <x v="0"/>
    <x v="0"/>
  </r>
  <r>
    <n v="909"/>
    <s v="3-2-905"/>
    <n v="59.92"/>
    <x v="0"/>
    <x v="0"/>
  </r>
  <r>
    <n v="910"/>
    <s v="1-1-207"/>
    <n v="58.77"/>
    <x v="0"/>
    <x v="0"/>
  </r>
  <r>
    <n v="911"/>
    <s v="1-1-303"/>
    <n v="59.27"/>
    <x v="0"/>
    <x v="0"/>
  </r>
  <r>
    <n v="912"/>
    <s v="2-3-1507"/>
    <n v="62.16"/>
    <x v="0"/>
    <x v="1"/>
  </r>
  <r>
    <n v="913"/>
    <s v="3-2-1302"/>
    <n v="60.79"/>
    <x v="0"/>
    <x v="0"/>
  </r>
  <r>
    <n v="914"/>
    <s v="3-2-802"/>
    <n v="60.79"/>
    <x v="0"/>
    <x v="0"/>
  </r>
  <r>
    <n v="915"/>
    <s v="4-1-1102"/>
    <n v="59.25"/>
    <x v="0"/>
    <x v="1"/>
  </r>
  <r>
    <n v="916"/>
    <s v="4-1-1105"/>
    <n v="59.51"/>
    <x v="0"/>
    <x v="1"/>
  </r>
  <r>
    <n v="917"/>
    <s v="4-1-1301"/>
    <n v="60.44"/>
    <x v="0"/>
    <x v="1"/>
  </r>
  <r>
    <n v="918"/>
    <s v="4-1-1401"/>
    <n v="60.44"/>
    <x v="0"/>
    <x v="1"/>
  </r>
  <r>
    <n v="919"/>
    <s v="4-1-1403"/>
    <n v="57.34"/>
    <x v="0"/>
    <x v="1"/>
  </r>
  <r>
    <n v="920"/>
    <s v="4-1-1502"/>
    <n v="59.25"/>
    <x v="0"/>
    <x v="1"/>
  </r>
  <r>
    <n v="921"/>
    <s v="4-1-1602"/>
    <n v="59.25"/>
    <x v="0"/>
    <x v="1"/>
  </r>
  <r>
    <n v="922"/>
    <s v="4-1-1605"/>
    <n v="59.51"/>
    <x v="0"/>
    <x v="1"/>
  </r>
  <r>
    <n v="923"/>
    <s v="4-1-702"/>
    <n v="59.25"/>
    <x v="0"/>
    <x v="1"/>
  </r>
  <r>
    <n v="924"/>
    <s v="4-1-703"/>
    <n v="57.34"/>
    <x v="0"/>
    <x v="1"/>
  </r>
  <r>
    <n v="925"/>
    <s v="4-1-705"/>
    <n v="59.51"/>
    <x v="0"/>
    <x v="1"/>
  </r>
  <r>
    <n v="926"/>
    <s v="4-1-802"/>
    <n v="59.25"/>
    <x v="0"/>
    <x v="1"/>
  </r>
  <r>
    <n v="927"/>
    <s v="4-1-803"/>
    <n v="57.34"/>
    <x v="0"/>
    <x v="1"/>
  </r>
  <r>
    <n v="928"/>
    <s v="4-2-1004"/>
    <n v="60.07"/>
    <x v="0"/>
    <x v="0"/>
  </r>
  <r>
    <n v="929"/>
    <s v="4-2-1802"/>
    <n v="57.81"/>
    <x v="0"/>
    <x v="0"/>
  </r>
  <r>
    <m/>
    <m/>
    <m/>
    <x v="1"/>
    <x v="2"/>
  </r>
</pivotCacheRecords>
</file>

<file path=xl/pivotCache/pivotCacheRecords5.xml><?xml version="1.0" encoding="utf-8"?>
<pivotCacheRecords xmlns="http://schemas.openxmlformats.org/spreadsheetml/2006/main" xmlns:r="http://schemas.openxmlformats.org/officeDocument/2006/relationships" count="734">
  <r>
    <n v="1"/>
    <s v="10-1-204"/>
    <n v="59.64"/>
    <x v="0"/>
    <x v="0"/>
  </r>
  <r>
    <n v="2"/>
    <s v="10-1-505"/>
    <n v="59.23"/>
    <x v="0"/>
    <x v="0"/>
  </r>
  <r>
    <n v="3"/>
    <s v="14-3-1603"/>
    <n v="59.62"/>
    <x v="0"/>
    <x v="1"/>
  </r>
  <r>
    <n v="4"/>
    <s v="14-3-1604"/>
    <n v="59.62"/>
    <x v="0"/>
    <x v="1"/>
  </r>
  <r>
    <n v="5"/>
    <s v="14-1-803"/>
    <n v="59.62"/>
    <x v="0"/>
    <x v="0"/>
  </r>
  <r>
    <n v="6"/>
    <s v="14-3-1805"/>
    <n v="59.9"/>
    <x v="0"/>
    <x v="1"/>
  </r>
  <r>
    <n v="7"/>
    <s v="10-1-1304"/>
    <n v="59.64"/>
    <x v="0"/>
    <x v="0"/>
  </r>
  <r>
    <n v="8"/>
    <s v="10-1-1305"/>
    <n v="59.23"/>
    <x v="0"/>
    <x v="0"/>
  </r>
  <r>
    <n v="9"/>
    <s v="10-1-1401"/>
    <n v="59.92"/>
    <x v="0"/>
    <x v="0"/>
  </r>
  <r>
    <n v="10"/>
    <s v="10-1-1402"/>
    <n v="59.64"/>
    <x v="0"/>
    <x v="0"/>
  </r>
  <r>
    <n v="11"/>
    <s v="10-1-1403"/>
    <n v="59.64"/>
    <x v="0"/>
    <x v="0"/>
  </r>
  <r>
    <n v="12"/>
    <s v="10-1-1404"/>
    <n v="59.64"/>
    <x v="0"/>
    <x v="0"/>
  </r>
  <r>
    <n v="13"/>
    <s v="10-1-1405"/>
    <n v="59.23"/>
    <x v="0"/>
    <x v="0"/>
  </r>
  <r>
    <n v="14"/>
    <s v="10-2-1001"/>
    <n v="59.23"/>
    <x v="0"/>
    <x v="0"/>
  </r>
  <r>
    <n v="15"/>
    <s v="10-2-1002"/>
    <n v="59.64"/>
    <x v="0"/>
    <x v="0"/>
  </r>
  <r>
    <n v="16"/>
    <s v="10-2-1003"/>
    <n v="59.64"/>
    <x v="0"/>
    <x v="0"/>
  </r>
  <r>
    <n v="17"/>
    <s v="10-2-1004"/>
    <n v="59.64"/>
    <x v="0"/>
    <x v="0"/>
  </r>
  <r>
    <n v="18"/>
    <s v="10-2-1005"/>
    <n v="59.92"/>
    <x v="0"/>
    <x v="0"/>
  </r>
  <r>
    <n v="19"/>
    <s v="10-2-1101"/>
    <n v="59.23"/>
    <x v="0"/>
    <x v="0"/>
  </r>
  <r>
    <n v="20"/>
    <s v="10-2-1102"/>
    <n v="59.64"/>
    <x v="0"/>
    <x v="0"/>
  </r>
  <r>
    <n v="21"/>
    <s v="10-2-1103"/>
    <n v="59.64"/>
    <x v="0"/>
    <x v="0"/>
  </r>
  <r>
    <n v="22"/>
    <s v="10-2-1104"/>
    <n v="59.64"/>
    <x v="0"/>
    <x v="0"/>
  </r>
  <r>
    <n v="23"/>
    <s v="10-2-1105"/>
    <n v="59.92"/>
    <x v="0"/>
    <x v="0"/>
  </r>
  <r>
    <n v="24"/>
    <s v="10-2-1201"/>
    <n v="59.23"/>
    <x v="0"/>
    <x v="0"/>
  </r>
  <r>
    <n v="25"/>
    <s v="10-2-1202"/>
    <n v="59.64"/>
    <x v="0"/>
    <x v="0"/>
  </r>
  <r>
    <n v="26"/>
    <s v="10-2-1203"/>
    <n v="59.64"/>
    <x v="0"/>
    <x v="0"/>
  </r>
  <r>
    <n v="27"/>
    <s v="10-2-1204"/>
    <n v="59.64"/>
    <x v="0"/>
    <x v="0"/>
  </r>
  <r>
    <n v="28"/>
    <s v="10-2-1205"/>
    <n v="59.92"/>
    <x v="0"/>
    <x v="0"/>
  </r>
  <r>
    <n v="29"/>
    <s v="10-2-1301"/>
    <n v="59.23"/>
    <x v="0"/>
    <x v="0"/>
  </r>
  <r>
    <n v="30"/>
    <s v="10-2-1302"/>
    <n v="59.64"/>
    <x v="0"/>
    <x v="0"/>
  </r>
  <r>
    <n v="31"/>
    <s v="10-2-1303"/>
    <n v="59.64"/>
    <x v="0"/>
    <x v="0"/>
  </r>
  <r>
    <n v="32"/>
    <s v="10-2-1304"/>
    <n v="59.64"/>
    <x v="0"/>
    <x v="0"/>
  </r>
  <r>
    <n v="33"/>
    <s v="10-2-1305"/>
    <n v="59.92"/>
    <x v="0"/>
    <x v="0"/>
  </r>
  <r>
    <n v="34"/>
    <s v="10-2-1401"/>
    <n v="59.23"/>
    <x v="0"/>
    <x v="0"/>
  </r>
  <r>
    <n v="35"/>
    <s v="10-2-1402"/>
    <n v="59.64"/>
    <x v="0"/>
    <x v="0"/>
  </r>
  <r>
    <n v="36"/>
    <s v="10-2-1403"/>
    <n v="59.64"/>
    <x v="0"/>
    <x v="0"/>
  </r>
  <r>
    <n v="37"/>
    <s v="10-2-1404"/>
    <n v="59.64"/>
    <x v="0"/>
    <x v="0"/>
  </r>
  <r>
    <n v="38"/>
    <s v="10-2-1405"/>
    <n v="59.92"/>
    <x v="0"/>
    <x v="0"/>
  </r>
  <r>
    <n v="39"/>
    <s v="10-2-1501"/>
    <n v="59.92"/>
    <x v="0"/>
    <x v="0"/>
  </r>
  <r>
    <n v="40"/>
    <s v="10-2-1502"/>
    <n v="59.64"/>
    <x v="0"/>
    <x v="0"/>
  </r>
  <r>
    <n v="41"/>
    <s v="10-2-1503"/>
    <n v="59.64"/>
    <x v="0"/>
    <x v="0"/>
  </r>
  <r>
    <n v="42"/>
    <s v="10-2-1504"/>
    <n v="59.64"/>
    <x v="0"/>
    <x v="0"/>
  </r>
  <r>
    <n v="43"/>
    <s v="10-2-1505"/>
    <n v="59.92"/>
    <x v="0"/>
    <x v="0"/>
  </r>
  <r>
    <n v="44"/>
    <s v="10-2-1601"/>
    <n v="59.92"/>
    <x v="0"/>
    <x v="0"/>
  </r>
  <r>
    <n v="45"/>
    <s v="10-2-1602"/>
    <n v="59.64"/>
    <x v="0"/>
    <x v="0"/>
  </r>
  <r>
    <n v="46"/>
    <s v="10-2-1603"/>
    <n v="59.64"/>
    <x v="0"/>
    <x v="0"/>
  </r>
  <r>
    <n v="47"/>
    <s v="10-2-1604"/>
    <n v="59.64"/>
    <x v="0"/>
    <x v="0"/>
  </r>
  <r>
    <n v="48"/>
    <s v="10-2-1605"/>
    <n v="59.92"/>
    <x v="0"/>
    <x v="0"/>
  </r>
  <r>
    <n v="49"/>
    <s v="10-2-1701"/>
    <n v="59.92"/>
    <x v="0"/>
    <x v="0"/>
  </r>
  <r>
    <n v="50"/>
    <s v="10-2-1702"/>
    <n v="59.64"/>
    <x v="0"/>
    <x v="0"/>
  </r>
  <r>
    <n v="51"/>
    <s v="10-2-1703"/>
    <n v="59.64"/>
    <x v="0"/>
    <x v="0"/>
  </r>
  <r>
    <n v="52"/>
    <s v="10-2-1704"/>
    <n v="59.64"/>
    <x v="0"/>
    <x v="0"/>
  </r>
  <r>
    <n v="53"/>
    <s v="10-2-1705"/>
    <n v="59.92"/>
    <x v="0"/>
    <x v="0"/>
  </r>
  <r>
    <n v="54"/>
    <s v="10-2-1801"/>
    <n v="59.92"/>
    <x v="0"/>
    <x v="0"/>
  </r>
  <r>
    <n v="55"/>
    <s v="10-2-1802"/>
    <n v="59.64"/>
    <x v="0"/>
    <x v="0"/>
  </r>
  <r>
    <n v="56"/>
    <s v="10-2-1803"/>
    <n v="59.64"/>
    <x v="0"/>
    <x v="0"/>
  </r>
  <r>
    <n v="57"/>
    <s v="10-2-1804"/>
    <n v="59.64"/>
    <x v="0"/>
    <x v="0"/>
  </r>
  <r>
    <n v="58"/>
    <s v="10-2-1805"/>
    <n v="59.92"/>
    <x v="0"/>
    <x v="0"/>
  </r>
  <r>
    <n v="59"/>
    <s v="10-2-1901"/>
    <n v="59.92"/>
    <x v="0"/>
    <x v="0"/>
  </r>
  <r>
    <n v="60"/>
    <s v="10-2-1902"/>
    <n v="59.64"/>
    <x v="0"/>
    <x v="0"/>
  </r>
  <r>
    <n v="61"/>
    <s v="10-2-1903"/>
    <n v="59.64"/>
    <x v="0"/>
    <x v="0"/>
  </r>
  <r>
    <n v="62"/>
    <s v="10-2-1904"/>
    <n v="59.64"/>
    <x v="0"/>
    <x v="0"/>
  </r>
  <r>
    <n v="63"/>
    <s v="10-2-1905"/>
    <n v="59.92"/>
    <x v="0"/>
    <x v="0"/>
  </r>
  <r>
    <n v="64"/>
    <s v="10-2-2001"/>
    <n v="59.92"/>
    <x v="0"/>
    <x v="0"/>
  </r>
  <r>
    <n v="65"/>
    <s v="10-2-2002"/>
    <n v="59.64"/>
    <x v="0"/>
    <x v="0"/>
  </r>
  <r>
    <n v="66"/>
    <s v="10-2-2003"/>
    <n v="59.64"/>
    <x v="0"/>
    <x v="0"/>
  </r>
  <r>
    <n v="67"/>
    <s v="10-2-2004"/>
    <n v="59.64"/>
    <x v="0"/>
    <x v="0"/>
  </r>
  <r>
    <n v="68"/>
    <s v="10-2-2005"/>
    <n v="59.92"/>
    <x v="0"/>
    <x v="0"/>
  </r>
  <r>
    <n v="69"/>
    <s v="10-2-201"/>
    <n v="59.23"/>
    <x v="0"/>
    <x v="0"/>
  </r>
  <r>
    <n v="70"/>
    <s v="10-2-202"/>
    <n v="59.64"/>
    <x v="0"/>
    <x v="0"/>
  </r>
  <r>
    <n v="71"/>
    <s v="10-2-203"/>
    <n v="59.64"/>
    <x v="0"/>
    <x v="0"/>
  </r>
  <r>
    <n v="72"/>
    <s v="10-2-204"/>
    <n v="59.64"/>
    <x v="0"/>
    <x v="0"/>
  </r>
  <r>
    <n v="73"/>
    <s v="10-2-205"/>
    <n v="59.92"/>
    <x v="0"/>
    <x v="0"/>
  </r>
  <r>
    <n v="74"/>
    <s v="10-2-2101"/>
    <n v="59.92"/>
    <x v="0"/>
    <x v="0"/>
  </r>
  <r>
    <n v="75"/>
    <s v="10-2-2102"/>
    <n v="59.64"/>
    <x v="0"/>
    <x v="0"/>
  </r>
  <r>
    <n v="76"/>
    <s v="10-2-2103"/>
    <n v="59.64"/>
    <x v="0"/>
    <x v="0"/>
  </r>
  <r>
    <n v="77"/>
    <s v="10-2-2104"/>
    <n v="59.64"/>
    <x v="0"/>
    <x v="0"/>
  </r>
  <r>
    <n v="78"/>
    <s v="10-2-2105"/>
    <n v="59.92"/>
    <x v="0"/>
    <x v="0"/>
  </r>
  <r>
    <n v="79"/>
    <s v="10-2-301"/>
    <n v="59.23"/>
    <x v="0"/>
    <x v="0"/>
  </r>
  <r>
    <n v="80"/>
    <s v="10-2-302"/>
    <n v="59.64"/>
    <x v="0"/>
    <x v="0"/>
  </r>
  <r>
    <n v="81"/>
    <s v="10-2-303"/>
    <n v="59.64"/>
    <x v="0"/>
    <x v="0"/>
  </r>
  <r>
    <n v="82"/>
    <s v="10-2-304"/>
    <n v="59.64"/>
    <x v="0"/>
    <x v="0"/>
  </r>
  <r>
    <n v="83"/>
    <s v="10-2-305"/>
    <n v="59.92"/>
    <x v="0"/>
    <x v="0"/>
  </r>
  <r>
    <n v="84"/>
    <s v="10-2-401"/>
    <n v="59.23"/>
    <x v="0"/>
    <x v="0"/>
  </r>
  <r>
    <n v="85"/>
    <s v="10-2-402"/>
    <n v="59.64"/>
    <x v="0"/>
    <x v="0"/>
  </r>
  <r>
    <n v="86"/>
    <s v="10-2-403"/>
    <n v="59.64"/>
    <x v="0"/>
    <x v="0"/>
  </r>
  <r>
    <n v="87"/>
    <s v="10-2-404"/>
    <n v="59.64"/>
    <x v="0"/>
    <x v="0"/>
  </r>
  <r>
    <n v="88"/>
    <s v="10-2-405"/>
    <n v="59.92"/>
    <x v="0"/>
    <x v="0"/>
  </r>
  <r>
    <n v="89"/>
    <s v="10-2-501"/>
    <n v="59.23"/>
    <x v="0"/>
    <x v="0"/>
  </r>
  <r>
    <n v="90"/>
    <s v="10-2-502"/>
    <n v="59.64"/>
    <x v="0"/>
    <x v="0"/>
  </r>
  <r>
    <n v="91"/>
    <s v="10-2-503"/>
    <n v="59.64"/>
    <x v="0"/>
    <x v="0"/>
  </r>
  <r>
    <n v="92"/>
    <s v="10-2-504"/>
    <n v="59.64"/>
    <x v="0"/>
    <x v="0"/>
  </r>
  <r>
    <n v="93"/>
    <s v="10-2-505"/>
    <n v="59.92"/>
    <x v="0"/>
    <x v="0"/>
  </r>
  <r>
    <n v="94"/>
    <s v="10-2-601"/>
    <n v="59.23"/>
    <x v="0"/>
    <x v="0"/>
  </r>
  <r>
    <n v="95"/>
    <s v="10-2-602"/>
    <n v="59.64"/>
    <x v="0"/>
    <x v="0"/>
  </r>
  <r>
    <n v="96"/>
    <s v="10-2-603"/>
    <n v="59.64"/>
    <x v="0"/>
    <x v="0"/>
  </r>
  <r>
    <n v="97"/>
    <s v="10-2-604"/>
    <n v="59.64"/>
    <x v="0"/>
    <x v="0"/>
  </r>
  <r>
    <n v="98"/>
    <s v="10-2-605"/>
    <n v="59.92"/>
    <x v="0"/>
    <x v="0"/>
  </r>
  <r>
    <n v="99"/>
    <s v="10-2-701"/>
    <n v="59.23"/>
    <x v="0"/>
    <x v="0"/>
  </r>
  <r>
    <n v="100"/>
    <s v="10-2-702"/>
    <n v="59.64"/>
    <x v="0"/>
    <x v="0"/>
  </r>
  <r>
    <n v="101"/>
    <s v="10-2-703"/>
    <n v="59.64"/>
    <x v="0"/>
    <x v="0"/>
  </r>
  <r>
    <n v="102"/>
    <s v="10-2-704"/>
    <n v="59.64"/>
    <x v="0"/>
    <x v="0"/>
  </r>
  <r>
    <n v="103"/>
    <s v="10-2-705"/>
    <n v="59.92"/>
    <x v="0"/>
    <x v="0"/>
  </r>
  <r>
    <n v="104"/>
    <s v="10-2-801"/>
    <n v="59.23"/>
    <x v="0"/>
    <x v="0"/>
  </r>
  <r>
    <n v="105"/>
    <s v="10-2-802"/>
    <n v="59.64"/>
    <x v="0"/>
    <x v="0"/>
  </r>
  <r>
    <n v="106"/>
    <s v="10-2-803"/>
    <n v="59.64"/>
    <x v="0"/>
    <x v="0"/>
  </r>
  <r>
    <n v="107"/>
    <s v="10-2-804"/>
    <n v="59.64"/>
    <x v="0"/>
    <x v="0"/>
  </r>
  <r>
    <n v="108"/>
    <s v="10-2-805"/>
    <n v="59.92"/>
    <x v="0"/>
    <x v="0"/>
  </r>
  <r>
    <n v="109"/>
    <s v="10-2-901"/>
    <n v="59.23"/>
    <x v="0"/>
    <x v="0"/>
  </r>
  <r>
    <n v="110"/>
    <s v="10-2-902"/>
    <n v="59.64"/>
    <x v="0"/>
    <x v="0"/>
  </r>
  <r>
    <n v="111"/>
    <s v="10-2-903"/>
    <n v="59.64"/>
    <x v="0"/>
    <x v="0"/>
  </r>
  <r>
    <n v="112"/>
    <s v="10-2-904"/>
    <n v="59.64"/>
    <x v="0"/>
    <x v="0"/>
  </r>
  <r>
    <n v="113"/>
    <s v="10-2-905"/>
    <n v="59.92"/>
    <x v="0"/>
    <x v="0"/>
  </r>
  <r>
    <n v="114"/>
    <s v="14-2-1001"/>
    <n v="59.47"/>
    <x v="0"/>
    <x v="1"/>
  </r>
  <r>
    <n v="115"/>
    <s v="14-2-1002"/>
    <n v="59.62"/>
    <x v="0"/>
    <x v="1"/>
  </r>
  <r>
    <n v="116"/>
    <s v="14-2-1003"/>
    <n v="59.62"/>
    <x v="0"/>
    <x v="1"/>
  </r>
  <r>
    <n v="117"/>
    <s v="14-2-1004"/>
    <n v="59.62"/>
    <x v="0"/>
    <x v="1"/>
  </r>
  <r>
    <n v="118"/>
    <s v="14-2-1005"/>
    <n v="59.06"/>
    <x v="0"/>
    <x v="1"/>
  </r>
  <r>
    <n v="119"/>
    <s v="14-2-1101"/>
    <n v="59.47"/>
    <x v="0"/>
    <x v="1"/>
  </r>
  <r>
    <n v="120"/>
    <s v="14-2-1102"/>
    <n v="59.62"/>
    <x v="0"/>
    <x v="1"/>
  </r>
  <r>
    <n v="121"/>
    <s v="14-2-1103"/>
    <n v="59.62"/>
    <x v="0"/>
    <x v="1"/>
  </r>
  <r>
    <n v="122"/>
    <s v="14-2-1104"/>
    <n v="59.62"/>
    <x v="0"/>
    <x v="1"/>
  </r>
  <r>
    <n v="123"/>
    <s v="14-2-1105"/>
    <n v="59.06"/>
    <x v="0"/>
    <x v="1"/>
  </r>
  <r>
    <n v="124"/>
    <s v="14-2-1201"/>
    <n v="59.47"/>
    <x v="0"/>
    <x v="1"/>
  </r>
  <r>
    <n v="125"/>
    <s v="14-2-1202"/>
    <n v="59.62"/>
    <x v="0"/>
    <x v="1"/>
  </r>
  <r>
    <n v="126"/>
    <s v="14-2-1203"/>
    <n v="59.62"/>
    <x v="0"/>
    <x v="1"/>
  </r>
  <r>
    <n v="127"/>
    <s v="14-2-1204"/>
    <n v="59.62"/>
    <x v="0"/>
    <x v="1"/>
  </r>
  <r>
    <n v="128"/>
    <s v="14-2-1205"/>
    <n v="59.06"/>
    <x v="0"/>
    <x v="1"/>
  </r>
  <r>
    <n v="129"/>
    <s v="14-2-1301"/>
    <n v="59.47"/>
    <x v="0"/>
    <x v="1"/>
  </r>
  <r>
    <n v="130"/>
    <s v="14-2-1302"/>
    <n v="59.62"/>
    <x v="0"/>
    <x v="1"/>
  </r>
  <r>
    <n v="131"/>
    <s v="14-2-1303"/>
    <n v="59.62"/>
    <x v="0"/>
    <x v="1"/>
  </r>
  <r>
    <n v="132"/>
    <s v="14-2-1304"/>
    <n v="59.62"/>
    <x v="0"/>
    <x v="1"/>
  </r>
  <r>
    <n v="133"/>
    <s v="14-2-1305"/>
    <n v="59.06"/>
    <x v="0"/>
    <x v="1"/>
  </r>
  <r>
    <n v="134"/>
    <s v="14-2-1401"/>
    <n v="59.47"/>
    <x v="0"/>
    <x v="1"/>
  </r>
  <r>
    <n v="135"/>
    <s v="14-2-1402"/>
    <n v="59.62"/>
    <x v="0"/>
    <x v="1"/>
  </r>
  <r>
    <n v="136"/>
    <s v="14-2-1403"/>
    <n v="59.62"/>
    <x v="0"/>
    <x v="1"/>
  </r>
  <r>
    <n v="137"/>
    <s v="14-2-1404"/>
    <n v="59.62"/>
    <x v="0"/>
    <x v="1"/>
  </r>
  <r>
    <n v="138"/>
    <s v="14-2-1405"/>
    <n v="59.06"/>
    <x v="0"/>
    <x v="1"/>
  </r>
  <r>
    <n v="139"/>
    <s v="14-2-1501"/>
    <n v="59.47"/>
    <x v="0"/>
    <x v="1"/>
  </r>
  <r>
    <n v="140"/>
    <s v="14-2-1502"/>
    <n v="59.62"/>
    <x v="0"/>
    <x v="1"/>
  </r>
  <r>
    <n v="141"/>
    <s v="14-2-1503"/>
    <n v="59.62"/>
    <x v="0"/>
    <x v="1"/>
  </r>
  <r>
    <n v="142"/>
    <s v="14-2-1504"/>
    <n v="59.62"/>
    <x v="0"/>
    <x v="1"/>
  </r>
  <r>
    <n v="143"/>
    <s v="14-2-1505"/>
    <n v="59.06"/>
    <x v="0"/>
    <x v="1"/>
  </r>
  <r>
    <n v="144"/>
    <s v="14-2-1601"/>
    <n v="59.47"/>
    <x v="0"/>
    <x v="1"/>
  </r>
  <r>
    <n v="145"/>
    <s v="14-2-1602"/>
    <n v="59.62"/>
    <x v="0"/>
    <x v="1"/>
  </r>
  <r>
    <n v="146"/>
    <s v="14-2-1603"/>
    <n v="59.62"/>
    <x v="0"/>
    <x v="1"/>
  </r>
  <r>
    <n v="147"/>
    <s v="14-2-1604"/>
    <n v="59.62"/>
    <x v="0"/>
    <x v="1"/>
  </r>
  <r>
    <n v="148"/>
    <s v="14-2-1605"/>
    <n v="59.06"/>
    <x v="0"/>
    <x v="1"/>
  </r>
  <r>
    <n v="149"/>
    <s v="14-2-1701"/>
    <n v="59.79"/>
    <x v="0"/>
    <x v="1"/>
  </r>
  <r>
    <n v="150"/>
    <s v="14-2-1702"/>
    <n v="59.62"/>
    <x v="0"/>
    <x v="1"/>
  </r>
  <r>
    <n v="151"/>
    <s v="14-2-1703"/>
    <n v="59.62"/>
    <x v="0"/>
    <x v="1"/>
  </r>
  <r>
    <n v="152"/>
    <s v="14-2-1704"/>
    <n v="59.62"/>
    <x v="0"/>
    <x v="1"/>
  </r>
  <r>
    <n v="153"/>
    <s v="14-2-1705"/>
    <n v="59.06"/>
    <x v="0"/>
    <x v="1"/>
  </r>
  <r>
    <n v="154"/>
    <s v="14-2-1801"/>
    <n v="59.79"/>
    <x v="0"/>
    <x v="1"/>
  </r>
  <r>
    <n v="155"/>
    <s v="14-2-1802"/>
    <n v="59.62"/>
    <x v="0"/>
    <x v="1"/>
  </r>
  <r>
    <n v="156"/>
    <s v="14-2-1803"/>
    <n v="59.62"/>
    <x v="0"/>
    <x v="1"/>
  </r>
  <r>
    <n v="157"/>
    <s v="14-2-1804"/>
    <n v="59.62"/>
    <x v="0"/>
    <x v="1"/>
  </r>
  <r>
    <n v="158"/>
    <s v="14-2-1805"/>
    <n v="59.06"/>
    <x v="0"/>
    <x v="1"/>
  </r>
  <r>
    <n v="159"/>
    <s v="14-2-1901"/>
    <n v="59.79"/>
    <x v="0"/>
    <x v="1"/>
  </r>
  <r>
    <n v="160"/>
    <s v="14-2-1902"/>
    <n v="59.62"/>
    <x v="0"/>
    <x v="1"/>
  </r>
  <r>
    <n v="161"/>
    <s v="14-2-1903"/>
    <n v="59.62"/>
    <x v="0"/>
    <x v="1"/>
  </r>
  <r>
    <n v="162"/>
    <s v="14-2-1904"/>
    <n v="59.62"/>
    <x v="0"/>
    <x v="1"/>
  </r>
  <r>
    <n v="163"/>
    <s v="14-2-1905"/>
    <n v="59.06"/>
    <x v="0"/>
    <x v="1"/>
  </r>
  <r>
    <n v="164"/>
    <s v="14-2-2001"/>
    <n v="59.79"/>
    <x v="0"/>
    <x v="1"/>
  </r>
  <r>
    <n v="165"/>
    <s v="14-2-2002"/>
    <n v="59.62"/>
    <x v="0"/>
    <x v="1"/>
  </r>
  <r>
    <n v="166"/>
    <s v="14-2-2003"/>
    <n v="59.62"/>
    <x v="0"/>
    <x v="1"/>
  </r>
  <r>
    <n v="167"/>
    <s v="14-2-2004"/>
    <n v="59.62"/>
    <x v="0"/>
    <x v="1"/>
  </r>
  <r>
    <n v="168"/>
    <s v="14-2-2005"/>
    <n v="59.06"/>
    <x v="0"/>
    <x v="1"/>
  </r>
  <r>
    <n v="169"/>
    <s v="14-2-201"/>
    <n v="59.47"/>
    <x v="0"/>
    <x v="1"/>
  </r>
  <r>
    <n v="170"/>
    <s v="14-2-202"/>
    <n v="59.62"/>
    <x v="0"/>
    <x v="1"/>
  </r>
  <r>
    <n v="171"/>
    <s v="14-2-203"/>
    <n v="59.62"/>
    <x v="0"/>
    <x v="1"/>
  </r>
  <r>
    <n v="172"/>
    <s v="14-2-204"/>
    <n v="59.62"/>
    <x v="0"/>
    <x v="1"/>
  </r>
  <r>
    <n v="173"/>
    <s v="14-2-205"/>
    <n v="59.06"/>
    <x v="0"/>
    <x v="1"/>
  </r>
  <r>
    <n v="174"/>
    <s v="14-2-2101"/>
    <n v="59.79"/>
    <x v="0"/>
    <x v="1"/>
  </r>
  <r>
    <n v="175"/>
    <s v="14-2-2102"/>
    <n v="59.62"/>
    <x v="0"/>
    <x v="1"/>
  </r>
  <r>
    <n v="176"/>
    <s v="14-2-2103"/>
    <n v="59.62"/>
    <x v="0"/>
    <x v="1"/>
  </r>
  <r>
    <n v="177"/>
    <s v="14-2-2104"/>
    <n v="59.62"/>
    <x v="0"/>
    <x v="1"/>
  </r>
  <r>
    <n v="178"/>
    <s v="14-2-2105"/>
    <n v="59.06"/>
    <x v="0"/>
    <x v="1"/>
  </r>
  <r>
    <n v="179"/>
    <s v="14-2-301"/>
    <n v="59.47"/>
    <x v="0"/>
    <x v="1"/>
  </r>
  <r>
    <n v="180"/>
    <s v="14-2-302"/>
    <n v="59.62"/>
    <x v="0"/>
    <x v="1"/>
  </r>
  <r>
    <n v="181"/>
    <s v="14-2-303"/>
    <n v="59.62"/>
    <x v="0"/>
    <x v="1"/>
  </r>
  <r>
    <n v="182"/>
    <s v="14-2-304"/>
    <n v="59.62"/>
    <x v="0"/>
    <x v="1"/>
  </r>
  <r>
    <n v="183"/>
    <s v="14-2-305"/>
    <n v="59.06"/>
    <x v="0"/>
    <x v="1"/>
  </r>
  <r>
    <n v="184"/>
    <s v="14-2-401"/>
    <n v="59.47"/>
    <x v="0"/>
    <x v="1"/>
  </r>
  <r>
    <n v="185"/>
    <s v="14-2-402"/>
    <n v="59.62"/>
    <x v="0"/>
    <x v="1"/>
  </r>
  <r>
    <n v="186"/>
    <s v="14-2-403"/>
    <n v="59.62"/>
    <x v="0"/>
    <x v="1"/>
  </r>
  <r>
    <n v="187"/>
    <s v="14-2-404"/>
    <n v="59.62"/>
    <x v="0"/>
    <x v="1"/>
  </r>
  <r>
    <n v="188"/>
    <s v="14-2-405"/>
    <n v="59.06"/>
    <x v="0"/>
    <x v="1"/>
  </r>
  <r>
    <n v="189"/>
    <s v="14-2-501"/>
    <n v="59.47"/>
    <x v="0"/>
    <x v="1"/>
  </r>
  <r>
    <n v="190"/>
    <s v="14-2-502"/>
    <n v="59.62"/>
    <x v="0"/>
    <x v="1"/>
  </r>
  <r>
    <n v="191"/>
    <s v="14-2-503"/>
    <n v="59.62"/>
    <x v="0"/>
    <x v="1"/>
  </r>
  <r>
    <n v="192"/>
    <s v="14-2-504"/>
    <n v="59.62"/>
    <x v="0"/>
    <x v="1"/>
  </r>
  <r>
    <n v="193"/>
    <s v="14-2-505"/>
    <n v="59.06"/>
    <x v="0"/>
    <x v="1"/>
  </r>
  <r>
    <n v="194"/>
    <s v="14-2-601"/>
    <n v="59.47"/>
    <x v="0"/>
    <x v="1"/>
  </r>
  <r>
    <n v="195"/>
    <s v="14-2-602"/>
    <n v="59.62"/>
    <x v="0"/>
    <x v="1"/>
  </r>
  <r>
    <n v="196"/>
    <s v="14-2-603"/>
    <n v="59.62"/>
    <x v="0"/>
    <x v="1"/>
  </r>
  <r>
    <n v="197"/>
    <s v="14-2-604"/>
    <n v="59.62"/>
    <x v="0"/>
    <x v="1"/>
  </r>
  <r>
    <n v="198"/>
    <s v="14-2-605"/>
    <n v="59.06"/>
    <x v="0"/>
    <x v="1"/>
  </r>
  <r>
    <n v="199"/>
    <s v="14-2-701"/>
    <n v="59.47"/>
    <x v="0"/>
    <x v="1"/>
  </r>
  <r>
    <n v="200"/>
    <s v="14-2-702"/>
    <n v="59.62"/>
    <x v="0"/>
    <x v="1"/>
  </r>
  <r>
    <n v="201"/>
    <s v="14-2-703"/>
    <n v="59.62"/>
    <x v="0"/>
    <x v="1"/>
  </r>
  <r>
    <n v="202"/>
    <s v="14-2-704"/>
    <n v="59.62"/>
    <x v="0"/>
    <x v="1"/>
  </r>
  <r>
    <n v="203"/>
    <s v="14-2-705"/>
    <n v="59.06"/>
    <x v="0"/>
    <x v="1"/>
  </r>
  <r>
    <n v="204"/>
    <s v="14-2-801"/>
    <n v="59.47"/>
    <x v="0"/>
    <x v="1"/>
  </r>
  <r>
    <n v="205"/>
    <s v="14-2-802"/>
    <n v="59.62"/>
    <x v="0"/>
    <x v="1"/>
  </r>
  <r>
    <n v="206"/>
    <s v="14-2-803"/>
    <n v="59.62"/>
    <x v="0"/>
    <x v="1"/>
  </r>
  <r>
    <n v="207"/>
    <s v="14-2-804"/>
    <n v="59.62"/>
    <x v="0"/>
    <x v="1"/>
  </r>
  <r>
    <n v="208"/>
    <s v="14-2-805"/>
    <n v="59.06"/>
    <x v="0"/>
    <x v="1"/>
  </r>
  <r>
    <n v="209"/>
    <s v="14-2-901"/>
    <n v="59.47"/>
    <x v="0"/>
    <x v="1"/>
  </r>
  <r>
    <n v="210"/>
    <s v="14-2-902"/>
    <n v="59.62"/>
    <x v="0"/>
    <x v="1"/>
  </r>
  <r>
    <n v="211"/>
    <s v="14-2-903"/>
    <n v="59.62"/>
    <x v="0"/>
    <x v="1"/>
  </r>
  <r>
    <n v="212"/>
    <s v="14-2-904"/>
    <n v="59.62"/>
    <x v="0"/>
    <x v="1"/>
  </r>
  <r>
    <n v="213"/>
    <s v="14-2-905"/>
    <n v="59.06"/>
    <x v="0"/>
    <x v="1"/>
  </r>
  <r>
    <n v="214"/>
    <s v="5-1-1001"/>
    <n v="59.43"/>
    <x v="0"/>
    <x v="1"/>
  </r>
  <r>
    <n v="215"/>
    <s v="5-1-1002"/>
    <n v="59.99"/>
    <x v="0"/>
    <x v="1"/>
  </r>
  <r>
    <n v="216"/>
    <s v="5-1-1003"/>
    <n v="59.99"/>
    <x v="0"/>
    <x v="1"/>
  </r>
  <r>
    <n v="217"/>
    <s v="5-1-1004"/>
    <n v="59.99"/>
    <x v="0"/>
    <x v="1"/>
  </r>
  <r>
    <n v="218"/>
    <s v="5-1-1005"/>
    <n v="59.8"/>
    <x v="0"/>
    <x v="1"/>
  </r>
  <r>
    <n v="219"/>
    <s v="5-1-1101"/>
    <n v="59.43"/>
    <x v="0"/>
    <x v="1"/>
  </r>
  <r>
    <n v="220"/>
    <s v="5-1-1102"/>
    <n v="59.99"/>
    <x v="0"/>
    <x v="1"/>
  </r>
  <r>
    <n v="221"/>
    <s v="5-1-1103"/>
    <n v="59.99"/>
    <x v="0"/>
    <x v="1"/>
  </r>
  <r>
    <n v="222"/>
    <s v="5-1-1104"/>
    <n v="59.99"/>
    <x v="0"/>
    <x v="1"/>
  </r>
  <r>
    <n v="223"/>
    <s v="5-1-1105"/>
    <n v="59.8"/>
    <x v="0"/>
    <x v="1"/>
  </r>
  <r>
    <n v="224"/>
    <s v="5-1-1201"/>
    <n v="59.43"/>
    <x v="0"/>
    <x v="1"/>
  </r>
  <r>
    <n v="225"/>
    <s v="5-1-1202"/>
    <n v="59.99"/>
    <x v="0"/>
    <x v="1"/>
  </r>
  <r>
    <n v="226"/>
    <s v="5-1-1203"/>
    <n v="59.99"/>
    <x v="0"/>
    <x v="1"/>
  </r>
  <r>
    <n v="227"/>
    <s v="5-1-1204"/>
    <n v="59.99"/>
    <x v="0"/>
    <x v="1"/>
  </r>
  <r>
    <n v="228"/>
    <s v="5-1-1205"/>
    <n v="59.8"/>
    <x v="0"/>
    <x v="1"/>
  </r>
  <r>
    <n v="229"/>
    <s v="5-1-1301"/>
    <n v="59.43"/>
    <x v="0"/>
    <x v="1"/>
  </r>
  <r>
    <n v="230"/>
    <s v="5-1-1302"/>
    <n v="59.99"/>
    <x v="0"/>
    <x v="1"/>
  </r>
  <r>
    <n v="231"/>
    <s v="5-1-1303"/>
    <n v="59.99"/>
    <x v="0"/>
    <x v="1"/>
  </r>
  <r>
    <n v="232"/>
    <s v="5-1-1304"/>
    <n v="59.99"/>
    <x v="0"/>
    <x v="1"/>
  </r>
  <r>
    <n v="233"/>
    <s v="5-1-1305"/>
    <n v="59.8"/>
    <x v="0"/>
    <x v="1"/>
  </r>
  <r>
    <n v="234"/>
    <s v="5-1-1401"/>
    <n v="59.43"/>
    <x v="0"/>
    <x v="1"/>
  </r>
  <r>
    <n v="235"/>
    <s v="5-1-1402"/>
    <n v="59.99"/>
    <x v="0"/>
    <x v="1"/>
  </r>
  <r>
    <n v="236"/>
    <s v="5-1-1403"/>
    <n v="59.99"/>
    <x v="0"/>
    <x v="1"/>
  </r>
  <r>
    <n v="237"/>
    <s v="5-1-1404"/>
    <n v="59.99"/>
    <x v="0"/>
    <x v="1"/>
  </r>
  <r>
    <n v="238"/>
    <s v="5-1-1405"/>
    <n v="59.8"/>
    <x v="0"/>
    <x v="1"/>
  </r>
  <r>
    <n v="239"/>
    <s v="5-1-1501"/>
    <n v="59.43"/>
    <x v="0"/>
    <x v="1"/>
  </r>
  <r>
    <n v="240"/>
    <s v="5-1-1502"/>
    <n v="59.99"/>
    <x v="0"/>
    <x v="1"/>
  </r>
  <r>
    <n v="241"/>
    <s v="5-1-1503"/>
    <n v="59.99"/>
    <x v="0"/>
    <x v="1"/>
  </r>
  <r>
    <n v="242"/>
    <s v="5-1-1504"/>
    <n v="59.99"/>
    <x v="0"/>
    <x v="1"/>
  </r>
  <r>
    <n v="243"/>
    <s v="5-1-1505"/>
    <n v="59.8"/>
    <x v="0"/>
    <x v="1"/>
  </r>
  <r>
    <n v="244"/>
    <s v="5-1-1601"/>
    <n v="59.43"/>
    <x v="0"/>
    <x v="1"/>
  </r>
  <r>
    <n v="245"/>
    <s v="5-1-1602"/>
    <n v="59.99"/>
    <x v="0"/>
    <x v="1"/>
  </r>
  <r>
    <n v="246"/>
    <s v="5-1-1603"/>
    <n v="59.99"/>
    <x v="0"/>
    <x v="1"/>
  </r>
  <r>
    <n v="247"/>
    <s v="5-1-1604"/>
    <n v="59.99"/>
    <x v="0"/>
    <x v="1"/>
  </r>
  <r>
    <n v="248"/>
    <s v="5-1-1605"/>
    <n v="59.8"/>
    <x v="0"/>
    <x v="1"/>
  </r>
  <r>
    <n v="249"/>
    <s v="5-1-1701"/>
    <n v="59.43"/>
    <x v="0"/>
    <x v="1"/>
  </r>
  <r>
    <n v="250"/>
    <s v="5-1-1702"/>
    <n v="59.99"/>
    <x v="0"/>
    <x v="1"/>
  </r>
  <r>
    <n v="251"/>
    <s v="5-1-1703"/>
    <n v="59.99"/>
    <x v="0"/>
    <x v="1"/>
  </r>
  <r>
    <n v="252"/>
    <s v="5-1-1704"/>
    <n v="59.99"/>
    <x v="0"/>
    <x v="1"/>
  </r>
  <r>
    <n v="253"/>
    <s v="5-1-1705"/>
    <n v="59.8"/>
    <x v="0"/>
    <x v="1"/>
  </r>
  <r>
    <n v="254"/>
    <s v="5-1-1801"/>
    <n v="59.43"/>
    <x v="0"/>
    <x v="1"/>
  </r>
  <r>
    <n v="255"/>
    <s v="5-1-1802"/>
    <n v="59.99"/>
    <x v="0"/>
    <x v="1"/>
  </r>
  <r>
    <n v="256"/>
    <s v="5-1-1803"/>
    <n v="59.99"/>
    <x v="0"/>
    <x v="1"/>
  </r>
  <r>
    <n v="257"/>
    <s v="5-1-1804"/>
    <n v="59.99"/>
    <x v="0"/>
    <x v="1"/>
  </r>
  <r>
    <n v="258"/>
    <s v="5-1-1805"/>
    <n v="59.8"/>
    <x v="0"/>
    <x v="1"/>
  </r>
  <r>
    <n v="259"/>
    <s v="5-1-1901"/>
    <n v="59.43"/>
    <x v="0"/>
    <x v="1"/>
  </r>
  <r>
    <n v="260"/>
    <s v="5-1-1902"/>
    <n v="59.99"/>
    <x v="0"/>
    <x v="1"/>
  </r>
  <r>
    <n v="261"/>
    <s v="5-1-1903"/>
    <n v="59.99"/>
    <x v="0"/>
    <x v="1"/>
  </r>
  <r>
    <n v="262"/>
    <s v="5-1-1904"/>
    <n v="59.99"/>
    <x v="0"/>
    <x v="1"/>
  </r>
  <r>
    <n v="263"/>
    <s v="5-1-1905"/>
    <n v="59.8"/>
    <x v="0"/>
    <x v="1"/>
  </r>
  <r>
    <n v="264"/>
    <s v="5-1-2001"/>
    <n v="59.99"/>
    <x v="0"/>
    <x v="1"/>
  </r>
  <r>
    <n v="265"/>
    <s v="5-1-2002"/>
    <n v="59.99"/>
    <x v="0"/>
    <x v="1"/>
  </r>
  <r>
    <n v="266"/>
    <s v="5-1-2003"/>
    <n v="59.99"/>
    <x v="0"/>
    <x v="1"/>
  </r>
  <r>
    <n v="267"/>
    <s v="5-1-201"/>
    <n v="59.43"/>
    <x v="0"/>
    <x v="1"/>
  </r>
  <r>
    <n v="268"/>
    <s v="5-1-202"/>
    <n v="59.99"/>
    <x v="0"/>
    <x v="1"/>
  </r>
  <r>
    <n v="269"/>
    <s v="5-1-203"/>
    <n v="59.99"/>
    <x v="0"/>
    <x v="1"/>
  </r>
  <r>
    <n v="270"/>
    <s v="5-1-204"/>
    <n v="59.99"/>
    <x v="0"/>
    <x v="1"/>
  </r>
  <r>
    <n v="271"/>
    <s v="5-1-205"/>
    <n v="59.8"/>
    <x v="0"/>
    <x v="1"/>
  </r>
  <r>
    <n v="272"/>
    <s v="5-1-301"/>
    <n v="59.43"/>
    <x v="0"/>
    <x v="1"/>
  </r>
  <r>
    <n v="273"/>
    <s v="5-1-302"/>
    <n v="59.99"/>
    <x v="0"/>
    <x v="1"/>
  </r>
  <r>
    <n v="274"/>
    <s v="5-1-303"/>
    <n v="59.99"/>
    <x v="0"/>
    <x v="1"/>
  </r>
  <r>
    <n v="275"/>
    <s v="5-1-304"/>
    <n v="59.99"/>
    <x v="0"/>
    <x v="1"/>
  </r>
  <r>
    <n v="276"/>
    <s v="5-1-305"/>
    <n v="59.8"/>
    <x v="0"/>
    <x v="1"/>
  </r>
  <r>
    <n v="277"/>
    <s v="5-1-401"/>
    <n v="59.43"/>
    <x v="0"/>
    <x v="1"/>
  </r>
  <r>
    <n v="278"/>
    <s v="5-1-402"/>
    <n v="59.99"/>
    <x v="0"/>
    <x v="1"/>
  </r>
  <r>
    <n v="279"/>
    <s v="5-1-403"/>
    <n v="59.99"/>
    <x v="0"/>
    <x v="1"/>
  </r>
  <r>
    <n v="280"/>
    <s v="5-1-404"/>
    <n v="59.99"/>
    <x v="0"/>
    <x v="1"/>
  </r>
  <r>
    <n v="281"/>
    <s v="5-1-405"/>
    <n v="59.8"/>
    <x v="0"/>
    <x v="1"/>
  </r>
  <r>
    <n v="282"/>
    <s v="5-1-501"/>
    <n v="59.43"/>
    <x v="0"/>
    <x v="1"/>
  </r>
  <r>
    <n v="283"/>
    <s v="5-1-502"/>
    <n v="59.99"/>
    <x v="0"/>
    <x v="1"/>
  </r>
  <r>
    <n v="284"/>
    <s v="5-1-503"/>
    <n v="59.99"/>
    <x v="0"/>
    <x v="1"/>
  </r>
  <r>
    <n v="285"/>
    <s v="5-1-504"/>
    <n v="59.99"/>
    <x v="0"/>
    <x v="1"/>
  </r>
  <r>
    <n v="286"/>
    <s v="5-1-505"/>
    <n v="59.8"/>
    <x v="0"/>
    <x v="1"/>
  </r>
  <r>
    <n v="287"/>
    <s v="5-1-601"/>
    <n v="59.43"/>
    <x v="0"/>
    <x v="1"/>
  </r>
  <r>
    <n v="288"/>
    <s v="5-1-602"/>
    <n v="59.99"/>
    <x v="0"/>
    <x v="1"/>
  </r>
  <r>
    <n v="289"/>
    <s v="5-1-603"/>
    <n v="59.99"/>
    <x v="0"/>
    <x v="1"/>
  </r>
  <r>
    <n v="290"/>
    <s v="5-1-604"/>
    <n v="59.99"/>
    <x v="0"/>
    <x v="1"/>
  </r>
  <r>
    <n v="291"/>
    <s v="5-1-605"/>
    <n v="59.8"/>
    <x v="0"/>
    <x v="1"/>
  </r>
  <r>
    <n v="292"/>
    <s v="5-1-701"/>
    <n v="59.43"/>
    <x v="0"/>
    <x v="1"/>
  </r>
  <r>
    <n v="293"/>
    <s v="5-1-702"/>
    <n v="59.99"/>
    <x v="0"/>
    <x v="1"/>
  </r>
  <r>
    <n v="294"/>
    <s v="5-1-703"/>
    <n v="59.99"/>
    <x v="0"/>
    <x v="1"/>
  </r>
  <r>
    <n v="295"/>
    <s v="5-1-704"/>
    <n v="59.99"/>
    <x v="0"/>
    <x v="1"/>
  </r>
  <r>
    <n v="296"/>
    <s v="5-1-705"/>
    <n v="59.8"/>
    <x v="0"/>
    <x v="1"/>
  </r>
  <r>
    <n v="297"/>
    <s v="5-1-801"/>
    <n v="59.43"/>
    <x v="0"/>
    <x v="1"/>
  </r>
  <r>
    <n v="298"/>
    <s v="5-1-802"/>
    <n v="59.99"/>
    <x v="0"/>
    <x v="1"/>
  </r>
  <r>
    <n v="299"/>
    <s v="5-1-803"/>
    <n v="59.99"/>
    <x v="0"/>
    <x v="1"/>
  </r>
  <r>
    <n v="300"/>
    <s v="5-1-804"/>
    <n v="59.99"/>
    <x v="0"/>
    <x v="1"/>
  </r>
  <r>
    <n v="301"/>
    <s v="5-1-805"/>
    <n v="59.8"/>
    <x v="0"/>
    <x v="1"/>
  </r>
  <r>
    <n v="302"/>
    <s v="5-1-901"/>
    <n v="59.43"/>
    <x v="0"/>
    <x v="1"/>
  </r>
  <r>
    <n v="303"/>
    <s v="5-1-902"/>
    <n v="59.99"/>
    <x v="0"/>
    <x v="1"/>
  </r>
  <r>
    <n v="304"/>
    <s v="5-1-903"/>
    <n v="59.99"/>
    <x v="0"/>
    <x v="1"/>
  </r>
  <r>
    <n v="305"/>
    <s v="5-1-904"/>
    <n v="59.99"/>
    <x v="0"/>
    <x v="1"/>
  </r>
  <r>
    <n v="306"/>
    <s v="5-1-905"/>
    <n v="59.8"/>
    <x v="0"/>
    <x v="1"/>
  </r>
  <r>
    <n v="307"/>
    <s v="5-2-1001"/>
    <n v="59.8"/>
    <x v="0"/>
    <x v="0"/>
  </r>
  <r>
    <n v="308"/>
    <s v="5-2-1002"/>
    <n v="59.99"/>
    <x v="0"/>
    <x v="0"/>
  </r>
  <r>
    <n v="309"/>
    <s v="5-2-1003"/>
    <n v="59.99"/>
    <x v="0"/>
    <x v="0"/>
  </r>
  <r>
    <n v="310"/>
    <s v="5-2-1004"/>
    <n v="59.99"/>
    <x v="0"/>
    <x v="0"/>
  </r>
  <r>
    <n v="311"/>
    <s v="5-2-1005"/>
    <n v="59.43"/>
    <x v="0"/>
    <x v="0"/>
  </r>
  <r>
    <n v="312"/>
    <s v="5-2-1101"/>
    <n v="59.8"/>
    <x v="0"/>
    <x v="0"/>
  </r>
  <r>
    <n v="313"/>
    <s v="5-2-1102"/>
    <n v="59.99"/>
    <x v="0"/>
    <x v="0"/>
  </r>
  <r>
    <n v="314"/>
    <s v="5-2-1103"/>
    <n v="59.99"/>
    <x v="0"/>
    <x v="0"/>
  </r>
  <r>
    <n v="315"/>
    <s v="5-2-1104"/>
    <n v="59.99"/>
    <x v="0"/>
    <x v="0"/>
  </r>
  <r>
    <n v="316"/>
    <s v="5-2-1105"/>
    <n v="59.43"/>
    <x v="0"/>
    <x v="0"/>
  </r>
  <r>
    <n v="317"/>
    <s v="5-2-1201"/>
    <n v="59.8"/>
    <x v="0"/>
    <x v="0"/>
  </r>
  <r>
    <n v="318"/>
    <s v="5-2-1202"/>
    <n v="59.99"/>
    <x v="0"/>
    <x v="0"/>
  </r>
  <r>
    <n v="319"/>
    <s v="5-2-1203"/>
    <n v="59.99"/>
    <x v="0"/>
    <x v="0"/>
  </r>
  <r>
    <n v="320"/>
    <s v="5-2-1204"/>
    <n v="59.99"/>
    <x v="0"/>
    <x v="0"/>
  </r>
  <r>
    <n v="321"/>
    <s v="5-2-1205"/>
    <n v="59.43"/>
    <x v="0"/>
    <x v="0"/>
  </r>
  <r>
    <n v="322"/>
    <s v="5-2-1301"/>
    <n v="59.8"/>
    <x v="0"/>
    <x v="0"/>
  </r>
  <r>
    <n v="323"/>
    <s v="5-2-1302"/>
    <n v="59.99"/>
    <x v="0"/>
    <x v="0"/>
  </r>
  <r>
    <n v="324"/>
    <s v="5-2-1303"/>
    <n v="59.99"/>
    <x v="0"/>
    <x v="0"/>
  </r>
  <r>
    <n v="325"/>
    <s v="5-2-1304"/>
    <n v="59.99"/>
    <x v="0"/>
    <x v="0"/>
  </r>
  <r>
    <n v="326"/>
    <s v="5-2-1305"/>
    <n v="59.43"/>
    <x v="0"/>
    <x v="0"/>
  </r>
  <r>
    <n v="327"/>
    <s v="5-2-1401"/>
    <n v="59.8"/>
    <x v="0"/>
    <x v="0"/>
  </r>
  <r>
    <n v="328"/>
    <s v="5-2-1402"/>
    <n v="59.99"/>
    <x v="0"/>
    <x v="0"/>
  </r>
  <r>
    <n v="329"/>
    <s v="5-2-1403"/>
    <n v="59.99"/>
    <x v="0"/>
    <x v="0"/>
  </r>
  <r>
    <n v="330"/>
    <s v="5-2-1404"/>
    <n v="59.99"/>
    <x v="0"/>
    <x v="0"/>
  </r>
  <r>
    <n v="331"/>
    <s v="5-2-1405"/>
    <n v="59.43"/>
    <x v="0"/>
    <x v="0"/>
  </r>
  <r>
    <n v="332"/>
    <s v="5-2-1501"/>
    <n v="59.8"/>
    <x v="0"/>
    <x v="0"/>
  </r>
  <r>
    <n v="333"/>
    <s v="5-2-1502"/>
    <n v="59.99"/>
    <x v="0"/>
    <x v="0"/>
  </r>
  <r>
    <n v="334"/>
    <s v="5-2-1503"/>
    <n v="59.99"/>
    <x v="0"/>
    <x v="0"/>
  </r>
  <r>
    <n v="335"/>
    <s v="5-2-1504"/>
    <n v="59.99"/>
    <x v="0"/>
    <x v="0"/>
  </r>
  <r>
    <n v="336"/>
    <s v="5-2-1505"/>
    <n v="59.43"/>
    <x v="0"/>
    <x v="0"/>
  </r>
  <r>
    <n v="337"/>
    <s v="5-2-1601"/>
    <n v="59.8"/>
    <x v="0"/>
    <x v="0"/>
  </r>
  <r>
    <n v="338"/>
    <s v="5-2-1602"/>
    <n v="59.99"/>
    <x v="0"/>
    <x v="0"/>
  </r>
  <r>
    <n v="339"/>
    <s v="5-2-1603"/>
    <n v="59.99"/>
    <x v="0"/>
    <x v="0"/>
  </r>
  <r>
    <n v="340"/>
    <s v="5-2-1604"/>
    <n v="59.99"/>
    <x v="0"/>
    <x v="0"/>
  </r>
  <r>
    <n v="341"/>
    <s v="5-2-1605"/>
    <n v="59.43"/>
    <x v="0"/>
    <x v="0"/>
  </r>
  <r>
    <n v="342"/>
    <s v="5-2-1701"/>
    <n v="59.8"/>
    <x v="0"/>
    <x v="0"/>
  </r>
  <r>
    <n v="343"/>
    <s v="5-2-1702"/>
    <n v="59.99"/>
    <x v="0"/>
    <x v="0"/>
  </r>
  <r>
    <n v="344"/>
    <s v="5-2-1703"/>
    <n v="59.99"/>
    <x v="0"/>
    <x v="0"/>
  </r>
  <r>
    <n v="345"/>
    <s v="5-2-1704"/>
    <n v="59.99"/>
    <x v="0"/>
    <x v="0"/>
  </r>
  <r>
    <n v="346"/>
    <s v="5-2-1705"/>
    <n v="59.43"/>
    <x v="0"/>
    <x v="0"/>
  </r>
  <r>
    <n v="347"/>
    <s v="5-2-1801"/>
    <n v="59.8"/>
    <x v="0"/>
    <x v="0"/>
  </r>
  <r>
    <n v="348"/>
    <s v="5-2-1802"/>
    <n v="59.99"/>
    <x v="0"/>
    <x v="0"/>
  </r>
  <r>
    <n v="349"/>
    <s v="5-2-1803"/>
    <n v="59.99"/>
    <x v="0"/>
    <x v="0"/>
  </r>
  <r>
    <n v="350"/>
    <s v="5-2-1804"/>
    <n v="59.99"/>
    <x v="0"/>
    <x v="0"/>
  </r>
  <r>
    <n v="351"/>
    <s v="5-2-1805"/>
    <n v="59.43"/>
    <x v="0"/>
    <x v="0"/>
  </r>
  <r>
    <n v="352"/>
    <s v="5-2-1901"/>
    <n v="59.8"/>
    <x v="0"/>
    <x v="0"/>
  </r>
  <r>
    <n v="353"/>
    <s v="5-2-1902"/>
    <n v="59.99"/>
    <x v="0"/>
    <x v="0"/>
  </r>
  <r>
    <n v="354"/>
    <s v="5-2-1903"/>
    <n v="59.99"/>
    <x v="0"/>
    <x v="0"/>
  </r>
  <r>
    <n v="355"/>
    <s v="5-2-1904"/>
    <n v="59.99"/>
    <x v="0"/>
    <x v="0"/>
  </r>
  <r>
    <n v="356"/>
    <s v="5-2-1905"/>
    <n v="59.43"/>
    <x v="0"/>
    <x v="0"/>
  </r>
  <r>
    <n v="357"/>
    <s v="5-2-2001"/>
    <n v="59.8"/>
    <x v="0"/>
    <x v="0"/>
  </r>
  <r>
    <n v="358"/>
    <s v="5-2-2002"/>
    <n v="59.99"/>
    <x v="0"/>
    <x v="0"/>
  </r>
  <r>
    <n v="359"/>
    <s v="5-2-2003"/>
    <n v="59.99"/>
    <x v="0"/>
    <x v="0"/>
  </r>
  <r>
    <n v="360"/>
    <s v="5-2-2004"/>
    <n v="59.99"/>
    <x v="0"/>
    <x v="0"/>
  </r>
  <r>
    <n v="361"/>
    <s v="5-2-2005"/>
    <n v="59.43"/>
    <x v="0"/>
    <x v="0"/>
  </r>
  <r>
    <n v="362"/>
    <s v="5-2-201"/>
    <n v="59.8"/>
    <x v="0"/>
    <x v="0"/>
  </r>
  <r>
    <n v="363"/>
    <s v="5-2-202"/>
    <n v="59.99"/>
    <x v="0"/>
    <x v="0"/>
  </r>
  <r>
    <n v="364"/>
    <s v="5-2-203"/>
    <n v="59.99"/>
    <x v="0"/>
    <x v="0"/>
  </r>
  <r>
    <n v="365"/>
    <s v="5-2-204"/>
    <n v="59.99"/>
    <x v="0"/>
    <x v="0"/>
  </r>
  <r>
    <n v="366"/>
    <s v="5-2-205"/>
    <n v="59.43"/>
    <x v="0"/>
    <x v="0"/>
  </r>
  <r>
    <n v="367"/>
    <s v="5-2-2101"/>
    <n v="59.8"/>
    <x v="0"/>
    <x v="0"/>
  </r>
  <r>
    <n v="368"/>
    <s v="5-2-2102"/>
    <n v="59.99"/>
    <x v="0"/>
    <x v="0"/>
  </r>
  <r>
    <n v="369"/>
    <s v="5-2-2103"/>
    <n v="59.99"/>
    <x v="0"/>
    <x v="0"/>
  </r>
  <r>
    <n v="370"/>
    <s v="5-2-2104"/>
    <n v="59.99"/>
    <x v="0"/>
    <x v="0"/>
  </r>
  <r>
    <n v="371"/>
    <s v="5-2-2105"/>
    <n v="59.43"/>
    <x v="0"/>
    <x v="0"/>
  </r>
  <r>
    <n v="372"/>
    <s v="5-2-301"/>
    <n v="59.8"/>
    <x v="0"/>
    <x v="0"/>
  </r>
  <r>
    <n v="373"/>
    <s v="5-2-302"/>
    <n v="59.99"/>
    <x v="0"/>
    <x v="0"/>
  </r>
  <r>
    <n v="374"/>
    <s v="5-2-303"/>
    <n v="59.99"/>
    <x v="0"/>
    <x v="0"/>
  </r>
  <r>
    <n v="375"/>
    <s v="5-2-304"/>
    <n v="59.99"/>
    <x v="0"/>
    <x v="0"/>
  </r>
  <r>
    <n v="376"/>
    <s v="5-2-305"/>
    <n v="59.43"/>
    <x v="0"/>
    <x v="0"/>
  </r>
  <r>
    <n v="377"/>
    <s v="5-2-401"/>
    <n v="59.8"/>
    <x v="0"/>
    <x v="0"/>
  </r>
  <r>
    <n v="378"/>
    <s v="5-2-402"/>
    <n v="59.99"/>
    <x v="0"/>
    <x v="0"/>
  </r>
  <r>
    <n v="379"/>
    <s v="5-2-403"/>
    <n v="59.99"/>
    <x v="0"/>
    <x v="0"/>
  </r>
  <r>
    <n v="380"/>
    <s v="5-2-404"/>
    <n v="59.99"/>
    <x v="0"/>
    <x v="0"/>
  </r>
  <r>
    <n v="381"/>
    <s v="5-2-405"/>
    <n v="59.43"/>
    <x v="0"/>
    <x v="0"/>
  </r>
  <r>
    <n v="382"/>
    <s v="5-2-501"/>
    <n v="59.8"/>
    <x v="0"/>
    <x v="0"/>
  </r>
  <r>
    <n v="383"/>
    <s v="5-2-502"/>
    <n v="59.99"/>
    <x v="0"/>
    <x v="0"/>
  </r>
  <r>
    <n v="384"/>
    <s v="5-2-503"/>
    <n v="59.99"/>
    <x v="0"/>
    <x v="0"/>
  </r>
  <r>
    <n v="385"/>
    <s v="5-2-504"/>
    <n v="59.99"/>
    <x v="0"/>
    <x v="0"/>
  </r>
  <r>
    <n v="386"/>
    <s v="5-2-505"/>
    <n v="59.43"/>
    <x v="0"/>
    <x v="0"/>
  </r>
  <r>
    <n v="387"/>
    <s v="5-2-601"/>
    <n v="59.8"/>
    <x v="0"/>
    <x v="0"/>
  </r>
  <r>
    <n v="388"/>
    <s v="5-2-602"/>
    <n v="59.99"/>
    <x v="0"/>
    <x v="0"/>
  </r>
  <r>
    <n v="389"/>
    <s v="5-2-603"/>
    <n v="59.99"/>
    <x v="0"/>
    <x v="0"/>
  </r>
  <r>
    <n v="390"/>
    <s v="5-2-604"/>
    <n v="59.99"/>
    <x v="0"/>
    <x v="0"/>
  </r>
  <r>
    <n v="391"/>
    <s v="5-2-605"/>
    <n v="59.43"/>
    <x v="0"/>
    <x v="0"/>
  </r>
  <r>
    <n v="392"/>
    <s v="5-2-701"/>
    <n v="59.8"/>
    <x v="0"/>
    <x v="0"/>
  </r>
  <r>
    <n v="393"/>
    <s v="5-2-702"/>
    <n v="59.99"/>
    <x v="0"/>
    <x v="0"/>
  </r>
  <r>
    <n v="394"/>
    <s v="5-2-703"/>
    <n v="59.99"/>
    <x v="0"/>
    <x v="0"/>
  </r>
  <r>
    <n v="395"/>
    <s v="5-2-704"/>
    <n v="59.99"/>
    <x v="0"/>
    <x v="0"/>
  </r>
  <r>
    <n v="396"/>
    <s v="5-2-705"/>
    <n v="59.43"/>
    <x v="0"/>
    <x v="0"/>
  </r>
  <r>
    <n v="397"/>
    <s v="5-2-801"/>
    <n v="59.8"/>
    <x v="0"/>
    <x v="0"/>
  </r>
  <r>
    <n v="398"/>
    <s v="5-2-802"/>
    <n v="59.99"/>
    <x v="0"/>
    <x v="0"/>
  </r>
  <r>
    <n v="399"/>
    <s v="5-2-803"/>
    <n v="59.99"/>
    <x v="0"/>
    <x v="0"/>
  </r>
  <r>
    <n v="400"/>
    <s v="5-2-804"/>
    <n v="59.99"/>
    <x v="0"/>
    <x v="0"/>
  </r>
  <r>
    <n v="401"/>
    <s v="5-2-805"/>
    <n v="59.43"/>
    <x v="0"/>
    <x v="0"/>
  </r>
  <r>
    <n v="402"/>
    <s v="5-2-901"/>
    <n v="59.8"/>
    <x v="0"/>
    <x v="0"/>
  </r>
  <r>
    <n v="403"/>
    <s v="5-2-902"/>
    <n v="59.99"/>
    <x v="0"/>
    <x v="0"/>
  </r>
  <r>
    <n v="404"/>
    <s v="5-2-903"/>
    <n v="59.99"/>
    <x v="0"/>
    <x v="0"/>
  </r>
  <r>
    <n v="405"/>
    <s v="5-2-904"/>
    <n v="59.99"/>
    <x v="0"/>
    <x v="0"/>
  </r>
  <r>
    <n v="406"/>
    <s v="5-2-905"/>
    <n v="59.43"/>
    <x v="0"/>
    <x v="0"/>
  </r>
  <r>
    <n v="407"/>
    <s v="5-3-1001"/>
    <n v="59.43"/>
    <x v="0"/>
    <x v="0"/>
  </r>
  <r>
    <n v="408"/>
    <s v="5-3-1002"/>
    <n v="59.99"/>
    <x v="0"/>
    <x v="0"/>
  </r>
  <r>
    <n v="409"/>
    <s v="5-3-1003"/>
    <n v="59.99"/>
    <x v="0"/>
    <x v="0"/>
  </r>
  <r>
    <n v="410"/>
    <s v="5-3-1004"/>
    <n v="59.99"/>
    <x v="0"/>
    <x v="0"/>
  </r>
  <r>
    <n v="411"/>
    <s v="5-3-1005"/>
    <n v="59.8"/>
    <x v="0"/>
    <x v="0"/>
  </r>
  <r>
    <n v="412"/>
    <s v="5-3-1101"/>
    <n v="59.43"/>
    <x v="0"/>
    <x v="0"/>
  </r>
  <r>
    <n v="413"/>
    <s v="5-3-1102"/>
    <n v="59.99"/>
    <x v="0"/>
    <x v="0"/>
  </r>
  <r>
    <n v="414"/>
    <s v="5-3-1103"/>
    <n v="59.99"/>
    <x v="0"/>
    <x v="0"/>
  </r>
  <r>
    <n v="415"/>
    <s v="5-3-1104"/>
    <n v="59.99"/>
    <x v="0"/>
    <x v="0"/>
  </r>
  <r>
    <n v="416"/>
    <s v="5-3-1105"/>
    <n v="59.8"/>
    <x v="0"/>
    <x v="0"/>
  </r>
  <r>
    <n v="417"/>
    <s v="5-3-1201"/>
    <n v="59.43"/>
    <x v="0"/>
    <x v="0"/>
  </r>
  <r>
    <n v="418"/>
    <s v="5-3-1202"/>
    <n v="59.99"/>
    <x v="0"/>
    <x v="0"/>
  </r>
  <r>
    <n v="419"/>
    <s v="5-3-1203"/>
    <n v="59.99"/>
    <x v="0"/>
    <x v="0"/>
  </r>
  <r>
    <n v="420"/>
    <s v="5-3-1204"/>
    <n v="59.99"/>
    <x v="0"/>
    <x v="0"/>
  </r>
  <r>
    <n v="421"/>
    <s v="5-3-1205"/>
    <n v="59.8"/>
    <x v="0"/>
    <x v="0"/>
  </r>
  <r>
    <n v="422"/>
    <s v="5-3-1301"/>
    <n v="59.43"/>
    <x v="0"/>
    <x v="0"/>
  </r>
  <r>
    <n v="423"/>
    <s v="5-3-1302"/>
    <n v="59.99"/>
    <x v="0"/>
    <x v="0"/>
  </r>
  <r>
    <n v="424"/>
    <s v="5-3-1303"/>
    <n v="59.99"/>
    <x v="0"/>
    <x v="0"/>
  </r>
  <r>
    <n v="425"/>
    <s v="5-3-1304"/>
    <n v="59.99"/>
    <x v="0"/>
    <x v="0"/>
  </r>
  <r>
    <n v="426"/>
    <s v="5-3-1305"/>
    <n v="59.8"/>
    <x v="0"/>
    <x v="0"/>
  </r>
  <r>
    <n v="427"/>
    <s v="5-3-1401"/>
    <n v="59.43"/>
    <x v="0"/>
    <x v="0"/>
  </r>
  <r>
    <n v="428"/>
    <s v="5-3-1402"/>
    <n v="59.99"/>
    <x v="0"/>
    <x v="0"/>
  </r>
  <r>
    <n v="429"/>
    <s v="5-3-1403"/>
    <n v="59.99"/>
    <x v="0"/>
    <x v="0"/>
  </r>
  <r>
    <n v="430"/>
    <s v="5-3-1404"/>
    <n v="59.99"/>
    <x v="0"/>
    <x v="0"/>
  </r>
  <r>
    <n v="431"/>
    <s v="5-3-1405"/>
    <n v="59.8"/>
    <x v="0"/>
    <x v="0"/>
  </r>
  <r>
    <n v="432"/>
    <s v="5-3-1501"/>
    <n v="59.43"/>
    <x v="0"/>
    <x v="0"/>
  </r>
  <r>
    <n v="433"/>
    <s v="5-3-1502"/>
    <n v="59.99"/>
    <x v="0"/>
    <x v="0"/>
  </r>
  <r>
    <n v="434"/>
    <s v="5-3-1503"/>
    <n v="59.99"/>
    <x v="0"/>
    <x v="0"/>
  </r>
  <r>
    <n v="435"/>
    <s v="5-3-1504"/>
    <n v="59.99"/>
    <x v="0"/>
    <x v="0"/>
  </r>
  <r>
    <n v="436"/>
    <s v="5-3-1505"/>
    <n v="59.8"/>
    <x v="0"/>
    <x v="0"/>
  </r>
  <r>
    <n v="437"/>
    <s v="5-3-1601"/>
    <n v="59.43"/>
    <x v="0"/>
    <x v="0"/>
  </r>
  <r>
    <n v="438"/>
    <s v="5-3-1602"/>
    <n v="59.99"/>
    <x v="0"/>
    <x v="0"/>
  </r>
  <r>
    <n v="439"/>
    <s v="5-3-1603"/>
    <n v="59.99"/>
    <x v="0"/>
    <x v="0"/>
  </r>
  <r>
    <n v="440"/>
    <s v="5-3-1604"/>
    <n v="59.99"/>
    <x v="0"/>
    <x v="0"/>
  </r>
  <r>
    <n v="441"/>
    <s v="5-3-1605"/>
    <n v="59.8"/>
    <x v="0"/>
    <x v="0"/>
  </r>
  <r>
    <n v="442"/>
    <s v="5-3-1701"/>
    <n v="59.43"/>
    <x v="0"/>
    <x v="0"/>
  </r>
  <r>
    <n v="443"/>
    <s v="5-3-1702"/>
    <n v="59.99"/>
    <x v="0"/>
    <x v="0"/>
  </r>
  <r>
    <n v="444"/>
    <s v="5-3-1703"/>
    <n v="59.99"/>
    <x v="0"/>
    <x v="0"/>
  </r>
  <r>
    <n v="445"/>
    <s v="5-3-1704"/>
    <n v="59.99"/>
    <x v="0"/>
    <x v="0"/>
  </r>
  <r>
    <n v="446"/>
    <s v="5-3-1705"/>
    <n v="59.8"/>
    <x v="0"/>
    <x v="0"/>
  </r>
  <r>
    <n v="447"/>
    <s v="5-3-1801"/>
    <n v="59.43"/>
    <x v="0"/>
    <x v="0"/>
  </r>
  <r>
    <n v="448"/>
    <s v="5-3-1802"/>
    <n v="59.99"/>
    <x v="0"/>
    <x v="0"/>
  </r>
  <r>
    <n v="449"/>
    <s v="5-3-1803"/>
    <n v="59.99"/>
    <x v="0"/>
    <x v="0"/>
  </r>
  <r>
    <n v="450"/>
    <s v="5-3-1804"/>
    <n v="59.99"/>
    <x v="0"/>
    <x v="0"/>
  </r>
  <r>
    <n v="451"/>
    <s v="5-3-1805"/>
    <n v="59.8"/>
    <x v="0"/>
    <x v="0"/>
  </r>
  <r>
    <n v="452"/>
    <s v="5-3-1901"/>
    <n v="59.43"/>
    <x v="0"/>
    <x v="0"/>
  </r>
  <r>
    <n v="453"/>
    <s v="5-3-1902"/>
    <n v="59.99"/>
    <x v="0"/>
    <x v="0"/>
  </r>
  <r>
    <n v="454"/>
    <s v="5-3-1903"/>
    <n v="59.99"/>
    <x v="0"/>
    <x v="0"/>
  </r>
  <r>
    <n v="455"/>
    <s v="5-3-1904"/>
    <n v="59.99"/>
    <x v="0"/>
    <x v="0"/>
  </r>
  <r>
    <n v="456"/>
    <s v="5-3-1905"/>
    <n v="59.8"/>
    <x v="0"/>
    <x v="0"/>
  </r>
  <r>
    <n v="457"/>
    <s v="5-3-2001"/>
    <n v="59.43"/>
    <x v="0"/>
    <x v="0"/>
  </r>
  <r>
    <n v="458"/>
    <s v="5-3-2002"/>
    <n v="59.99"/>
    <x v="0"/>
    <x v="0"/>
  </r>
  <r>
    <n v="459"/>
    <s v="5-3-2003"/>
    <n v="59.99"/>
    <x v="0"/>
    <x v="0"/>
  </r>
  <r>
    <n v="460"/>
    <s v="5-3-2004"/>
    <n v="59.99"/>
    <x v="0"/>
    <x v="0"/>
  </r>
  <r>
    <n v="461"/>
    <s v="5-3-2005"/>
    <n v="59.8"/>
    <x v="0"/>
    <x v="0"/>
  </r>
  <r>
    <n v="462"/>
    <s v="5-3-201"/>
    <n v="59.43"/>
    <x v="0"/>
    <x v="0"/>
  </r>
  <r>
    <n v="463"/>
    <s v="5-3-202"/>
    <n v="59.99"/>
    <x v="0"/>
    <x v="0"/>
  </r>
  <r>
    <n v="464"/>
    <s v="5-3-203"/>
    <n v="59.99"/>
    <x v="0"/>
    <x v="0"/>
  </r>
  <r>
    <n v="465"/>
    <s v="5-3-204"/>
    <n v="59.99"/>
    <x v="0"/>
    <x v="0"/>
  </r>
  <r>
    <n v="466"/>
    <s v="5-3-205"/>
    <n v="59.8"/>
    <x v="0"/>
    <x v="0"/>
  </r>
  <r>
    <n v="467"/>
    <s v="5-3-2101"/>
    <n v="59.43"/>
    <x v="0"/>
    <x v="0"/>
  </r>
  <r>
    <n v="468"/>
    <s v="5-3-2102"/>
    <n v="59.99"/>
    <x v="0"/>
    <x v="0"/>
  </r>
  <r>
    <n v="469"/>
    <s v="5-3-2103"/>
    <n v="59.99"/>
    <x v="0"/>
    <x v="0"/>
  </r>
  <r>
    <n v="470"/>
    <s v="5-3-2104"/>
    <n v="59.99"/>
    <x v="0"/>
    <x v="0"/>
  </r>
  <r>
    <n v="471"/>
    <s v="5-3-2105"/>
    <n v="59.8"/>
    <x v="0"/>
    <x v="0"/>
  </r>
  <r>
    <n v="472"/>
    <s v="5-3-301"/>
    <n v="59.43"/>
    <x v="0"/>
    <x v="0"/>
  </r>
  <r>
    <n v="473"/>
    <s v="5-3-302"/>
    <n v="59.99"/>
    <x v="0"/>
    <x v="0"/>
  </r>
  <r>
    <n v="474"/>
    <s v="5-3-303"/>
    <n v="59.99"/>
    <x v="0"/>
    <x v="0"/>
  </r>
  <r>
    <n v="475"/>
    <s v="5-3-304"/>
    <n v="59.99"/>
    <x v="0"/>
    <x v="0"/>
  </r>
  <r>
    <n v="476"/>
    <s v="5-3-305"/>
    <n v="59.8"/>
    <x v="0"/>
    <x v="0"/>
  </r>
  <r>
    <n v="477"/>
    <s v="5-3-401"/>
    <n v="59.43"/>
    <x v="0"/>
    <x v="0"/>
  </r>
  <r>
    <n v="478"/>
    <s v="5-3-402"/>
    <n v="59.99"/>
    <x v="0"/>
    <x v="0"/>
  </r>
  <r>
    <n v="479"/>
    <s v="5-3-403"/>
    <n v="59.99"/>
    <x v="0"/>
    <x v="0"/>
  </r>
  <r>
    <n v="480"/>
    <s v="5-3-404"/>
    <n v="59.99"/>
    <x v="0"/>
    <x v="0"/>
  </r>
  <r>
    <n v="481"/>
    <s v="5-3-405"/>
    <n v="59.8"/>
    <x v="0"/>
    <x v="0"/>
  </r>
  <r>
    <n v="482"/>
    <s v="5-3-501"/>
    <n v="59.43"/>
    <x v="0"/>
    <x v="0"/>
  </r>
  <r>
    <n v="483"/>
    <s v="5-3-502"/>
    <n v="59.99"/>
    <x v="0"/>
    <x v="0"/>
  </r>
  <r>
    <n v="484"/>
    <s v="5-3-503"/>
    <n v="59.99"/>
    <x v="0"/>
    <x v="0"/>
  </r>
  <r>
    <n v="485"/>
    <s v="5-3-504"/>
    <n v="59.99"/>
    <x v="0"/>
    <x v="0"/>
  </r>
  <r>
    <n v="486"/>
    <s v="5-3-505"/>
    <n v="59.8"/>
    <x v="0"/>
    <x v="0"/>
  </r>
  <r>
    <n v="487"/>
    <s v="5-3-601"/>
    <n v="59.43"/>
    <x v="0"/>
    <x v="0"/>
  </r>
  <r>
    <n v="488"/>
    <s v="5-3-602"/>
    <n v="59.99"/>
    <x v="0"/>
    <x v="0"/>
  </r>
  <r>
    <n v="489"/>
    <s v="5-3-603"/>
    <n v="59.99"/>
    <x v="0"/>
    <x v="0"/>
  </r>
  <r>
    <n v="490"/>
    <s v="5-3-604"/>
    <n v="59.99"/>
    <x v="0"/>
    <x v="0"/>
  </r>
  <r>
    <n v="491"/>
    <s v="5-3-605"/>
    <n v="59.8"/>
    <x v="0"/>
    <x v="0"/>
  </r>
  <r>
    <n v="492"/>
    <s v="5-3-701"/>
    <n v="59.43"/>
    <x v="0"/>
    <x v="0"/>
  </r>
  <r>
    <n v="493"/>
    <s v="5-3-702"/>
    <n v="59.99"/>
    <x v="0"/>
    <x v="0"/>
  </r>
  <r>
    <n v="494"/>
    <s v="5-3-703"/>
    <n v="59.99"/>
    <x v="0"/>
    <x v="0"/>
  </r>
  <r>
    <n v="495"/>
    <s v="5-3-704"/>
    <n v="59.99"/>
    <x v="0"/>
    <x v="0"/>
  </r>
  <r>
    <n v="496"/>
    <s v="5-3-705"/>
    <n v="59.8"/>
    <x v="0"/>
    <x v="0"/>
  </r>
  <r>
    <n v="497"/>
    <s v="5-3-801"/>
    <n v="59.43"/>
    <x v="0"/>
    <x v="0"/>
  </r>
  <r>
    <n v="498"/>
    <s v="5-3-802"/>
    <n v="59.99"/>
    <x v="0"/>
    <x v="0"/>
  </r>
  <r>
    <n v="499"/>
    <s v="5-3-803"/>
    <n v="59.99"/>
    <x v="0"/>
    <x v="0"/>
  </r>
  <r>
    <n v="500"/>
    <s v="5-3-804"/>
    <n v="59.99"/>
    <x v="0"/>
    <x v="0"/>
  </r>
  <r>
    <n v="501"/>
    <s v="5-3-805"/>
    <n v="59.8"/>
    <x v="0"/>
    <x v="0"/>
  </r>
  <r>
    <n v="502"/>
    <s v="5-3-901"/>
    <n v="59.43"/>
    <x v="0"/>
    <x v="0"/>
  </r>
  <r>
    <n v="503"/>
    <s v="5-3-902"/>
    <n v="59.99"/>
    <x v="0"/>
    <x v="0"/>
  </r>
  <r>
    <n v="504"/>
    <s v="5-3-903"/>
    <n v="59.99"/>
    <x v="0"/>
    <x v="0"/>
  </r>
  <r>
    <n v="505"/>
    <s v="5-3-904"/>
    <n v="59.99"/>
    <x v="0"/>
    <x v="0"/>
  </r>
  <r>
    <n v="506"/>
    <s v="5-3-905"/>
    <n v="59.8"/>
    <x v="0"/>
    <x v="0"/>
  </r>
  <r>
    <n v="507"/>
    <s v="10-1-801"/>
    <n v="59.92"/>
    <x v="0"/>
    <x v="0"/>
  </r>
  <r>
    <n v="508"/>
    <s v="10-1-802"/>
    <n v="59.64"/>
    <x v="0"/>
    <x v="0"/>
  </r>
  <r>
    <n v="509"/>
    <s v="10-1-803"/>
    <n v="59.64"/>
    <x v="0"/>
    <x v="0"/>
  </r>
  <r>
    <n v="510"/>
    <s v="10-1-804"/>
    <n v="59.64"/>
    <x v="0"/>
    <x v="0"/>
  </r>
  <r>
    <n v="511"/>
    <s v="10-1-805"/>
    <n v="59.23"/>
    <x v="0"/>
    <x v="0"/>
  </r>
  <r>
    <n v="512"/>
    <s v="10-1-901"/>
    <n v="59.92"/>
    <x v="0"/>
    <x v="0"/>
  </r>
  <r>
    <n v="513"/>
    <s v="10-1-902"/>
    <n v="59.64"/>
    <x v="0"/>
    <x v="0"/>
  </r>
  <r>
    <n v="514"/>
    <s v="10-1-903"/>
    <n v="59.64"/>
    <x v="0"/>
    <x v="0"/>
  </r>
  <r>
    <n v="515"/>
    <s v="10-1-904"/>
    <n v="59.64"/>
    <x v="0"/>
    <x v="0"/>
  </r>
  <r>
    <n v="516"/>
    <s v="10-1-905"/>
    <n v="59.23"/>
    <x v="0"/>
    <x v="0"/>
  </r>
  <r>
    <n v="517"/>
    <s v="10-1-1001"/>
    <n v="59.92"/>
    <x v="0"/>
    <x v="0"/>
  </r>
  <r>
    <n v="518"/>
    <s v="10-1-1002"/>
    <n v="59.64"/>
    <x v="0"/>
    <x v="0"/>
  </r>
  <r>
    <n v="519"/>
    <s v="10-1-1003"/>
    <n v="59.64"/>
    <x v="0"/>
    <x v="0"/>
  </r>
  <r>
    <n v="520"/>
    <s v="10-1-1004"/>
    <n v="59.64"/>
    <x v="0"/>
    <x v="0"/>
  </r>
  <r>
    <n v="521"/>
    <s v="10-1-1005"/>
    <n v="59.23"/>
    <x v="0"/>
    <x v="0"/>
  </r>
  <r>
    <n v="522"/>
    <s v="10-1-1101"/>
    <n v="59.92"/>
    <x v="0"/>
    <x v="0"/>
  </r>
  <r>
    <n v="523"/>
    <s v="10-1-1102"/>
    <n v="59.64"/>
    <x v="0"/>
    <x v="0"/>
  </r>
  <r>
    <n v="524"/>
    <s v="10-1-1103"/>
    <n v="59.64"/>
    <x v="0"/>
    <x v="0"/>
  </r>
  <r>
    <n v="525"/>
    <s v="10-1-1104"/>
    <n v="59.64"/>
    <x v="0"/>
    <x v="0"/>
  </r>
  <r>
    <n v="526"/>
    <s v="10-1-1105"/>
    <n v="59.23"/>
    <x v="0"/>
    <x v="0"/>
  </r>
  <r>
    <n v="527"/>
    <s v="14-1-802"/>
    <n v="59.62"/>
    <x v="0"/>
    <x v="0"/>
  </r>
  <r>
    <n v="528"/>
    <s v="14-1-805"/>
    <n v="59.15"/>
    <x v="0"/>
    <x v="0"/>
  </r>
  <r>
    <n v="529"/>
    <s v="14-1-901"/>
    <n v="59.99"/>
    <x v="0"/>
    <x v="0"/>
  </r>
  <r>
    <n v="530"/>
    <s v="14-1-902"/>
    <n v="59.62"/>
    <x v="0"/>
    <x v="0"/>
  </r>
  <r>
    <n v="531"/>
    <s v="14-1-903"/>
    <n v="59.62"/>
    <x v="0"/>
    <x v="0"/>
  </r>
  <r>
    <n v="532"/>
    <s v="14-1-904"/>
    <n v="59.62"/>
    <x v="0"/>
    <x v="0"/>
  </r>
  <r>
    <n v="533"/>
    <s v="14-1-905"/>
    <n v="59.15"/>
    <x v="0"/>
    <x v="0"/>
  </r>
  <r>
    <n v="534"/>
    <s v="14-1-1001"/>
    <n v="59.99"/>
    <x v="0"/>
    <x v="0"/>
  </r>
  <r>
    <n v="535"/>
    <s v="14-1-1003"/>
    <n v="59.62"/>
    <x v="0"/>
    <x v="0"/>
  </r>
  <r>
    <n v="536"/>
    <s v="14-1-1004"/>
    <n v="59.62"/>
    <x v="0"/>
    <x v="0"/>
  </r>
  <r>
    <n v="537"/>
    <s v="14-1-1005"/>
    <n v="59.15"/>
    <x v="0"/>
    <x v="0"/>
  </r>
  <r>
    <n v="538"/>
    <s v="14-3-1801"/>
    <n v="59.06"/>
    <x v="0"/>
    <x v="1"/>
  </r>
  <r>
    <n v="539"/>
    <s v="14-3-1804"/>
    <n v="59.62"/>
    <x v="0"/>
    <x v="1"/>
  </r>
  <r>
    <n v="540"/>
    <s v="14-3-1902"/>
    <n v="59.62"/>
    <x v="0"/>
    <x v="1"/>
  </r>
  <r>
    <n v="541"/>
    <s v="14-3-2103"/>
    <n v="59.62"/>
    <x v="0"/>
    <x v="1"/>
  </r>
  <r>
    <n v="542"/>
    <s v="14-3-1103"/>
    <n v="59.62"/>
    <x v="0"/>
    <x v="1"/>
  </r>
  <r>
    <n v="543"/>
    <s v="14-3-1104"/>
    <n v="59.62"/>
    <x v="0"/>
    <x v="1"/>
  </r>
  <r>
    <n v="544"/>
    <s v="14-3-1105"/>
    <n v="59.9"/>
    <x v="0"/>
    <x v="1"/>
  </r>
  <r>
    <n v="545"/>
    <s v="14-3-1201"/>
    <n v="59.06"/>
    <x v="0"/>
    <x v="1"/>
  </r>
  <r>
    <n v="546"/>
    <s v="14-3-1202"/>
    <n v="59.62"/>
    <x v="0"/>
    <x v="1"/>
  </r>
  <r>
    <n v="547"/>
    <s v="14-3-1203"/>
    <n v="59.62"/>
    <x v="0"/>
    <x v="1"/>
  </r>
  <r>
    <n v="548"/>
    <s v="14-3-1204"/>
    <n v="59.62"/>
    <x v="0"/>
    <x v="1"/>
  </r>
  <r>
    <n v="549"/>
    <s v="14-3-1205"/>
    <n v="59.9"/>
    <x v="0"/>
    <x v="1"/>
  </r>
  <r>
    <n v="550"/>
    <s v="14-3-1301"/>
    <n v="59.06"/>
    <x v="0"/>
    <x v="1"/>
  </r>
  <r>
    <n v="551"/>
    <s v="14-3-1302"/>
    <n v="59.62"/>
    <x v="0"/>
    <x v="1"/>
  </r>
  <r>
    <n v="552"/>
    <s v="14-3-1303"/>
    <n v="59.62"/>
    <x v="0"/>
    <x v="1"/>
  </r>
  <r>
    <n v="553"/>
    <s v="14-3-1304"/>
    <n v="59.62"/>
    <x v="0"/>
    <x v="1"/>
  </r>
  <r>
    <n v="554"/>
    <s v="14-3-1305"/>
    <n v="59.9"/>
    <x v="0"/>
    <x v="1"/>
  </r>
  <r>
    <n v="555"/>
    <s v="14-3-1401"/>
    <n v="59.06"/>
    <x v="0"/>
    <x v="1"/>
  </r>
  <r>
    <n v="556"/>
    <s v="14-3-1402"/>
    <n v="59.62"/>
    <x v="0"/>
    <x v="1"/>
  </r>
  <r>
    <n v="557"/>
    <s v="14-3-1403"/>
    <n v="59.62"/>
    <x v="0"/>
    <x v="1"/>
  </r>
  <r>
    <n v="558"/>
    <s v="14-3-1404"/>
    <n v="59.62"/>
    <x v="0"/>
    <x v="1"/>
  </r>
  <r>
    <n v="559"/>
    <s v="14-3-1405"/>
    <n v="59.9"/>
    <x v="0"/>
    <x v="1"/>
  </r>
  <r>
    <n v="560"/>
    <s v="14-3-1501"/>
    <n v="59.06"/>
    <x v="0"/>
    <x v="1"/>
  </r>
  <r>
    <n v="561"/>
    <s v="14-3-1502"/>
    <n v="59.62"/>
    <x v="0"/>
    <x v="1"/>
  </r>
  <r>
    <n v="562"/>
    <s v="14-3-1503"/>
    <n v="59.62"/>
    <x v="0"/>
    <x v="1"/>
  </r>
  <r>
    <n v="563"/>
    <s v="14-3-1504"/>
    <n v="59.62"/>
    <x v="0"/>
    <x v="1"/>
  </r>
  <r>
    <n v="564"/>
    <s v="14-3-1505"/>
    <n v="59.9"/>
    <x v="0"/>
    <x v="1"/>
  </r>
  <r>
    <n v="565"/>
    <s v="14-3-1601"/>
    <n v="59.06"/>
    <x v="0"/>
    <x v="1"/>
  </r>
  <r>
    <n v="566"/>
    <s v="14-3-1602"/>
    <n v="59.62"/>
    <x v="0"/>
    <x v="1"/>
  </r>
  <r>
    <n v="567"/>
    <s v="14-1-1201"/>
    <n v="59.99"/>
    <x v="0"/>
    <x v="0"/>
  </r>
  <r>
    <n v="568"/>
    <s v="14-1-1202"/>
    <n v="59.62"/>
    <x v="0"/>
    <x v="0"/>
  </r>
  <r>
    <n v="569"/>
    <s v="14-1-1203"/>
    <n v="59.62"/>
    <x v="0"/>
    <x v="0"/>
  </r>
  <r>
    <n v="570"/>
    <s v="14-1-1204"/>
    <n v="59.62"/>
    <x v="0"/>
    <x v="0"/>
  </r>
  <r>
    <n v="571"/>
    <s v="14-1-1205"/>
    <n v="59.15"/>
    <x v="0"/>
    <x v="0"/>
  </r>
  <r>
    <n v="572"/>
    <s v="14-1-1301"/>
    <n v="59.99"/>
    <x v="0"/>
    <x v="0"/>
  </r>
  <r>
    <n v="573"/>
    <s v="14-1-1302"/>
    <n v="59.62"/>
    <x v="0"/>
    <x v="0"/>
  </r>
  <r>
    <n v="574"/>
    <s v="14-1-1303"/>
    <n v="59.62"/>
    <x v="0"/>
    <x v="0"/>
  </r>
  <r>
    <n v="575"/>
    <s v="14-1-1304"/>
    <n v="59.62"/>
    <x v="0"/>
    <x v="0"/>
  </r>
  <r>
    <n v="576"/>
    <s v="14-1-1305"/>
    <n v="59.15"/>
    <x v="0"/>
    <x v="0"/>
  </r>
  <r>
    <n v="577"/>
    <s v="14-1-1401"/>
    <n v="59.99"/>
    <x v="0"/>
    <x v="0"/>
  </r>
  <r>
    <n v="578"/>
    <s v="14-1-1402"/>
    <n v="59.62"/>
    <x v="0"/>
    <x v="0"/>
  </r>
  <r>
    <n v="579"/>
    <s v="14-1-1403"/>
    <n v="59.62"/>
    <x v="0"/>
    <x v="0"/>
  </r>
  <r>
    <n v="580"/>
    <s v="14-1-1404"/>
    <n v="59.62"/>
    <x v="0"/>
    <x v="0"/>
  </r>
  <r>
    <n v="581"/>
    <s v="14-1-1405"/>
    <n v="59.15"/>
    <x v="0"/>
    <x v="0"/>
  </r>
  <r>
    <n v="582"/>
    <s v="14-3-2104"/>
    <n v="59.62"/>
    <x v="0"/>
    <x v="1"/>
  </r>
  <r>
    <n v="583"/>
    <s v="14-3-2105"/>
    <n v="59.9"/>
    <x v="0"/>
    <x v="1"/>
  </r>
  <r>
    <n v="584"/>
    <s v="10-1-1301"/>
    <n v="59.92"/>
    <x v="0"/>
    <x v="0"/>
  </r>
  <r>
    <n v="585"/>
    <s v="14-3-1903"/>
    <n v="59.62"/>
    <x v="0"/>
    <x v="1"/>
  </r>
  <r>
    <n v="586"/>
    <s v="14-3-1904"/>
    <n v="59.62"/>
    <x v="0"/>
    <x v="1"/>
  </r>
  <r>
    <n v="587"/>
    <s v="14-3-1905"/>
    <n v="59.9"/>
    <x v="0"/>
    <x v="1"/>
  </r>
  <r>
    <n v="588"/>
    <s v="14-3-2001"/>
    <n v="59.06"/>
    <x v="0"/>
    <x v="1"/>
  </r>
  <r>
    <n v="589"/>
    <s v="14-3-2002"/>
    <n v="59.62"/>
    <x v="0"/>
    <x v="1"/>
  </r>
  <r>
    <n v="590"/>
    <s v="14-3-2003"/>
    <n v="59.62"/>
    <x v="0"/>
    <x v="1"/>
  </r>
  <r>
    <n v="591"/>
    <s v="14-3-2004"/>
    <n v="59.62"/>
    <x v="0"/>
    <x v="1"/>
  </r>
  <r>
    <n v="592"/>
    <s v="14-3-2005"/>
    <n v="59.9"/>
    <x v="0"/>
    <x v="1"/>
  </r>
  <r>
    <n v="593"/>
    <s v="14-3-703"/>
    <n v="59.62"/>
    <x v="0"/>
    <x v="1"/>
  </r>
  <r>
    <n v="594"/>
    <s v="14-3-704"/>
    <n v="59.62"/>
    <x v="0"/>
    <x v="1"/>
  </r>
  <r>
    <n v="595"/>
    <s v="14-3-705"/>
    <n v="59.9"/>
    <x v="0"/>
    <x v="1"/>
  </r>
  <r>
    <n v="596"/>
    <s v="14-3-801"/>
    <n v="59.06"/>
    <x v="0"/>
    <x v="1"/>
  </r>
  <r>
    <n v="597"/>
    <s v="14-3-802"/>
    <n v="59.62"/>
    <x v="0"/>
    <x v="1"/>
  </r>
  <r>
    <n v="598"/>
    <s v="14-3-803"/>
    <n v="59.62"/>
    <x v="0"/>
    <x v="1"/>
  </r>
  <r>
    <n v="599"/>
    <s v="14-3-804"/>
    <n v="59.62"/>
    <x v="0"/>
    <x v="1"/>
  </r>
  <r>
    <n v="600"/>
    <s v="14-3-805"/>
    <n v="59.9"/>
    <x v="0"/>
    <x v="1"/>
  </r>
  <r>
    <n v="601"/>
    <s v="14-3-901"/>
    <n v="59.06"/>
    <x v="0"/>
    <x v="1"/>
  </r>
  <r>
    <n v="602"/>
    <s v="14-3-902"/>
    <n v="59.62"/>
    <x v="0"/>
    <x v="1"/>
  </r>
  <r>
    <n v="603"/>
    <s v="14-3-903"/>
    <n v="59.62"/>
    <x v="0"/>
    <x v="1"/>
  </r>
  <r>
    <n v="604"/>
    <s v="14-3-904"/>
    <n v="59.62"/>
    <x v="0"/>
    <x v="1"/>
  </r>
  <r>
    <n v="605"/>
    <s v="14-3-905"/>
    <n v="59.9"/>
    <x v="0"/>
    <x v="1"/>
  </r>
  <r>
    <n v="606"/>
    <s v="14-3-1001"/>
    <n v="59.06"/>
    <x v="0"/>
    <x v="1"/>
  </r>
  <r>
    <n v="607"/>
    <s v="14-3-1002"/>
    <n v="59.62"/>
    <x v="0"/>
    <x v="1"/>
  </r>
  <r>
    <n v="608"/>
    <s v="14-3-1003"/>
    <n v="59.62"/>
    <x v="0"/>
    <x v="1"/>
  </r>
  <r>
    <n v="609"/>
    <s v="14-3-1004"/>
    <n v="59.62"/>
    <x v="0"/>
    <x v="1"/>
  </r>
  <r>
    <n v="610"/>
    <s v="14-3-1005"/>
    <n v="59.9"/>
    <x v="0"/>
    <x v="1"/>
  </r>
  <r>
    <n v="611"/>
    <s v="14-3-1101"/>
    <n v="59.06"/>
    <x v="0"/>
    <x v="1"/>
  </r>
  <r>
    <n v="612"/>
    <s v="14-3-1102"/>
    <n v="59.62"/>
    <x v="0"/>
    <x v="1"/>
  </r>
  <r>
    <n v="613"/>
    <s v="14-1-1501"/>
    <n v="59.99"/>
    <x v="0"/>
    <x v="0"/>
  </r>
  <r>
    <n v="614"/>
    <s v="14-1-1502"/>
    <n v="59.62"/>
    <x v="0"/>
    <x v="0"/>
  </r>
  <r>
    <n v="615"/>
    <s v="14-1-1503"/>
    <n v="59.62"/>
    <x v="0"/>
    <x v="0"/>
  </r>
  <r>
    <n v="616"/>
    <s v="14-1-1504"/>
    <n v="59.62"/>
    <x v="0"/>
    <x v="0"/>
  </r>
  <r>
    <n v="617"/>
    <s v="14-1-1505"/>
    <n v="59.15"/>
    <x v="0"/>
    <x v="0"/>
  </r>
  <r>
    <n v="618"/>
    <s v="14-1-1601"/>
    <n v="59.99"/>
    <x v="0"/>
    <x v="0"/>
  </r>
  <r>
    <n v="619"/>
    <s v="14-1-1602"/>
    <n v="59.62"/>
    <x v="0"/>
    <x v="0"/>
  </r>
  <r>
    <n v="620"/>
    <s v="14-1-1603"/>
    <n v="59.62"/>
    <x v="0"/>
    <x v="0"/>
  </r>
  <r>
    <n v="621"/>
    <s v="14-1-1604"/>
    <n v="59.62"/>
    <x v="0"/>
    <x v="0"/>
  </r>
  <r>
    <n v="622"/>
    <s v="14-1-1605"/>
    <n v="59.15"/>
    <x v="0"/>
    <x v="0"/>
  </r>
  <r>
    <n v="623"/>
    <s v="14-3-304"/>
    <n v="59.62"/>
    <x v="0"/>
    <x v="1"/>
  </r>
  <r>
    <n v="624"/>
    <s v="14-3-404"/>
    <n v="59.62"/>
    <x v="0"/>
    <x v="1"/>
  </r>
  <r>
    <n v="625"/>
    <s v="14-3-1704"/>
    <n v="59.62"/>
    <x v="0"/>
    <x v="1"/>
  </r>
  <r>
    <n v="626"/>
    <s v="14-3-301"/>
    <n v="59.06"/>
    <x v="0"/>
    <x v="1"/>
  </r>
  <r>
    <n v="627"/>
    <s v="14-3-302"/>
    <n v="59.62"/>
    <x v="0"/>
    <x v="1"/>
  </r>
  <r>
    <n v="628"/>
    <s v="14-1-1101"/>
    <n v="59.99"/>
    <x v="0"/>
    <x v="0"/>
  </r>
  <r>
    <n v="629"/>
    <s v="14-1-1102"/>
    <n v="59.62"/>
    <x v="0"/>
    <x v="0"/>
  </r>
  <r>
    <n v="630"/>
    <s v="14-1-1103"/>
    <n v="59.62"/>
    <x v="0"/>
    <x v="0"/>
  </r>
  <r>
    <n v="631"/>
    <s v="14-1-1104"/>
    <n v="59.62"/>
    <x v="0"/>
    <x v="0"/>
  </r>
  <r>
    <n v="632"/>
    <s v="14-1-1105"/>
    <n v="59.15"/>
    <x v="0"/>
    <x v="0"/>
  </r>
  <r>
    <n v="633"/>
    <s v="14-1-201"/>
    <n v="59.99"/>
    <x v="0"/>
    <x v="0"/>
  </r>
  <r>
    <n v="634"/>
    <s v="14-1-202"/>
    <n v="59.62"/>
    <x v="0"/>
    <x v="0"/>
  </r>
  <r>
    <n v="635"/>
    <s v="14-1-203"/>
    <n v="59.62"/>
    <x v="0"/>
    <x v="0"/>
  </r>
  <r>
    <n v="636"/>
    <s v="14-1-204"/>
    <n v="59.62"/>
    <x v="0"/>
    <x v="0"/>
  </r>
  <r>
    <n v="637"/>
    <s v="14-1-205"/>
    <n v="59.15"/>
    <x v="0"/>
    <x v="0"/>
  </r>
  <r>
    <n v="638"/>
    <s v="14-1-301"/>
    <n v="59.99"/>
    <x v="0"/>
    <x v="0"/>
  </r>
  <r>
    <n v="639"/>
    <s v="14-1-302"/>
    <n v="59.62"/>
    <x v="0"/>
    <x v="0"/>
  </r>
  <r>
    <n v="640"/>
    <s v="14-1-303"/>
    <n v="59.62"/>
    <x v="0"/>
    <x v="0"/>
  </r>
  <r>
    <n v="641"/>
    <s v="14-1-304"/>
    <n v="59.62"/>
    <x v="0"/>
    <x v="0"/>
  </r>
  <r>
    <n v="642"/>
    <s v="14-1-305"/>
    <n v="59.15"/>
    <x v="0"/>
    <x v="0"/>
  </r>
  <r>
    <n v="643"/>
    <s v="14-1-401"/>
    <n v="59.99"/>
    <x v="0"/>
    <x v="0"/>
  </r>
  <r>
    <n v="644"/>
    <s v="14-1-402"/>
    <n v="59.62"/>
    <x v="0"/>
    <x v="0"/>
  </r>
  <r>
    <n v="645"/>
    <s v="14-1-403"/>
    <n v="59.62"/>
    <x v="0"/>
    <x v="0"/>
  </r>
  <r>
    <n v="646"/>
    <s v="14-1-404"/>
    <n v="59.62"/>
    <x v="0"/>
    <x v="0"/>
  </r>
  <r>
    <n v="647"/>
    <s v="14-1-405"/>
    <n v="59.15"/>
    <x v="0"/>
    <x v="0"/>
  </r>
  <r>
    <n v="648"/>
    <s v="14-1-501"/>
    <n v="59.99"/>
    <x v="0"/>
    <x v="0"/>
  </r>
  <r>
    <n v="649"/>
    <s v="14-1-502"/>
    <n v="59.62"/>
    <x v="0"/>
    <x v="0"/>
  </r>
  <r>
    <n v="650"/>
    <s v="14-1-503"/>
    <n v="59.62"/>
    <x v="0"/>
    <x v="0"/>
  </r>
  <r>
    <n v="651"/>
    <s v="14-1-504"/>
    <n v="59.62"/>
    <x v="0"/>
    <x v="0"/>
  </r>
  <r>
    <n v="652"/>
    <s v="14-1-505"/>
    <n v="59.15"/>
    <x v="0"/>
    <x v="0"/>
  </r>
  <r>
    <n v="653"/>
    <s v="14-1-601"/>
    <n v="59.99"/>
    <x v="0"/>
    <x v="0"/>
  </r>
  <r>
    <n v="654"/>
    <s v="14-1-602"/>
    <n v="59.62"/>
    <x v="0"/>
    <x v="0"/>
  </r>
  <r>
    <n v="655"/>
    <s v="14-1-603"/>
    <n v="59.62"/>
    <x v="0"/>
    <x v="0"/>
  </r>
  <r>
    <n v="656"/>
    <s v="14-1-604"/>
    <n v="59.62"/>
    <x v="0"/>
    <x v="0"/>
  </r>
  <r>
    <n v="657"/>
    <s v="14-1-605"/>
    <n v="59.15"/>
    <x v="0"/>
    <x v="0"/>
  </r>
  <r>
    <n v="658"/>
    <s v="14-1-701"/>
    <n v="59.99"/>
    <x v="0"/>
    <x v="0"/>
  </r>
  <r>
    <n v="659"/>
    <s v="14-1-702"/>
    <n v="59.62"/>
    <x v="0"/>
    <x v="0"/>
  </r>
  <r>
    <n v="660"/>
    <s v="14-1-703"/>
    <n v="59.62"/>
    <x v="0"/>
    <x v="0"/>
  </r>
  <r>
    <n v="661"/>
    <s v="14-1-704"/>
    <n v="59.62"/>
    <x v="0"/>
    <x v="0"/>
  </r>
  <r>
    <n v="662"/>
    <s v="14-1-705"/>
    <n v="59.15"/>
    <x v="0"/>
    <x v="0"/>
  </r>
  <r>
    <n v="663"/>
    <s v="14-3-303"/>
    <n v="59.62"/>
    <x v="0"/>
    <x v="1"/>
  </r>
  <r>
    <n v="664"/>
    <s v="14-3-305"/>
    <n v="59.9"/>
    <x v="0"/>
    <x v="1"/>
  </r>
  <r>
    <n v="665"/>
    <s v="14-3-402"/>
    <n v="59.62"/>
    <x v="0"/>
    <x v="1"/>
  </r>
  <r>
    <n v="666"/>
    <s v="14-3-403"/>
    <n v="59.62"/>
    <x v="0"/>
    <x v="1"/>
  </r>
  <r>
    <n v="667"/>
    <s v="14-3-405"/>
    <n v="59.9"/>
    <x v="0"/>
    <x v="1"/>
  </r>
  <r>
    <n v="668"/>
    <s v="14-3-502"/>
    <n v="59.62"/>
    <x v="0"/>
    <x v="1"/>
  </r>
  <r>
    <n v="669"/>
    <s v="14-3-503"/>
    <n v="59.62"/>
    <x v="0"/>
    <x v="1"/>
  </r>
  <r>
    <n v="670"/>
    <s v="14-3-504"/>
    <n v="59.62"/>
    <x v="0"/>
    <x v="1"/>
  </r>
  <r>
    <n v="671"/>
    <s v="14-3-602"/>
    <n v="59.62"/>
    <x v="0"/>
    <x v="1"/>
  </r>
  <r>
    <n v="672"/>
    <s v="14-3-603"/>
    <n v="59.62"/>
    <x v="0"/>
    <x v="1"/>
  </r>
  <r>
    <n v="673"/>
    <s v="14-3-702"/>
    <n v="59.62"/>
    <x v="0"/>
    <x v="1"/>
  </r>
  <r>
    <n v="674"/>
    <s v="14-3-601"/>
    <n v="59.06"/>
    <x v="0"/>
    <x v="1"/>
  </r>
  <r>
    <n v="675"/>
    <s v="14-3-604"/>
    <n v="59.62"/>
    <x v="0"/>
    <x v="1"/>
  </r>
  <r>
    <n v="676"/>
    <s v="14-3-605"/>
    <n v="59.9"/>
    <x v="0"/>
    <x v="1"/>
  </r>
  <r>
    <n v="677"/>
    <s v="10-1-302"/>
    <n v="59.64"/>
    <x v="0"/>
    <x v="0"/>
  </r>
  <r>
    <n v="678"/>
    <s v="10-1-303"/>
    <n v="59.64"/>
    <x v="0"/>
    <x v="0"/>
  </r>
  <r>
    <n v="679"/>
    <s v="10-1-305"/>
    <n v="59.23"/>
    <x v="0"/>
    <x v="0"/>
  </r>
  <r>
    <n v="680"/>
    <s v="10-1-401"/>
    <n v="59.92"/>
    <x v="0"/>
    <x v="0"/>
  </r>
  <r>
    <n v="681"/>
    <s v="10-1-402"/>
    <n v="59.64"/>
    <x v="0"/>
    <x v="0"/>
  </r>
  <r>
    <n v="682"/>
    <s v="10-1-403"/>
    <n v="59.64"/>
    <x v="0"/>
    <x v="0"/>
  </r>
  <r>
    <n v="683"/>
    <s v="10-1-404"/>
    <n v="59.64"/>
    <x v="0"/>
    <x v="0"/>
  </r>
  <r>
    <n v="684"/>
    <s v="10-1-501"/>
    <n v="59.92"/>
    <x v="0"/>
    <x v="0"/>
  </r>
  <r>
    <n v="685"/>
    <s v="10-1-502"/>
    <n v="59.64"/>
    <x v="0"/>
    <x v="0"/>
  </r>
  <r>
    <n v="686"/>
    <s v="10-1-503"/>
    <n v="59.64"/>
    <x v="0"/>
    <x v="0"/>
  </r>
  <r>
    <n v="687"/>
    <s v="10-1-504"/>
    <n v="59.64"/>
    <x v="0"/>
    <x v="0"/>
  </r>
  <r>
    <n v="688"/>
    <s v="14-3-1605"/>
    <n v="59.9"/>
    <x v="0"/>
    <x v="1"/>
  </r>
  <r>
    <n v="689"/>
    <s v="10-1-601"/>
    <n v="59.92"/>
    <x v="0"/>
    <x v="0"/>
  </r>
  <r>
    <n v="690"/>
    <s v="10-1-602"/>
    <n v="59.64"/>
    <x v="0"/>
    <x v="0"/>
  </r>
  <r>
    <n v="691"/>
    <s v="10-1-603"/>
    <n v="59.64"/>
    <x v="0"/>
    <x v="0"/>
  </r>
  <r>
    <n v="692"/>
    <s v="10-1-604"/>
    <n v="59.64"/>
    <x v="0"/>
    <x v="0"/>
  </r>
  <r>
    <n v="693"/>
    <s v="10-1-605"/>
    <n v="59.23"/>
    <x v="0"/>
    <x v="0"/>
  </r>
  <r>
    <n v="694"/>
    <s v="10-1-701"/>
    <n v="59.92"/>
    <x v="0"/>
    <x v="0"/>
  </r>
  <r>
    <n v="695"/>
    <s v="10-1-1302"/>
    <n v="59.64"/>
    <x v="0"/>
    <x v="0"/>
  </r>
  <r>
    <n v="696"/>
    <s v="10-1-1303"/>
    <n v="59.64"/>
    <x v="0"/>
    <x v="0"/>
  </r>
  <r>
    <n v="697"/>
    <s v="10-1-301"/>
    <n v="59.92"/>
    <x v="0"/>
    <x v="0"/>
  </r>
  <r>
    <n v="698"/>
    <s v="10-1-304"/>
    <n v="59.64"/>
    <x v="0"/>
    <x v="0"/>
  </r>
  <r>
    <n v="699"/>
    <s v="10-1-405"/>
    <n v="59.23"/>
    <x v="0"/>
    <x v="0"/>
  </r>
  <r>
    <n v="700"/>
    <s v="10-1-702"/>
    <n v="59.64"/>
    <x v="0"/>
    <x v="0"/>
  </r>
  <r>
    <n v="701"/>
    <s v="10-1-703"/>
    <n v="59.64"/>
    <x v="0"/>
    <x v="0"/>
  </r>
  <r>
    <n v="702"/>
    <s v="10-1-704"/>
    <n v="59.64"/>
    <x v="0"/>
    <x v="0"/>
  </r>
  <r>
    <n v="703"/>
    <s v="10-1-705"/>
    <n v="59.23"/>
    <x v="0"/>
    <x v="0"/>
  </r>
  <r>
    <n v="704"/>
    <s v="10-1-201"/>
    <n v="59.92"/>
    <x v="0"/>
    <x v="0"/>
  </r>
  <r>
    <n v="705"/>
    <s v="10-1-202"/>
    <n v="59.64"/>
    <x v="0"/>
    <x v="0"/>
  </r>
  <r>
    <n v="706"/>
    <s v="10-1-203"/>
    <n v="59.64"/>
    <x v="0"/>
    <x v="0"/>
  </r>
  <r>
    <n v="707"/>
    <s v="14-1-1002"/>
    <n v="59.62"/>
    <x v="0"/>
    <x v="0"/>
  </r>
  <r>
    <n v="708"/>
    <s v="14-1-801"/>
    <n v="59.99"/>
    <x v="0"/>
    <x v="0"/>
  </r>
  <r>
    <n v="709"/>
    <s v="14-1-804"/>
    <n v="59.62"/>
    <x v="0"/>
    <x v="0"/>
  </r>
  <r>
    <n v="710"/>
    <s v="14-3-1802"/>
    <n v="59.62"/>
    <x v="0"/>
    <x v="1"/>
  </r>
  <r>
    <n v="711"/>
    <s v="14-3-1803"/>
    <n v="59.62"/>
    <x v="0"/>
    <x v="1"/>
  </r>
  <r>
    <n v="712"/>
    <s v="14-3-1901"/>
    <n v="59.06"/>
    <x v="0"/>
    <x v="1"/>
  </r>
  <r>
    <n v="713"/>
    <s v="14-3-2101"/>
    <n v="59.06"/>
    <x v="0"/>
    <x v="1"/>
  </r>
  <r>
    <n v="714"/>
    <s v="14-3-2102"/>
    <n v="59.62"/>
    <x v="0"/>
    <x v="1"/>
  </r>
  <r>
    <n v="715"/>
    <s v="14-3-401"/>
    <n v="59.06"/>
    <x v="0"/>
    <x v="1"/>
  </r>
  <r>
    <n v="716"/>
    <s v="14-3-501"/>
    <n v="59.06"/>
    <x v="0"/>
    <x v="1"/>
  </r>
  <r>
    <n v="717"/>
    <s v="14-3-505"/>
    <n v="59.9"/>
    <x v="0"/>
    <x v="1"/>
  </r>
  <r>
    <n v="718"/>
    <s v="14-3-701"/>
    <n v="59.06"/>
    <x v="0"/>
    <x v="1"/>
  </r>
  <r>
    <n v="719"/>
    <s v="10-1-205"/>
    <n v="59.23"/>
    <x v="0"/>
    <x v="0"/>
  </r>
  <r>
    <n v="720"/>
    <s v="14-3-1701"/>
    <n v="59.06"/>
    <x v="0"/>
    <x v="1"/>
  </r>
  <r>
    <n v="721"/>
    <s v="14-3-1702"/>
    <n v="59.62"/>
    <x v="0"/>
    <x v="1"/>
  </r>
  <r>
    <n v="722"/>
    <s v="14-3-1703"/>
    <n v="59.62"/>
    <x v="0"/>
    <x v="1"/>
  </r>
  <r>
    <n v="723"/>
    <s v="14-3-1705"/>
    <n v="59.9"/>
    <x v="0"/>
    <x v="1"/>
  </r>
  <r>
    <n v="724"/>
    <s v="10-1-1201"/>
    <n v="59.92"/>
    <x v="0"/>
    <x v="0"/>
  </r>
  <r>
    <n v="725"/>
    <s v="10-1-1202"/>
    <n v="59.64"/>
    <x v="0"/>
    <x v="0"/>
  </r>
  <r>
    <n v="726"/>
    <s v="10-1-1203"/>
    <n v="59.64"/>
    <x v="0"/>
    <x v="0"/>
  </r>
  <r>
    <n v="727"/>
    <s v="10-1-1204"/>
    <n v="59.64"/>
    <x v="0"/>
    <x v="0"/>
  </r>
  <r>
    <n v="728"/>
    <s v="10-1-1205"/>
    <n v="59.23"/>
    <x v="0"/>
    <x v="0"/>
  </r>
  <r>
    <n v="729"/>
    <s v="14-3-201"/>
    <n v="59.06"/>
    <x v="0"/>
    <x v="1"/>
  </r>
  <r>
    <n v="730"/>
    <s v="14-3-202"/>
    <n v="59.62"/>
    <x v="0"/>
    <x v="1"/>
  </r>
  <r>
    <n v="731"/>
    <s v="14-3-204"/>
    <n v="59.62"/>
    <x v="0"/>
    <x v="1"/>
  </r>
  <r>
    <n v="732"/>
    <s v="14-3-203"/>
    <n v="59.62"/>
    <x v="0"/>
    <x v="1"/>
  </r>
  <r>
    <n v="733"/>
    <s v="14-3-205"/>
    <n v="59.9"/>
    <x v="0"/>
    <x v="1"/>
  </r>
  <r>
    <m/>
    <m/>
    <m/>
    <x v="1"/>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数据透视表1" cacheId="1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21:J27" firstHeaderRow="1" firstDataRow="1" firstDataCol="1"/>
  <pivotFields count="6">
    <pivotField showAll="0"/>
    <pivotField showAll="0"/>
    <pivotField dataField="1" showAll="0"/>
    <pivotField axis="axisRow" showAll="0">
      <items count="3">
        <item x="0"/>
        <item x="1"/>
        <item t="default"/>
      </items>
    </pivotField>
    <pivotField axis="axisRow" showAll="0">
      <items count="4">
        <item x="1"/>
        <item x="0"/>
        <item x="2"/>
        <item t="default"/>
      </items>
    </pivotField>
    <pivotField showAll="0"/>
  </pivotFields>
  <rowFields count="2">
    <field x="3"/>
    <field x="4"/>
  </rowFields>
  <rowItems count="6">
    <i>
      <x/>
    </i>
    <i r="1">
      <x/>
    </i>
    <i r="1">
      <x v="1"/>
    </i>
    <i>
      <x v="1"/>
    </i>
    <i r="1">
      <x v="2"/>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数据透视表2" cacheId="1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1:K28" firstHeaderRow="1" firstDataRow="1" firstDataCol="1"/>
  <pivotFields count="5">
    <pivotField showAll="0"/>
    <pivotField showAll="0"/>
    <pivotField dataField="1" showAll="0">
      <items count="22">
        <item x="4"/>
        <item x="2"/>
        <item x="14"/>
        <item x="13"/>
        <item x="1"/>
        <item x="3"/>
        <item x="10"/>
        <item x="0"/>
        <item x="11"/>
        <item x="9"/>
        <item x="15"/>
        <item x="12"/>
        <item x="8"/>
        <item x="16"/>
        <item x="7"/>
        <item x="5"/>
        <item x="6"/>
        <item x="19"/>
        <item x="17"/>
        <item x="18"/>
        <item x="20"/>
        <item t="default"/>
      </items>
    </pivotField>
    <pivotField axis="axisRow" showAll="0">
      <items count="3">
        <item x="0"/>
        <item x="1"/>
        <item t="default"/>
      </items>
    </pivotField>
    <pivotField axis="axisRow" showAll="0">
      <items count="4">
        <item x="0"/>
        <item x="1"/>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数据透视表3" cacheId="1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2:K30" firstHeaderRow="1" firstDataRow="1" firstDataCol="1"/>
  <pivotFields count="6">
    <pivotField showAll="0"/>
    <pivotField showAll="0"/>
    <pivotField dataField="1" showAll="0"/>
    <pivotField axis="axisRow" showAll="0">
      <items count="4">
        <item x="0"/>
        <item x="1"/>
        <item x="2"/>
        <item t="default"/>
      </items>
    </pivotField>
    <pivotField axis="axisRow" showAll="0">
      <items count="4">
        <item x="0"/>
        <item x="1"/>
        <item x="2"/>
        <item t="default"/>
      </items>
    </pivotField>
    <pivotField showAll="0"/>
  </pivotFields>
  <rowFields count="2">
    <field x="4"/>
    <field x="3"/>
  </rowFields>
  <rowItems count="8">
    <i>
      <x/>
    </i>
    <i r="1">
      <x/>
    </i>
    <i>
      <x v="1"/>
    </i>
    <i r="1">
      <x/>
    </i>
    <i r="1">
      <x v="1"/>
    </i>
    <i>
      <x v="2"/>
    </i>
    <i r="1">
      <x v="2"/>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数据透视表4" cacheId="13"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2:K29" firstHeaderRow="1" firstDataRow="1" firstDataCol="1"/>
  <pivotFields count="5">
    <pivotField showAll="0"/>
    <pivotField showAll="0"/>
    <pivotField dataField="1" showAll="0"/>
    <pivotField axis="axisRow" showAll="0">
      <items count="3">
        <item x="0"/>
        <item x="1"/>
        <item t="default"/>
      </items>
    </pivotField>
    <pivotField axis="axisRow" showAll="0">
      <items count="4">
        <item x="1"/>
        <item x="0"/>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数据透视表5" cacheId="14"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3:K30" firstHeaderRow="1" firstDataRow="1" firstDataCol="1"/>
  <pivotFields count="5">
    <pivotField showAll="0"/>
    <pivotField showAll="0"/>
    <pivotField dataField="1" showAll="0"/>
    <pivotField axis="axisRow" showAll="0">
      <items count="3">
        <item x="0"/>
        <item x="1"/>
        <item t="default"/>
      </items>
    </pivotField>
    <pivotField axis="axisRow" showAll="0">
      <items count="4">
        <item x="0"/>
        <item x="1"/>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5"/>
  <sheetViews>
    <sheetView tabSelected="1" topLeftCell="A16" zoomScale="90" zoomScaleNormal="90" workbookViewId="0">
      <selection activeCell="B28" sqref="B28"/>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5">
      <c r="A1" s="325" t="s">
        <v>29</v>
      </c>
      <c r="B1" s="325"/>
      <c r="C1" s="325"/>
      <c r="D1" s="325"/>
      <c r="E1" s="325"/>
      <c r="F1" s="325"/>
      <c r="G1" s="325"/>
      <c r="H1" s="325"/>
      <c r="I1" s="325"/>
      <c r="J1" s="325"/>
      <c r="K1" s="325"/>
      <c r="L1" s="325"/>
      <c r="O1">
        <f>998-580</f>
        <v>418</v>
      </c>
    </row>
    <row r="2" spans="1:15">
      <c r="A2" s="15"/>
      <c r="B2" s="15"/>
      <c r="C2" s="15"/>
      <c r="D2" s="15"/>
      <c r="E2" s="15"/>
      <c r="F2" s="15"/>
      <c r="G2" s="15"/>
      <c r="H2" s="15"/>
      <c r="I2" s="15"/>
      <c r="J2" s="15"/>
      <c r="K2" s="15"/>
      <c r="L2" s="15"/>
    </row>
    <row r="3" spans="1:15">
      <c r="A3" s="320" t="s">
        <v>30</v>
      </c>
      <c r="B3" s="321"/>
      <c r="C3" s="322" t="s">
        <v>31</v>
      </c>
      <c r="D3" s="322"/>
      <c r="E3" s="322" t="s">
        <v>32</v>
      </c>
      <c r="F3" s="322"/>
      <c r="G3" s="322" t="s">
        <v>33</v>
      </c>
      <c r="H3" s="322"/>
      <c r="I3" s="320" t="s">
        <v>34</v>
      </c>
      <c r="J3" s="321"/>
      <c r="K3" s="320" t="s">
        <v>35</v>
      </c>
      <c r="L3" s="321"/>
    </row>
    <row r="4" spans="1:15">
      <c r="A4" s="322" t="s">
        <v>36</v>
      </c>
      <c r="B4" s="322"/>
      <c r="C4" s="323" t="s">
        <v>3814</v>
      </c>
      <c r="D4" s="321"/>
      <c r="E4" s="324" t="s">
        <v>3775</v>
      </c>
      <c r="F4" s="321"/>
      <c r="G4" s="324" t="s">
        <v>3551</v>
      </c>
      <c r="H4" s="321"/>
      <c r="I4" s="320" t="str">
        <f>[3]清枫华景园数据!C2</f>
        <v>清枫华景园</v>
      </c>
      <c r="J4" s="321"/>
      <c r="K4" s="324" t="s">
        <v>3582</v>
      </c>
      <c r="L4" s="321"/>
    </row>
    <row r="5" spans="1:15">
      <c r="A5" s="322" t="s">
        <v>37</v>
      </c>
      <c r="B5" s="322"/>
      <c r="C5" s="320" t="s">
        <v>38</v>
      </c>
      <c r="D5" s="321"/>
      <c r="E5" s="318">
        <f>中信新城!M4</f>
        <v>63.969999999999985</v>
      </c>
      <c r="F5" s="319"/>
      <c r="G5" s="318">
        <f>鹿海园三里!M4</f>
        <v>50.466666666666661</v>
      </c>
      <c r="H5" s="319"/>
      <c r="I5" s="318">
        <f>[3]清枫华景园数据!I6</f>
        <v>97.111735724259049</v>
      </c>
      <c r="J5" s="319"/>
      <c r="K5" s="318">
        <f>南海家园三里!M4</f>
        <v>49.45333333333334</v>
      </c>
      <c r="L5" s="319"/>
      <c r="O5">
        <f>E5/K5</f>
        <v>1.2935427338905361</v>
      </c>
    </row>
    <row r="6" spans="1:15" ht="36.75">
      <c r="A6" s="322" t="s">
        <v>39</v>
      </c>
      <c r="B6" s="322"/>
      <c r="C6" s="16" t="s">
        <v>40</v>
      </c>
      <c r="D6" s="17">
        <v>100</v>
      </c>
      <c r="E6" s="16" t="s">
        <v>40</v>
      </c>
      <c r="F6" s="17">
        <v>100</v>
      </c>
      <c r="G6" s="16" t="s">
        <v>40</v>
      </c>
      <c r="H6" s="17">
        <v>100</v>
      </c>
      <c r="I6" s="16" t="s">
        <v>40</v>
      </c>
      <c r="J6" s="17">
        <v>100</v>
      </c>
      <c r="K6" s="16" t="s">
        <v>40</v>
      </c>
      <c r="L6" s="17">
        <v>100</v>
      </c>
    </row>
    <row r="7" spans="1:15">
      <c r="A7" s="322" t="s">
        <v>41</v>
      </c>
      <c r="B7" s="322"/>
      <c r="C7" s="18" t="s">
        <v>42</v>
      </c>
      <c r="D7" s="18">
        <v>100</v>
      </c>
      <c r="E7" s="18" t="s">
        <v>42</v>
      </c>
      <c r="F7" s="18">
        <v>100</v>
      </c>
      <c r="G7" s="18" t="s">
        <v>42</v>
      </c>
      <c r="H7" s="18">
        <f>IF(G7=C7,100,"请调整")</f>
        <v>100</v>
      </c>
      <c r="I7" s="31" t="s">
        <v>42</v>
      </c>
      <c r="J7" s="31">
        <f>IF(I7=C7,100,"请调整")</f>
        <v>100</v>
      </c>
      <c r="K7" s="18" t="s">
        <v>42</v>
      </c>
      <c r="L7" s="18">
        <f>IF(K7=G7,100,"请调整")</f>
        <v>100</v>
      </c>
    </row>
    <row r="8" spans="1:15" ht="96">
      <c r="A8" s="330" t="s">
        <v>43</v>
      </c>
      <c r="B8" s="19" t="s">
        <v>44</v>
      </c>
      <c r="C8" s="19" t="s">
        <v>3844</v>
      </c>
      <c r="D8" s="18">
        <v>100</v>
      </c>
      <c r="E8" s="306" t="s">
        <v>3840</v>
      </c>
      <c r="F8" s="18">
        <v>100</v>
      </c>
      <c r="G8" s="306" t="s">
        <v>3874</v>
      </c>
      <c r="H8" s="18">
        <v>100</v>
      </c>
      <c r="I8" s="31" t="s">
        <v>45</v>
      </c>
      <c r="J8" s="31">
        <v>100</v>
      </c>
      <c r="K8" s="19" t="s">
        <v>3874</v>
      </c>
      <c r="L8" s="18">
        <v>100</v>
      </c>
      <c r="M8" s="299">
        <v>2</v>
      </c>
    </row>
    <row r="9" spans="1:15" ht="180">
      <c r="A9" s="331"/>
      <c r="B9" s="19" t="s">
        <v>46</v>
      </c>
      <c r="C9" s="19" t="s">
        <v>3846</v>
      </c>
      <c r="D9" s="18">
        <v>100</v>
      </c>
      <c r="E9" s="306" t="s">
        <v>3841</v>
      </c>
      <c r="F9" s="58">
        <v>98</v>
      </c>
      <c r="G9" s="306" t="s">
        <v>3875</v>
      </c>
      <c r="H9" s="71">
        <v>100</v>
      </c>
      <c r="I9" s="31" t="s">
        <v>45</v>
      </c>
      <c r="J9" s="31">
        <v>100</v>
      </c>
      <c r="K9" s="19" t="s">
        <v>3879</v>
      </c>
      <c r="L9" s="18">
        <v>100</v>
      </c>
      <c r="M9" s="299">
        <v>2</v>
      </c>
    </row>
    <row r="10" spans="1:15" ht="72">
      <c r="A10" s="331"/>
      <c r="B10" s="19" t="s">
        <v>47</v>
      </c>
      <c r="C10" s="19" t="s">
        <v>3847</v>
      </c>
      <c r="D10" s="18">
        <v>100</v>
      </c>
      <c r="E10" s="306" t="s">
        <v>3842</v>
      </c>
      <c r="F10" s="58">
        <v>102</v>
      </c>
      <c r="G10" s="306" t="s">
        <v>3876</v>
      </c>
      <c r="H10" s="313">
        <v>100</v>
      </c>
      <c r="I10" s="31" t="s">
        <v>48</v>
      </c>
      <c r="J10" s="31">
        <v>100</v>
      </c>
      <c r="K10" s="19" t="s">
        <v>3880</v>
      </c>
      <c r="L10" s="313">
        <v>100</v>
      </c>
      <c r="M10" s="299">
        <v>2</v>
      </c>
    </row>
    <row r="11" spans="1:15" ht="84">
      <c r="A11" s="331"/>
      <c r="B11" s="19" t="s">
        <v>49</v>
      </c>
      <c r="C11" s="19" t="s">
        <v>3848</v>
      </c>
      <c r="D11" s="18">
        <v>100</v>
      </c>
      <c r="E11" s="306" t="s">
        <v>3843</v>
      </c>
      <c r="F11" s="58">
        <v>102</v>
      </c>
      <c r="G11" s="306" t="s">
        <v>3877</v>
      </c>
      <c r="H11" s="18">
        <v>100</v>
      </c>
      <c r="I11" s="31" t="s">
        <v>48</v>
      </c>
      <c r="J11" s="31">
        <v>100</v>
      </c>
      <c r="K11" s="19" t="s">
        <v>3877</v>
      </c>
      <c r="L11" s="18">
        <v>100</v>
      </c>
      <c r="M11" s="300">
        <v>2</v>
      </c>
    </row>
    <row r="12" spans="1:15" ht="192">
      <c r="A12" s="332"/>
      <c r="B12" s="19" t="s">
        <v>50</v>
      </c>
      <c r="C12" s="19" t="s">
        <v>3849</v>
      </c>
      <c r="D12" s="18">
        <v>100</v>
      </c>
      <c r="E12" s="306" t="s">
        <v>3882</v>
      </c>
      <c r="F12" s="18">
        <v>100</v>
      </c>
      <c r="G12" s="306" t="s">
        <v>3881</v>
      </c>
      <c r="H12" s="18">
        <v>100</v>
      </c>
      <c r="I12" s="31" t="s">
        <v>51</v>
      </c>
      <c r="J12" s="31">
        <v>100</v>
      </c>
      <c r="K12" s="19" t="s">
        <v>3878</v>
      </c>
      <c r="L12" s="18">
        <v>100</v>
      </c>
      <c r="M12" s="300">
        <v>5</v>
      </c>
    </row>
    <row r="13" spans="1:15" ht="33" customHeight="1">
      <c r="A13" s="333" t="s">
        <v>52</v>
      </c>
      <c r="B13" s="19" t="s">
        <v>53</v>
      </c>
      <c r="C13" s="19" t="s">
        <v>3865</v>
      </c>
      <c r="D13" s="18">
        <v>100</v>
      </c>
      <c r="E13" s="19" t="s">
        <v>3865</v>
      </c>
      <c r="F13" s="313">
        <v>100</v>
      </c>
      <c r="G13" s="19" t="s">
        <v>228</v>
      </c>
      <c r="H13" s="58">
        <f>100-M13</f>
        <v>95</v>
      </c>
      <c r="I13" s="19" t="s">
        <v>228</v>
      </c>
      <c r="J13" s="242">
        <v>100</v>
      </c>
      <c r="K13" s="19" t="s">
        <v>228</v>
      </c>
      <c r="L13" s="58">
        <f>H13</f>
        <v>95</v>
      </c>
      <c r="M13" s="300">
        <v>5</v>
      </c>
    </row>
    <row r="14" spans="1:15" ht="21.75" customHeight="1">
      <c r="A14" s="334"/>
      <c r="B14" s="19" t="s">
        <v>55</v>
      </c>
      <c r="C14" s="56" t="s">
        <v>145</v>
      </c>
      <c r="D14" s="18">
        <v>100</v>
      </c>
      <c r="E14" s="19" t="s">
        <v>247</v>
      </c>
      <c r="F14" s="18">
        <v>100</v>
      </c>
      <c r="G14" s="308" t="s">
        <v>3873</v>
      </c>
      <c r="H14" s="307">
        <v>100</v>
      </c>
      <c r="I14" s="31" t="s">
        <v>56</v>
      </c>
      <c r="J14" s="31">
        <v>98</v>
      </c>
      <c r="K14" s="19" t="s">
        <v>247</v>
      </c>
      <c r="L14" s="71">
        <v>100</v>
      </c>
      <c r="M14" s="300">
        <v>2</v>
      </c>
    </row>
    <row r="15" spans="1:15" ht="19.5" customHeight="1">
      <c r="A15" s="334"/>
      <c r="B15" s="18" t="s">
        <v>57</v>
      </c>
      <c r="C15" s="19" t="s">
        <v>235</v>
      </c>
      <c r="D15" s="97">
        <v>100</v>
      </c>
      <c r="E15" s="97" t="s">
        <v>58</v>
      </c>
      <c r="F15" s="97">
        <v>100</v>
      </c>
      <c r="G15" s="97" t="s">
        <v>58</v>
      </c>
      <c r="H15" s="307">
        <v>100</v>
      </c>
      <c r="I15" s="97" t="s">
        <v>59</v>
      </c>
      <c r="J15" s="97">
        <v>100</v>
      </c>
      <c r="K15" s="97" t="s">
        <v>58</v>
      </c>
      <c r="L15" s="97">
        <v>100</v>
      </c>
      <c r="M15" s="300">
        <v>2</v>
      </c>
    </row>
    <row r="16" spans="1:15" ht="36">
      <c r="A16" s="334"/>
      <c r="B16" s="20" t="s">
        <v>60</v>
      </c>
      <c r="C16" s="64" t="s">
        <v>229</v>
      </c>
      <c r="D16" s="18">
        <v>100</v>
      </c>
      <c r="E16" s="64" t="s">
        <v>3807</v>
      </c>
      <c r="F16" s="58">
        <f>100+M16</f>
        <v>102</v>
      </c>
      <c r="G16" s="64" t="s">
        <v>230</v>
      </c>
      <c r="H16" s="58">
        <f>100-M16</f>
        <v>98</v>
      </c>
      <c r="I16" s="21" t="s">
        <v>61</v>
      </c>
      <c r="J16" s="31">
        <v>100</v>
      </c>
      <c r="K16" s="64" t="s">
        <v>230</v>
      </c>
      <c r="L16" s="58">
        <f>100-M16</f>
        <v>98</v>
      </c>
      <c r="M16" s="300">
        <v>2</v>
      </c>
    </row>
    <row r="17" spans="1:16" s="57" customFormat="1" ht="24">
      <c r="A17" s="334"/>
      <c r="B17" s="63" t="s">
        <v>143</v>
      </c>
      <c r="C17" s="19" t="s">
        <v>3798</v>
      </c>
      <c r="D17" s="62">
        <v>100</v>
      </c>
      <c r="E17" s="19" t="s">
        <v>3799</v>
      </c>
      <c r="F17" s="144">
        <f>100-M17</f>
        <v>98</v>
      </c>
      <c r="G17" s="19" t="s">
        <v>3806</v>
      </c>
      <c r="H17" s="62">
        <v>100</v>
      </c>
      <c r="I17" s="61"/>
      <c r="J17" s="62"/>
      <c r="K17" s="19" t="s">
        <v>227</v>
      </c>
      <c r="L17" s="144">
        <f>100-M17</f>
        <v>98</v>
      </c>
      <c r="M17" s="300">
        <v>2</v>
      </c>
      <c r="O17" s="57" t="s">
        <v>315</v>
      </c>
      <c r="P17" s="57">
        <v>100</v>
      </c>
    </row>
    <row r="18" spans="1:16" ht="45.75" customHeight="1">
      <c r="A18" s="334"/>
      <c r="B18" s="19" t="s">
        <v>144</v>
      </c>
      <c r="C18" s="19" t="s">
        <v>3809</v>
      </c>
      <c r="D18" s="18">
        <v>100</v>
      </c>
      <c r="E18" s="19" t="s">
        <v>3817</v>
      </c>
      <c r="F18" s="58">
        <f>100+M18*2</f>
        <v>104</v>
      </c>
      <c r="G18" s="19" t="s">
        <v>3817</v>
      </c>
      <c r="H18" s="58">
        <f>100+M18*2</f>
        <v>104</v>
      </c>
      <c r="I18" s="20" t="s">
        <v>62</v>
      </c>
      <c r="J18" s="31">
        <v>100</v>
      </c>
      <c r="K18" s="19" t="s">
        <v>3817</v>
      </c>
      <c r="L18" s="58">
        <f>100+M18*2</f>
        <v>104</v>
      </c>
      <c r="M18" s="300">
        <v>2</v>
      </c>
      <c r="O18" t="s">
        <v>316</v>
      </c>
      <c r="P18">
        <v>96</v>
      </c>
    </row>
    <row r="19" spans="1:16" ht="51.75" customHeight="1">
      <c r="A19" s="334"/>
      <c r="B19" s="19" t="s">
        <v>63</v>
      </c>
      <c r="C19" s="19" t="s">
        <v>3810</v>
      </c>
      <c r="D19" s="18">
        <v>100</v>
      </c>
      <c r="E19" s="19" t="s">
        <v>147</v>
      </c>
      <c r="F19" s="58">
        <f>100+M19</f>
        <v>105</v>
      </c>
      <c r="G19" s="19" t="s">
        <v>3810</v>
      </c>
      <c r="H19" s="94">
        <v>100</v>
      </c>
      <c r="I19" s="31" t="s">
        <v>64</v>
      </c>
      <c r="J19" s="31">
        <v>100</v>
      </c>
      <c r="K19" s="19" t="s">
        <v>3810</v>
      </c>
      <c r="L19" s="94">
        <v>100</v>
      </c>
      <c r="M19" s="300">
        <v>5</v>
      </c>
    </row>
    <row r="20" spans="1:16" ht="48">
      <c r="A20" s="334"/>
      <c r="B20" s="19" t="s">
        <v>65</v>
      </c>
      <c r="C20" s="19" t="s">
        <v>146</v>
      </c>
      <c r="D20" s="18">
        <v>100</v>
      </c>
      <c r="E20" s="19" t="s">
        <v>66</v>
      </c>
      <c r="F20" s="58">
        <v>102</v>
      </c>
      <c r="G20" s="19" t="str">
        <f>E20</f>
        <v>配备家具、家电；程度较新；功能正常，质量有保证，较好</v>
      </c>
      <c r="H20" s="58">
        <f>F20</f>
        <v>102</v>
      </c>
      <c r="I20" s="31" t="s">
        <v>54</v>
      </c>
      <c r="J20" s="31">
        <v>100</v>
      </c>
      <c r="K20" s="19" t="str">
        <f>E20</f>
        <v>配备家具、家电；程度较新；功能正常，质量有保证，较好</v>
      </c>
      <c r="L20" s="58">
        <f>F20</f>
        <v>102</v>
      </c>
      <c r="M20" s="300">
        <v>2</v>
      </c>
    </row>
    <row r="21" spans="1:16" ht="24" hidden="1">
      <c r="A21" s="22"/>
      <c r="B21" s="32" t="s">
        <v>67</v>
      </c>
      <c r="C21" s="18" t="s">
        <v>68</v>
      </c>
      <c r="D21" s="18">
        <v>100</v>
      </c>
      <c r="E21" s="19" t="s">
        <v>134</v>
      </c>
      <c r="F21" s="18">
        <f>D21</f>
        <v>100</v>
      </c>
      <c r="G21" s="19" t="s">
        <v>134</v>
      </c>
      <c r="H21" s="18">
        <f>D21</f>
        <v>100</v>
      </c>
      <c r="I21" s="31" t="s">
        <v>68</v>
      </c>
      <c r="J21" s="31">
        <v>100</v>
      </c>
      <c r="K21" s="19" t="s">
        <v>134</v>
      </c>
      <c r="L21" s="18">
        <f>D21</f>
        <v>100</v>
      </c>
    </row>
    <row r="22" spans="1:16" ht="60" hidden="1">
      <c r="A22" s="22"/>
      <c r="B22" s="32" t="s">
        <v>69</v>
      </c>
      <c r="C22" s="18" t="s">
        <v>70</v>
      </c>
      <c r="D22" s="18">
        <v>100</v>
      </c>
      <c r="E22" s="18" t="s">
        <v>71</v>
      </c>
      <c r="F22" s="25">
        <f>D22</f>
        <v>100</v>
      </c>
      <c r="G22" s="25" t="s">
        <v>71</v>
      </c>
      <c r="H22" s="25">
        <f>F22</f>
        <v>100</v>
      </c>
      <c r="I22" s="25" t="s">
        <v>71</v>
      </c>
      <c r="J22" s="25">
        <v>99</v>
      </c>
      <c r="K22" s="25" t="s">
        <v>71</v>
      </c>
      <c r="L22" s="25">
        <f>F22</f>
        <v>100</v>
      </c>
    </row>
    <row r="23" spans="1:16" ht="48" hidden="1">
      <c r="A23" s="22"/>
      <c r="B23" s="32" t="s">
        <v>72</v>
      </c>
      <c r="C23" s="18" t="s">
        <v>73</v>
      </c>
      <c r="D23" s="18">
        <v>100</v>
      </c>
      <c r="E23" s="18" t="s">
        <v>73</v>
      </c>
      <c r="F23" s="25">
        <v>100</v>
      </c>
      <c r="G23" s="25" t="s">
        <v>73</v>
      </c>
      <c r="H23" s="25">
        <v>100</v>
      </c>
      <c r="I23" s="25" t="s">
        <v>73</v>
      </c>
      <c r="J23" s="25">
        <v>100</v>
      </c>
      <c r="K23" s="25" t="s">
        <v>73</v>
      </c>
      <c r="L23" s="25">
        <v>100</v>
      </c>
    </row>
    <row r="24" spans="1:16">
      <c r="A24" s="328" t="s">
        <v>74</v>
      </c>
      <c r="B24" s="328"/>
      <c r="C24" s="322" t="s">
        <v>75</v>
      </c>
      <c r="D24" s="322"/>
      <c r="E24" s="327">
        <f>中信新城!M4</f>
        <v>63.969999999999985</v>
      </c>
      <c r="F24" s="327"/>
      <c r="G24" s="327">
        <f>鹿海园三里!M4</f>
        <v>50.466666666666661</v>
      </c>
      <c r="H24" s="327"/>
      <c r="I24" s="318">
        <f>I5</f>
        <v>97.111735724259049</v>
      </c>
      <c r="J24" s="319"/>
      <c r="K24" s="318">
        <f>南海家园三里!M4</f>
        <v>49.45333333333334</v>
      </c>
      <c r="L24" s="319"/>
      <c r="N24" s="143">
        <f>E24/K24</f>
        <v>1.2935427338905361</v>
      </c>
    </row>
    <row r="25" spans="1:16">
      <c r="A25" s="328" t="s">
        <v>76</v>
      </c>
      <c r="B25" s="328"/>
      <c r="C25" s="322" t="s">
        <v>75</v>
      </c>
      <c r="D25" s="322"/>
      <c r="E25" s="329">
        <f>ROUND(E24*POWER(100,COUNT(F6:F23))/PRODUCT(F6:F23),2)</f>
        <v>56.35</v>
      </c>
      <c r="F25" s="329"/>
      <c r="G25" s="329">
        <f>ROUND(G24*POWER(100,COUNT(H6:H23))/PRODUCT(H6:H23),2)</f>
        <v>51.1</v>
      </c>
      <c r="H25" s="329"/>
      <c r="I25" s="316">
        <f>ROUND(I24*POWER(100,COUNT(J6:J23))/PRODUCT(J6:J23),2)</f>
        <v>100.09</v>
      </c>
      <c r="J25" s="317"/>
      <c r="K25" s="316">
        <f>ROUND(K24*POWER(100,COUNT(L6:L20))/PRODUCT(L6:L20),2)</f>
        <v>51.1</v>
      </c>
      <c r="L25" s="317"/>
      <c r="N25">
        <f>E25/K25</f>
        <v>1.1027397260273972</v>
      </c>
    </row>
    <row r="26" spans="1:16" ht="14.25">
      <c r="A26" s="326" t="str">
        <f>CONCATENATE("估价对象比较价值=(",TEXT(E25,"G/通用格式"),"+",TEXT(G25,"G/通用格式"),"+",TEXT(K25,"G/通用格式"),")","/",3,"=",ROUND((E25+G25+K25)/3,2))</f>
        <v>估价对象比较价值=(56.35+51.1+51.1)/3=52.85</v>
      </c>
      <c r="B26" s="326"/>
      <c r="C26" s="326"/>
      <c r="D26" s="326"/>
      <c r="E26" s="326"/>
      <c r="F26" s="326"/>
      <c r="G26" s="326"/>
      <c r="H26" s="326"/>
      <c r="I26" s="326"/>
      <c r="J26" s="326"/>
      <c r="K26" s="23"/>
      <c r="L26" s="23"/>
    </row>
    <row r="27" spans="1:16">
      <c r="A27" s="14" t="s">
        <v>281</v>
      </c>
      <c r="B27" s="14">
        <v>2.6</v>
      </c>
      <c r="C27" s="14" t="s">
        <v>282</v>
      </c>
      <c r="D27" s="14"/>
      <c r="E27" s="14"/>
      <c r="F27" s="14"/>
      <c r="G27" s="14"/>
      <c r="H27" s="14"/>
      <c r="I27" s="14"/>
      <c r="J27" s="14"/>
      <c r="K27" s="14"/>
      <c r="L27" s="14"/>
    </row>
    <row r="28" spans="1:16">
      <c r="A28" s="14"/>
      <c r="B28" s="14"/>
      <c r="C28" s="14">
        <f>ROUND((E25+G25+K25)/3,2)</f>
        <v>52.85</v>
      </c>
      <c r="D28" s="14"/>
      <c r="E28" s="14">
        <f>ROUND(E25/E24,4)</f>
        <v>0.88090000000000002</v>
      </c>
      <c r="F28" s="14"/>
      <c r="G28" s="14">
        <f>ROUND(G25/G24,4)</f>
        <v>1.0125</v>
      </c>
      <c r="H28" s="14"/>
      <c r="I28" s="14"/>
      <c r="J28" s="14"/>
      <c r="K28" s="14">
        <f>ROUND(K25/K24,4)</f>
        <v>1.0333000000000001</v>
      </c>
      <c r="L28" s="14"/>
    </row>
    <row r="29" spans="1:16">
      <c r="A29" s="315" t="s">
        <v>283</v>
      </c>
      <c r="B29" s="315"/>
      <c r="C29" s="135">
        <f>C28+B27</f>
        <v>55.45</v>
      </c>
      <c r="D29" s="14"/>
      <c r="E29" s="14"/>
      <c r="F29" s="14"/>
      <c r="G29" s="14"/>
      <c r="H29" s="14"/>
      <c r="I29" s="14"/>
      <c r="J29" s="14"/>
      <c r="K29" s="14"/>
      <c r="L29" s="14"/>
    </row>
    <row r="30" spans="1:16">
      <c r="A30" s="14"/>
      <c r="B30" s="14"/>
      <c r="C30" s="14"/>
      <c r="D30" s="14"/>
      <c r="E30" s="14">
        <f>E24*E28</f>
        <v>56.351172999999989</v>
      </c>
      <c r="F30" s="14"/>
      <c r="G30" s="14">
        <f>G24*G28</f>
        <v>51.097499999999989</v>
      </c>
      <c r="H30" s="14"/>
      <c r="I30" s="14"/>
      <c r="J30" s="14"/>
      <c r="K30" s="24">
        <f>K24*K28</f>
        <v>51.100129333333349</v>
      </c>
      <c r="L30" s="14"/>
    </row>
    <row r="35" spans="3:11">
      <c r="C35" t="s">
        <v>3808</v>
      </c>
      <c r="E35" t="s">
        <v>3744</v>
      </c>
      <c r="G35" t="s">
        <v>3744</v>
      </c>
      <c r="K35" t="s">
        <v>3744</v>
      </c>
    </row>
  </sheetData>
  <mergeCells count="37">
    <mergeCell ref="A1:L1"/>
    <mergeCell ref="A26:J26"/>
    <mergeCell ref="E24:F24"/>
    <mergeCell ref="G24:H24"/>
    <mergeCell ref="I24:J24"/>
    <mergeCell ref="A25:B25"/>
    <mergeCell ref="C25:D25"/>
    <mergeCell ref="E25:F25"/>
    <mergeCell ref="G25:H25"/>
    <mergeCell ref="I25:J25"/>
    <mergeCell ref="C24:D24"/>
    <mergeCell ref="A6:B6"/>
    <mergeCell ref="A7:B7"/>
    <mergeCell ref="A8:A12"/>
    <mergeCell ref="A13:A20"/>
    <mergeCell ref="A24:B24"/>
    <mergeCell ref="A5:B5"/>
    <mergeCell ref="C5:D5"/>
    <mergeCell ref="E5:F5"/>
    <mergeCell ref="G5:H5"/>
    <mergeCell ref="I5:J5"/>
    <mergeCell ref="A29:B29"/>
    <mergeCell ref="K25:L25"/>
    <mergeCell ref="K24:L24"/>
    <mergeCell ref="A3:B3"/>
    <mergeCell ref="C3:D3"/>
    <mergeCell ref="E3:F3"/>
    <mergeCell ref="G3:H3"/>
    <mergeCell ref="I3:J3"/>
    <mergeCell ref="K5:L5"/>
    <mergeCell ref="K3:L3"/>
    <mergeCell ref="A4:B4"/>
    <mergeCell ref="C4:D4"/>
    <mergeCell ref="E4:F4"/>
    <mergeCell ref="G4:H4"/>
    <mergeCell ref="I4:J4"/>
    <mergeCell ref="K4:L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Q11"/>
  <sheetViews>
    <sheetView view="pageBreakPreview" zoomScale="80" zoomScaleNormal="80" zoomScaleSheetLayoutView="80" workbookViewId="0">
      <pane xSplit="2" ySplit="2" topLeftCell="C3" activePane="bottomRight" state="frozen"/>
      <selection pane="topRight" activeCell="C1" sqref="C1"/>
      <selection pane="bottomLeft" activeCell="A3" sqref="A3"/>
      <selection pane="bottomRight" activeCell="Q5" sqref="Q5:Q8"/>
    </sheetView>
  </sheetViews>
  <sheetFormatPr defaultColWidth="9" defaultRowHeight="13.5"/>
  <cols>
    <col min="1" max="1" width="4.5" style="33" customWidth="1"/>
    <col min="2" max="2" width="8.125" style="33" customWidth="1"/>
    <col min="3" max="3" width="11.875" style="33" customWidth="1"/>
    <col min="4" max="4" width="5.875" style="33" bestFit="1" customWidth="1"/>
    <col min="5" max="5" width="37.625" style="33" bestFit="1" customWidth="1"/>
    <col min="6" max="6" width="35.625" style="33" hidden="1" customWidth="1"/>
    <col min="7" max="7" width="32" style="33" bestFit="1" customWidth="1"/>
    <col min="8" max="8" width="6.875" style="33" bestFit="1" customWidth="1"/>
    <col min="9" max="9" width="12.625" style="33" hidden="1" customWidth="1"/>
    <col min="10" max="10" width="13.625" style="33" bestFit="1" customWidth="1"/>
    <col min="11" max="11" width="54.25" style="33" customWidth="1"/>
    <col min="12" max="12" width="12.875" style="33" customWidth="1"/>
    <col min="13" max="13" width="25.125" style="33" customWidth="1"/>
    <col min="14" max="14" width="19" style="5" customWidth="1"/>
    <col min="15" max="15" width="25.625" style="5" customWidth="1"/>
    <col min="16" max="16" width="19.5" style="5" customWidth="1"/>
    <col min="17" max="17" width="14.625" style="5" customWidth="1"/>
    <col min="18" max="16384" width="9" style="5"/>
  </cols>
  <sheetData>
    <row r="1" spans="1:17" s="210" customFormat="1" ht="21.75" customHeight="1">
      <c r="A1" s="388" t="s">
        <v>3650</v>
      </c>
      <c r="B1" s="388"/>
      <c r="C1" s="388"/>
      <c r="D1" s="388"/>
      <c r="E1" s="388"/>
      <c r="F1" s="388"/>
      <c r="G1" s="388"/>
      <c r="H1" s="388"/>
      <c r="I1" s="388"/>
      <c r="J1" s="388"/>
      <c r="K1" s="388"/>
      <c r="L1" s="388"/>
      <c r="M1" s="388"/>
    </row>
    <row r="2" spans="1:17" s="213" customFormat="1" ht="30.75" customHeight="1">
      <c r="A2" s="211" t="s">
        <v>77</v>
      </c>
      <c r="B2" s="211" t="s">
        <v>3651</v>
      </c>
      <c r="C2" s="211" t="s">
        <v>3652</v>
      </c>
      <c r="D2" s="211" t="s">
        <v>3653</v>
      </c>
      <c r="E2" s="211" t="s">
        <v>3654</v>
      </c>
      <c r="F2" s="211" t="s">
        <v>3655</v>
      </c>
      <c r="G2" s="211" t="s">
        <v>3656</v>
      </c>
      <c r="H2" s="211" t="s">
        <v>308</v>
      </c>
      <c r="I2" s="211" t="s">
        <v>234</v>
      </c>
      <c r="J2" s="211" t="s">
        <v>3657</v>
      </c>
      <c r="K2" s="211" t="s">
        <v>3658</v>
      </c>
      <c r="L2" s="211" t="s">
        <v>3659</v>
      </c>
      <c r="M2" s="211" t="s">
        <v>3683</v>
      </c>
      <c r="N2" s="212" t="s">
        <v>3660</v>
      </c>
      <c r="O2" s="212" t="s">
        <v>3661</v>
      </c>
      <c r="P2" s="212" t="s">
        <v>3662</v>
      </c>
      <c r="Q2" s="213" t="s">
        <v>3845</v>
      </c>
    </row>
    <row r="3" spans="1:17" s="213" customFormat="1" ht="60" customHeight="1">
      <c r="A3" s="214">
        <v>1</v>
      </c>
      <c r="B3" s="214" t="s">
        <v>3663</v>
      </c>
      <c r="C3" s="214" t="s">
        <v>3664</v>
      </c>
      <c r="D3" s="214" t="s">
        <v>3665</v>
      </c>
      <c r="E3" s="215" t="s">
        <v>3666</v>
      </c>
      <c r="F3" s="216" t="s">
        <v>3637</v>
      </c>
      <c r="G3" s="216" t="s">
        <v>3667</v>
      </c>
      <c r="H3" s="216">
        <v>2353</v>
      </c>
      <c r="I3" s="216">
        <v>270859.34999999998</v>
      </c>
      <c r="J3" s="216">
        <v>204495.97</v>
      </c>
      <c r="K3" s="217" t="s">
        <v>3668</v>
      </c>
      <c r="L3" s="217">
        <v>79732.899999999994</v>
      </c>
      <c r="M3" s="217" t="s">
        <v>3623</v>
      </c>
      <c r="N3" s="218">
        <v>2.25</v>
      </c>
      <c r="O3" s="219" t="s">
        <v>3669</v>
      </c>
      <c r="P3" s="218">
        <v>30</v>
      </c>
      <c r="Q3" s="213">
        <f>[6]各小区租金结果!$AB$8</f>
        <v>56.8</v>
      </c>
    </row>
    <row r="4" spans="1:17" s="213" customFormat="1" ht="60" customHeight="1">
      <c r="A4" s="214">
        <v>2</v>
      </c>
      <c r="B4" s="214" t="s">
        <v>3670</v>
      </c>
      <c r="C4" s="214" t="s">
        <v>3671</v>
      </c>
      <c r="D4" s="214" t="s">
        <v>3665</v>
      </c>
      <c r="E4" s="215" t="s">
        <v>3672</v>
      </c>
      <c r="F4" s="216" t="s">
        <v>3637</v>
      </c>
      <c r="G4" s="216" t="s">
        <v>3673</v>
      </c>
      <c r="H4" s="216">
        <v>2223</v>
      </c>
      <c r="I4" s="216">
        <v>215785.21</v>
      </c>
      <c r="J4" s="216">
        <v>200679.47</v>
      </c>
      <c r="K4" s="217" t="s">
        <v>3674</v>
      </c>
      <c r="L4" s="217">
        <v>78026.600000000006</v>
      </c>
      <c r="M4" s="217" t="s">
        <v>3623</v>
      </c>
      <c r="N4" s="218">
        <v>2.25</v>
      </c>
      <c r="O4" s="219" t="s">
        <v>3669</v>
      </c>
      <c r="P4" s="218">
        <v>30</v>
      </c>
      <c r="Q4" s="213">
        <f>[6]各小区租金结果!$AB$9</f>
        <v>55.7</v>
      </c>
    </row>
    <row r="5" spans="1:17" s="213" customFormat="1" ht="60" customHeight="1">
      <c r="A5" s="220">
        <v>1</v>
      </c>
      <c r="B5" s="220" t="s">
        <v>3634</v>
      </c>
      <c r="C5" s="220" t="s">
        <v>3622</v>
      </c>
      <c r="D5" s="220" t="s">
        <v>3635</v>
      </c>
      <c r="E5" s="221" t="s">
        <v>3636</v>
      </c>
      <c r="F5" s="216" t="s">
        <v>3637</v>
      </c>
      <c r="G5" s="216" t="s">
        <v>3638</v>
      </c>
      <c r="H5" s="216">
        <v>297</v>
      </c>
      <c r="I5" s="216">
        <v>16452.330000000002</v>
      </c>
      <c r="J5" s="216">
        <v>16452.330000000002</v>
      </c>
      <c r="K5" s="217" t="s">
        <v>3639</v>
      </c>
      <c r="L5" s="217">
        <v>1105.3599999999999</v>
      </c>
      <c r="M5" s="217" t="s">
        <v>3675</v>
      </c>
      <c r="N5" s="218">
        <v>2.6</v>
      </c>
      <c r="O5" s="219" t="s">
        <v>3676</v>
      </c>
      <c r="P5" s="218">
        <v>30</v>
      </c>
      <c r="Q5" s="213">
        <f>各小区租金结果!AB8</f>
        <v>58</v>
      </c>
    </row>
    <row r="6" spans="1:17" s="213" customFormat="1" ht="60" customHeight="1">
      <c r="A6" s="220">
        <v>2</v>
      </c>
      <c r="B6" s="220" t="s">
        <v>3624</v>
      </c>
      <c r="C6" s="220" t="s">
        <v>3625</v>
      </c>
      <c r="D6" s="220" t="s">
        <v>3635</v>
      </c>
      <c r="E6" s="221" t="s">
        <v>3640</v>
      </c>
      <c r="F6" s="216" t="s">
        <v>3637</v>
      </c>
      <c r="G6" s="216" t="s">
        <v>3641</v>
      </c>
      <c r="H6" s="216">
        <v>789</v>
      </c>
      <c r="I6" s="216">
        <v>46844.31</v>
      </c>
      <c r="J6" s="216">
        <v>46844.31</v>
      </c>
      <c r="K6" s="217" t="s">
        <v>3867</v>
      </c>
      <c r="L6" s="216">
        <v>76722.7</v>
      </c>
      <c r="M6" s="217" t="s">
        <v>3677</v>
      </c>
      <c r="N6" s="218">
        <v>2.6</v>
      </c>
      <c r="O6" s="219" t="s">
        <v>3678</v>
      </c>
      <c r="P6" s="218">
        <v>30</v>
      </c>
      <c r="Q6" s="213">
        <f>各小区租金结果!AB9</f>
        <v>59</v>
      </c>
    </row>
    <row r="7" spans="1:17" s="213" customFormat="1" ht="60" customHeight="1">
      <c r="A7" s="220">
        <v>3</v>
      </c>
      <c r="B7" s="220" t="s">
        <v>3626</v>
      </c>
      <c r="C7" s="220" t="s">
        <v>3627</v>
      </c>
      <c r="D7" s="220" t="s">
        <v>3635</v>
      </c>
      <c r="E7" s="221" t="s">
        <v>3642</v>
      </c>
      <c r="F7" s="216" t="s">
        <v>3637</v>
      </c>
      <c r="G7" s="216" t="s">
        <v>3643</v>
      </c>
      <c r="H7" s="216">
        <v>172</v>
      </c>
      <c r="I7" s="216">
        <v>10101.129999999999</v>
      </c>
      <c r="J7" s="216">
        <v>10101.129999999999</v>
      </c>
      <c r="K7" s="217" t="s">
        <v>3868</v>
      </c>
      <c r="L7" s="216">
        <v>57825.5</v>
      </c>
      <c r="M7" s="217" t="s">
        <v>3679</v>
      </c>
      <c r="N7" s="218">
        <v>2.6</v>
      </c>
      <c r="O7" s="219" t="s">
        <v>3680</v>
      </c>
      <c r="P7" s="218">
        <v>30</v>
      </c>
      <c r="Q7" s="213">
        <f>各小区租金结果!AB10</f>
        <v>59</v>
      </c>
    </row>
    <row r="8" spans="1:17" s="213" customFormat="1" ht="60" customHeight="1">
      <c r="A8" s="220">
        <v>4</v>
      </c>
      <c r="B8" s="220" t="s">
        <v>3628</v>
      </c>
      <c r="C8" s="220" t="s">
        <v>3629</v>
      </c>
      <c r="D8" s="220" t="s">
        <v>3635</v>
      </c>
      <c r="E8" s="221" t="s">
        <v>3644</v>
      </c>
      <c r="F8" s="216" t="s">
        <v>3637</v>
      </c>
      <c r="G8" s="216" t="s">
        <v>3645</v>
      </c>
      <c r="H8" s="216">
        <v>929</v>
      </c>
      <c r="I8" s="216">
        <v>55180.06</v>
      </c>
      <c r="J8" s="216">
        <v>55180.06</v>
      </c>
      <c r="K8" s="217" t="s">
        <v>3869</v>
      </c>
      <c r="L8" s="217">
        <v>81969.100000000006</v>
      </c>
      <c r="M8" s="217" t="s">
        <v>3681</v>
      </c>
      <c r="N8" s="218">
        <v>2.6</v>
      </c>
      <c r="O8" s="219" t="s">
        <v>3678</v>
      </c>
      <c r="P8" s="218">
        <v>30</v>
      </c>
      <c r="Q8" s="213">
        <f>各小区租金结果!AB11</f>
        <v>59</v>
      </c>
    </row>
    <row r="9" spans="1:17" s="213" customFormat="1" ht="60" customHeight="1">
      <c r="A9" s="220">
        <v>5</v>
      </c>
      <c r="B9" s="220" t="s">
        <v>3630</v>
      </c>
      <c r="C9" s="220" t="s">
        <v>3631</v>
      </c>
      <c r="D9" s="220" t="s">
        <v>3646</v>
      </c>
      <c r="E9" s="221" t="s">
        <v>3647</v>
      </c>
      <c r="F9" s="216"/>
      <c r="G9" s="216" t="s">
        <v>3871</v>
      </c>
      <c r="H9" s="216">
        <v>733</v>
      </c>
      <c r="I9" s="216">
        <v>43750.51</v>
      </c>
      <c r="J9" s="216">
        <v>43750.51</v>
      </c>
      <c r="K9" s="217" t="s">
        <v>3648</v>
      </c>
      <c r="L9" s="217">
        <v>2386.9499999999998</v>
      </c>
      <c r="M9" s="217" t="s">
        <v>3677</v>
      </c>
      <c r="N9" s="218">
        <v>2.6</v>
      </c>
      <c r="O9" s="219" t="s">
        <v>3678</v>
      </c>
      <c r="P9" s="218">
        <v>30</v>
      </c>
      <c r="Q9" s="213">
        <f>各小区租金结果!AB12</f>
        <v>58</v>
      </c>
    </row>
    <row r="10" spans="1:17" s="213" customFormat="1" ht="60" customHeight="1">
      <c r="A10" s="220">
        <v>6</v>
      </c>
      <c r="B10" s="220" t="s">
        <v>3632</v>
      </c>
      <c r="C10" s="220" t="s">
        <v>3633</v>
      </c>
      <c r="D10" s="220" t="s">
        <v>3646</v>
      </c>
      <c r="E10" s="221" t="s">
        <v>3649</v>
      </c>
      <c r="F10" s="216" t="s">
        <v>3637</v>
      </c>
      <c r="G10" s="216" t="s">
        <v>3872</v>
      </c>
      <c r="H10" s="216">
        <v>969</v>
      </c>
      <c r="I10" s="216">
        <v>57951.5</v>
      </c>
      <c r="J10" s="216">
        <v>57951.5</v>
      </c>
      <c r="K10" s="216" t="s">
        <v>3870</v>
      </c>
      <c r="L10" s="217">
        <v>77380.7</v>
      </c>
      <c r="M10" s="217" t="s">
        <v>3682</v>
      </c>
      <c r="N10" s="218">
        <v>2.6</v>
      </c>
      <c r="O10" s="219" t="s">
        <v>3678</v>
      </c>
      <c r="P10" s="218">
        <v>30</v>
      </c>
      <c r="Q10" s="213">
        <f>各小区租金结果!AB13</f>
        <v>58</v>
      </c>
    </row>
    <row r="11" spans="1:17" ht="14.25">
      <c r="H11" s="222">
        <f>SUM(H5:H10)</f>
        <v>3889</v>
      </c>
      <c r="I11" s="222">
        <f t="shared" ref="I11:J11" si="0">SUM(I5:I10)</f>
        <v>230279.84</v>
      </c>
      <c r="J11" s="222">
        <f t="shared" si="0"/>
        <v>230279.84</v>
      </c>
    </row>
  </sheetData>
  <mergeCells count="1">
    <mergeCell ref="A1:M1"/>
  </mergeCells>
  <phoneticPr fontId="1" type="noConversion"/>
  <printOptions horizontalCentered="1"/>
  <pageMargins left="0.51181102362204722" right="0.51181102362204722" top="0.55118110236220474" bottom="0.35433070866141736" header="0.31496062992125984" footer="0.31496062992125984"/>
  <pageSetup paperSize="9" scale="4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P203"/>
  <sheetViews>
    <sheetView zoomScale="115" zoomScaleNormal="115" workbookViewId="0">
      <pane xSplit="1" ySplit="2" topLeftCell="B23" activePane="bottomRight" state="frozen"/>
      <selection pane="topRight" activeCell="B1" sqref="B1"/>
      <selection pane="bottomLeft" activeCell="A3" sqref="A3"/>
      <selection pane="bottomRight" activeCell="B26" sqref="B26"/>
    </sheetView>
  </sheetViews>
  <sheetFormatPr defaultColWidth="13.5" defaultRowHeight="13.5"/>
  <cols>
    <col min="1" max="1" width="31.625" style="257" bestFit="1" customWidth="1"/>
    <col min="2" max="16384" width="13.5" style="257"/>
  </cols>
  <sheetData>
    <row r="1" spans="1:16" ht="14.25">
      <c r="A1" s="389" t="s">
        <v>107</v>
      </c>
      <c r="B1" s="263">
        <v>44713.333831018521</v>
      </c>
      <c r="C1" s="263">
        <v>44682.333831018521</v>
      </c>
      <c r="D1" s="263">
        <v>44652.333831018521</v>
      </c>
      <c r="E1" s="263">
        <v>44621.333831018521</v>
      </c>
      <c r="F1" s="263">
        <v>44593.333831018521</v>
      </c>
      <c r="G1" s="263">
        <v>44562.333831018521</v>
      </c>
      <c r="H1" s="263">
        <v>44531.333831018521</v>
      </c>
      <c r="I1" s="263">
        <v>44501.333831018521</v>
      </c>
      <c r="J1" s="263">
        <v>44470.333831018521</v>
      </c>
      <c r="K1" s="263">
        <v>44440.333831018521</v>
      </c>
      <c r="L1" s="263">
        <v>44409.333831018521</v>
      </c>
      <c r="M1" s="390"/>
      <c r="N1" s="391"/>
      <c r="O1" s="391"/>
      <c r="P1" s="391"/>
    </row>
    <row r="2" spans="1:16" ht="14.25">
      <c r="A2" s="389"/>
      <c r="B2" s="262" t="s">
        <v>284</v>
      </c>
      <c r="C2" s="262" t="s">
        <v>284</v>
      </c>
      <c r="D2" s="262" t="s">
        <v>284</v>
      </c>
      <c r="E2" s="262" t="s">
        <v>284</v>
      </c>
      <c r="F2" s="262" t="s">
        <v>284</v>
      </c>
      <c r="G2" s="262" t="s">
        <v>284</v>
      </c>
      <c r="H2" s="262" t="s">
        <v>284</v>
      </c>
      <c r="I2" s="262" t="s">
        <v>284</v>
      </c>
      <c r="J2" s="262" t="s">
        <v>284</v>
      </c>
      <c r="K2" s="262" t="s">
        <v>284</v>
      </c>
      <c r="L2" s="262" t="s">
        <v>284</v>
      </c>
      <c r="M2" s="258"/>
      <c r="N2" s="258"/>
      <c r="O2" s="258"/>
      <c r="P2" s="258"/>
    </row>
    <row r="3" spans="1:16" ht="13.5" customHeight="1">
      <c r="A3" s="262" t="s">
        <v>318</v>
      </c>
      <c r="B3" s="262">
        <v>135.72</v>
      </c>
      <c r="C3" s="262" t="s">
        <v>136</v>
      </c>
      <c r="D3" s="262" t="s">
        <v>136</v>
      </c>
      <c r="E3" s="262" t="s">
        <v>136</v>
      </c>
      <c r="F3" s="262" t="s">
        <v>136</v>
      </c>
      <c r="G3" s="262" t="s">
        <v>136</v>
      </c>
      <c r="H3" s="262" t="s">
        <v>136</v>
      </c>
      <c r="I3" s="262" t="s">
        <v>136</v>
      </c>
      <c r="J3" s="262" t="s">
        <v>136</v>
      </c>
      <c r="K3" s="262" t="s">
        <v>136</v>
      </c>
      <c r="L3" s="262" t="s">
        <v>136</v>
      </c>
      <c r="M3" s="258"/>
      <c r="N3" s="258"/>
      <c r="O3" s="258"/>
      <c r="P3" s="258"/>
    </row>
    <row r="4" spans="1:16" ht="13.5" customHeight="1">
      <c r="A4" s="262" t="s">
        <v>285</v>
      </c>
      <c r="B4" s="262">
        <v>124.41</v>
      </c>
      <c r="C4" s="262" t="s">
        <v>136</v>
      </c>
      <c r="D4" s="262" t="s">
        <v>136</v>
      </c>
      <c r="E4" s="262" t="s">
        <v>136</v>
      </c>
      <c r="F4" s="262">
        <v>131.02000000000001</v>
      </c>
      <c r="G4" s="262" t="s">
        <v>136</v>
      </c>
      <c r="H4" s="262">
        <v>110.3</v>
      </c>
      <c r="I4" s="262" t="s">
        <v>136</v>
      </c>
      <c r="J4" s="262" t="s">
        <v>136</v>
      </c>
      <c r="K4" s="262" t="s">
        <v>136</v>
      </c>
      <c r="L4" s="262">
        <v>97.76</v>
      </c>
      <c r="M4" s="258"/>
      <c r="N4" s="258"/>
      <c r="O4" s="258"/>
      <c r="P4" s="258"/>
    </row>
    <row r="5" spans="1:16" ht="13.5" customHeight="1">
      <c r="A5" s="262" t="s">
        <v>210</v>
      </c>
      <c r="B5" s="262">
        <v>123.84</v>
      </c>
      <c r="C5" s="262">
        <v>115.16</v>
      </c>
      <c r="D5" s="262">
        <v>113.7</v>
      </c>
      <c r="E5" s="262">
        <v>111.47</v>
      </c>
      <c r="F5" s="262">
        <v>127.86</v>
      </c>
      <c r="G5" s="262">
        <v>109.17</v>
      </c>
      <c r="H5" s="262">
        <v>98.24</v>
      </c>
      <c r="I5" s="262">
        <v>108.9</v>
      </c>
      <c r="J5" s="262">
        <v>112.36</v>
      </c>
      <c r="K5" s="262" t="s">
        <v>136</v>
      </c>
      <c r="L5" s="262">
        <v>85.11</v>
      </c>
      <c r="M5" s="258"/>
      <c r="N5" s="258"/>
      <c r="O5" s="258"/>
      <c r="P5" s="258"/>
    </row>
    <row r="6" spans="1:16" ht="13.5" customHeight="1">
      <c r="A6" s="262" t="s">
        <v>319</v>
      </c>
      <c r="B6" s="262">
        <v>123.57</v>
      </c>
      <c r="C6" s="262" t="s">
        <v>136</v>
      </c>
      <c r="D6" s="262">
        <v>108.91</v>
      </c>
      <c r="E6" s="262" t="s">
        <v>136</v>
      </c>
      <c r="F6" s="262" t="s">
        <v>136</v>
      </c>
      <c r="G6" s="262" t="s">
        <v>136</v>
      </c>
      <c r="H6" s="262" t="s">
        <v>136</v>
      </c>
      <c r="I6" s="262" t="s">
        <v>136</v>
      </c>
      <c r="J6" s="262" t="s">
        <v>136</v>
      </c>
      <c r="K6" s="262" t="s">
        <v>136</v>
      </c>
      <c r="L6" s="262" t="s">
        <v>136</v>
      </c>
      <c r="M6" s="258"/>
      <c r="N6" s="258"/>
      <c r="O6" s="258"/>
      <c r="P6" s="258"/>
    </row>
    <row r="7" spans="1:16" ht="13.5" customHeight="1">
      <c r="A7" s="262" t="s">
        <v>209</v>
      </c>
      <c r="B7" s="262">
        <v>105.55</v>
      </c>
      <c r="C7" s="262">
        <v>98.04</v>
      </c>
      <c r="D7" s="262">
        <v>103.31</v>
      </c>
      <c r="E7" s="262">
        <v>101.01</v>
      </c>
      <c r="F7" s="262">
        <v>104.05</v>
      </c>
      <c r="G7" s="262">
        <v>107.4</v>
      </c>
      <c r="H7" s="262">
        <v>97.4</v>
      </c>
      <c r="I7" s="262">
        <v>104.97</v>
      </c>
      <c r="J7" s="262">
        <v>95.16</v>
      </c>
      <c r="K7" s="262" t="s">
        <v>136</v>
      </c>
      <c r="L7" s="262">
        <v>95.6</v>
      </c>
      <c r="M7" s="258"/>
      <c r="N7" s="258"/>
      <c r="O7" s="258"/>
      <c r="P7" s="258"/>
    </row>
    <row r="8" spans="1:16" ht="13.5" customHeight="1">
      <c r="A8" s="262" t="s">
        <v>320</v>
      </c>
      <c r="B8" s="262">
        <v>104.78</v>
      </c>
      <c r="C8" s="262">
        <v>105.97</v>
      </c>
      <c r="D8" s="262" t="s">
        <v>136</v>
      </c>
      <c r="E8" s="262" t="s">
        <v>136</v>
      </c>
      <c r="F8" s="262" t="s">
        <v>136</v>
      </c>
      <c r="G8" s="262" t="s">
        <v>136</v>
      </c>
      <c r="H8" s="262" t="s">
        <v>136</v>
      </c>
      <c r="I8" s="262" t="s">
        <v>136</v>
      </c>
      <c r="J8" s="262" t="s">
        <v>136</v>
      </c>
      <c r="K8" s="262" t="s">
        <v>136</v>
      </c>
      <c r="L8" s="262" t="s">
        <v>136</v>
      </c>
      <c r="M8" s="258"/>
      <c r="N8" s="258"/>
      <c r="O8" s="258"/>
      <c r="P8" s="258"/>
    </row>
    <row r="9" spans="1:16" ht="13.5" customHeight="1">
      <c r="A9" s="262" t="s">
        <v>287</v>
      </c>
      <c r="B9" s="262">
        <v>98.71</v>
      </c>
      <c r="C9" s="262">
        <v>100.3</v>
      </c>
      <c r="D9" s="262">
        <v>100.38</v>
      </c>
      <c r="E9" s="262">
        <v>100.87</v>
      </c>
      <c r="F9" s="262">
        <v>97.13</v>
      </c>
      <c r="G9" s="262">
        <v>97.59</v>
      </c>
      <c r="H9" s="262">
        <v>94.3</v>
      </c>
      <c r="I9" s="262">
        <v>94.05</v>
      </c>
      <c r="J9" s="262">
        <v>95.71</v>
      </c>
      <c r="K9" s="262">
        <v>83.55</v>
      </c>
      <c r="L9" s="262" t="s">
        <v>136</v>
      </c>
      <c r="M9" s="258"/>
      <c r="N9" s="258"/>
      <c r="O9" s="258"/>
      <c r="P9" s="258"/>
    </row>
    <row r="10" spans="1:16" ht="13.5" customHeight="1">
      <c r="A10" s="262" t="s">
        <v>288</v>
      </c>
      <c r="B10" s="262">
        <v>98.45</v>
      </c>
      <c r="C10" s="262">
        <v>98.29</v>
      </c>
      <c r="D10" s="262">
        <v>95.29</v>
      </c>
      <c r="E10" s="262">
        <v>96.56</v>
      </c>
      <c r="F10" s="262">
        <v>92.21</v>
      </c>
      <c r="G10" s="262" t="s">
        <v>136</v>
      </c>
      <c r="H10" s="262" t="s">
        <v>136</v>
      </c>
      <c r="I10" s="262" t="s">
        <v>136</v>
      </c>
      <c r="J10" s="262" t="s">
        <v>136</v>
      </c>
      <c r="K10" s="262" t="s">
        <v>136</v>
      </c>
      <c r="L10" s="262" t="s">
        <v>136</v>
      </c>
      <c r="M10" s="258"/>
      <c r="N10" s="258"/>
      <c r="O10" s="258"/>
      <c r="P10" s="258"/>
    </row>
    <row r="11" spans="1:16" ht="13.5" customHeight="1">
      <c r="A11" s="262" t="s">
        <v>286</v>
      </c>
      <c r="B11" s="262">
        <v>95.48</v>
      </c>
      <c r="C11" s="262" t="s">
        <v>136</v>
      </c>
      <c r="D11" s="262">
        <v>81.540000000000006</v>
      </c>
      <c r="E11" s="262" t="s">
        <v>136</v>
      </c>
      <c r="F11" s="262">
        <v>99.49</v>
      </c>
      <c r="G11" s="262" t="s">
        <v>136</v>
      </c>
      <c r="H11" s="262" t="s">
        <v>136</v>
      </c>
      <c r="I11" s="262" t="s">
        <v>136</v>
      </c>
      <c r="J11" s="262" t="s">
        <v>136</v>
      </c>
      <c r="K11" s="262">
        <v>74.81</v>
      </c>
      <c r="L11" s="262" t="s">
        <v>136</v>
      </c>
      <c r="M11" s="258"/>
      <c r="N11" s="258"/>
      <c r="O11" s="258"/>
      <c r="P11" s="258"/>
    </row>
    <row r="12" spans="1:16" ht="13.5" customHeight="1">
      <c r="A12" s="262" t="s">
        <v>205</v>
      </c>
      <c r="B12" s="262">
        <v>92.76</v>
      </c>
      <c r="C12" s="262">
        <v>88.45</v>
      </c>
      <c r="D12" s="262">
        <v>89.91</v>
      </c>
      <c r="E12" s="262">
        <v>89.62</v>
      </c>
      <c r="F12" s="262">
        <v>90.33</v>
      </c>
      <c r="G12" s="262">
        <v>90.01</v>
      </c>
      <c r="H12" s="262">
        <v>91.57</v>
      </c>
      <c r="I12" s="262">
        <v>88.77</v>
      </c>
      <c r="J12" s="262">
        <v>92.22</v>
      </c>
      <c r="K12" s="262">
        <v>90.51</v>
      </c>
      <c r="L12" s="262">
        <v>85.67</v>
      </c>
      <c r="M12" s="258"/>
      <c r="N12" s="258"/>
      <c r="O12" s="258"/>
      <c r="P12" s="258"/>
    </row>
    <row r="13" spans="1:16" ht="13.5" customHeight="1">
      <c r="A13" s="262" t="s">
        <v>207</v>
      </c>
      <c r="B13" s="262">
        <v>89.07</v>
      </c>
      <c r="C13" s="262">
        <v>90.25</v>
      </c>
      <c r="D13" s="262">
        <v>87.73</v>
      </c>
      <c r="E13" s="262">
        <v>88.06</v>
      </c>
      <c r="F13" s="262">
        <v>88.7</v>
      </c>
      <c r="G13" s="262">
        <v>86.64</v>
      </c>
      <c r="H13" s="262">
        <v>87.44</v>
      </c>
      <c r="I13" s="262">
        <v>87.26</v>
      </c>
      <c r="J13" s="262">
        <v>89.46</v>
      </c>
      <c r="K13" s="262">
        <v>86.82</v>
      </c>
      <c r="L13" s="262">
        <v>87.03</v>
      </c>
      <c r="M13" s="258"/>
      <c r="N13" s="258"/>
      <c r="O13" s="258"/>
      <c r="P13" s="258"/>
    </row>
    <row r="14" spans="1:16" ht="13.5" customHeight="1">
      <c r="A14" s="262" t="s">
        <v>208</v>
      </c>
      <c r="B14" s="262">
        <v>87.87</v>
      </c>
      <c r="C14" s="262">
        <v>88.58</v>
      </c>
      <c r="D14" s="262">
        <v>89.35</v>
      </c>
      <c r="E14" s="262">
        <v>88.18</v>
      </c>
      <c r="F14" s="262">
        <v>93.5</v>
      </c>
      <c r="G14" s="262">
        <v>89.95</v>
      </c>
      <c r="H14" s="262">
        <v>92.95</v>
      </c>
      <c r="I14" s="262">
        <v>93.6</v>
      </c>
      <c r="J14" s="262">
        <v>83.76</v>
      </c>
      <c r="K14" s="262">
        <v>81.45</v>
      </c>
      <c r="L14" s="262">
        <v>83.3</v>
      </c>
      <c r="M14" s="258"/>
      <c r="N14" s="258"/>
      <c r="O14" s="258"/>
      <c r="P14" s="258"/>
    </row>
    <row r="15" spans="1:16" ht="13.5" customHeight="1">
      <c r="A15" s="262" t="s">
        <v>321</v>
      </c>
      <c r="B15" s="262">
        <v>87.56</v>
      </c>
      <c r="C15" s="262">
        <v>81.99</v>
      </c>
      <c r="D15" s="262">
        <v>75</v>
      </c>
      <c r="E15" s="262">
        <v>75.06</v>
      </c>
      <c r="F15" s="262">
        <v>73.91</v>
      </c>
      <c r="G15" s="262">
        <v>73.069999999999993</v>
      </c>
      <c r="H15" s="262">
        <v>75.760000000000005</v>
      </c>
      <c r="I15" s="262">
        <v>73.39</v>
      </c>
      <c r="J15" s="262">
        <v>68.66</v>
      </c>
      <c r="K15" s="262">
        <v>66.489999999999995</v>
      </c>
      <c r="L15" s="262">
        <v>75.260000000000005</v>
      </c>
      <c r="M15" s="258"/>
      <c r="N15" s="258"/>
      <c r="O15" s="258"/>
      <c r="P15" s="258"/>
    </row>
    <row r="16" spans="1:16" ht="13.5" customHeight="1">
      <c r="A16" s="262" t="s">
        <v>322</v>
      </c>
      <c r="B16" s="262">
        <v>87.28</v>
      </c>
      <c r="C16" s="262" t="s">
        <v>136</v>
      </c>
      <c r="D16" s="262" t="s">
        <v>136</v>
      </c>
      <c r="E16" s="262" t="s">
        <v>136</v>
      </c>
      <c r="F16" s="262" t="s">
        <v>136</v>
      </c>
      <c r="G16" s="262" t="s">
        <v>136</v>
      </c>
      <c r="H16" s="262" t="s">
        <v>136</v>
      </c>
      <c r="I16" s="262" t="s">
        <v>136</v>
      </c>
      <c r="J16" s="262" t="s">
        <v>136</v>
      </c>
      <c r="K16" s="262" t="s">
        <v>136</v>
      </c>
      <c r="L16" s="262" t="s">
        <v>136</v>
      </c>
      <c r="M16" s="258"/>
      <c r="N16" s="258"/>
      <c r="O16" s="258"/>
      <c r="P16" s="258"/>
    </row>
    <row r="17" spans="1:16" ht="13.5" customHeight="1">
      <c r="A17" s="262" t="s">
        <v>204</v>
      </c>
      <c r="B17" s="262">
        <v>84.12</v>
      </c>
      <c r="C17" s="262">
        <v>81.87</v>
      </c>
      <c r="D17" s="262">
        <v>88.29</v>
      </c>
      <c r="E17" s="262">
        <v>89.86</v>
      </c>
      <c r="F17" s="262">
        <v>85.08</v>
      </c>
      <c r="G17" s="262">
        <v>82.17</v>
      </c>
      <c r="H17" s="262">
        <v>85.1</v>
      </c>
      <c r="I17" s="262">
        <v>87.57</v>
      </c>
      <c r="J17" s="262">
        <v>85.92</v>
      </c>
      <c r="K17" s="262">
        <v>69.819999999999993</v>
      </c>
      <c r="L17" s="262">
        <v>79.930000000000007</v>
      </c>
      <c r="M17" s="258"/>
      <c r="N17" s="258"/>
      <c r="O17" s="258"/>
      <c r="P17" s="258"/>
    </row>
    <row r="18" spans="1:16" ht="13.5" customHeight="1">
      <c r="A18" s="262" t="s">
        <v>323</v>
      </c>
      <c r="B18" s="262">
        <v>83.7</v>
      </c>
      <c r="C18" s="262">
        <v>89.63</v>
      </c>
      <c r="D18" s="262" t="s">
        <v>136</v>
      </c>
      <c r="E18" s="262">
        <v>88.44</v>
      </c>
      <c r="F18" s="262">
        <v>81.27</v>
      </c>
      <c r="G18" s="262">
        <v>80.95</v>
      </c>
      <c r="H18" s="262">
        <v>83.21</v>
      </c>
      <c r="I18" s="262">
        <v>83.68</v>
      </c>
      <c r="J18" s="262">
        <v>83.66</v>
      </c>
      <c r="K18" s="262" t="s">
        <v>136</v>
      </c>
      <c r="L18" s="262">
        <v>88.11</v>
      </c>
      <c r="M18" s="258"/>
      <c r="N18" s="258"/>
      <c r="O18" s="258"/>
      <c r="P18" s="258"/>
    </row>
    <row r="19" spans="1:16" ht="13.5" customHeight="1">
      <c r="A19" s="262" t="s">
        <v>290</v>
      </c>
      <c r="B19" s="262">
        <v>83.55</v>
      </c>
      <c r="C19" s="262">
        <v>86.38</v>
      </c>
      <c r="D19" s="262">
        <v>84.31</v>
      </c>
      <c r="E19" s="262">
        <v>81.760000000000005</v>
      </c>
      <c r="F19" s="262">
        <v>85.36</v>
      </c>
      <c r="G19" s="262">
        <v>80.78</v>
      </c>
      <c r="H19" s="262">
        <v>82.71</v>
      </c>
      <c r="I19" s="262">
        <v>82.62</v>
      </c>
      <c r="J19" s="262">
        <v>82.13</v>
      </c>
      <c r="K19" s="262" t="s">
        <v>136</v>
      </c>
      <c r="L19" s="262" t="s">
        <v>136</v>
      </c>
      <c r="M19" s="258"/>
      <c r="N19" s="258"/>
      <c r="O19" s="258"/>
      <c r="P19" s="258"/>
    </row>
    <row r="20" spans="1:16" ht="13.5" customHeight="1">
      <c r="A20" s="262" t="s">
        <v>289</v>
      </c>
      <c r="B20" s="262">
        <v>82.85</v>
      </c>
      <c r="C20" s="262">
        <v>87.42</v>
      </c>
      <c r="D20" s="262" t="s">
        <v>136</v>
      </c>
      <c r="E20" s="262" t="s">
        <v>136</v>
      </c>
      <c r="F20" s="262">
        <v>89.53</v>
      </c>
      <c r="G20" s="262" t="s">
        <v>136</v>
      </c>
      <c r="H20" s="262">
        <v>86.93</v>
      </c>
      <c r="I20" s="262">
        <v>77.36</v>
      </c>
      <c r="J20" s="262">
        <v>72.63</v>
      </c>
      <c r="K20" s="262" t="s">
        <v>136</v>
      </c>
      <c r="L20" s="262" t="s">
        <v>136</v>
      </c>
      <c r="M20" s="258"/>
      <c r="N20" s="258"/>
      <c r="O20" s="258"/>
      <c r="P20" s="258"/>
    </row>
    <row r="21" spans="1:16" ht="13.5" customHeight="1">
      <c r="A21" s="262" t="s">
        <v>291</v>
      </c>
      <c r="B21" s="262">
        <v>82.78</v>
      </c>
      <c r="C21" s="262">
        <v>78.64</v>
      </c>
      <c r="D21" s="262" t="s">
        <v>136</v>
      </c>
      <c r="E21" s="262" t="s">
        <v>136</v>
      </c>
      <c r="F21" s="262">
        <v>77.569999999999993</v>
      </c>
      <c r="G21" s="262">
        <v>85.11</v>
      </c>
      <c r="H21" s="262">
        <v>76.97</v>
      </c>
      <c r="I21" s="262">
        <v>74.88</v>
      </c>
      <c r="J21" s="262">
        <v>84.33</v>
      </c>
      <c r="K21" s="262" t="s">
        <v>136</v>
      </c>
      <c r="L21" s="262" t="s">
        <v>136</v>
      </c>
      <c r="M21" s="258"/>
      <c r="N21" s="258"/>
      <c r="O21" s="258"/>
      <c r="P21" s="258"/>
    </row>
    <row r="22" spans="1:16" ht="13.5" customHeight="1">
      <c r="A22" s="262" t="s">
        <v>324</v>
      </c>
      <c r="B22" s="262">
        <v>78.25</v>
      </c>
      <c r="C22" s="262">
        <v>77.7</v>
      </c>
      <c r="D22" s="262">
        <v>79.44</v>
      </c>
      <c r="E22" s="262">
        <v>80.040000000000006</v>
      </c>
      <c r="F22" s="262">
        <v>81.03</v>
      </c>
      <c r="G22" s="262">
        <v>79.81</v>
      </c>
      <c r="H22" s="262">
        <v>77.959999999999994</v>
      </c>
      <c r="I22" s="262">
        <v>77.290000000000006</v>
      </c>
      <c r="J22" s="262">
        <v>77.38</v>
      </c>
      <c r="K22" s="262" t="s">
        <v>136</v>
      </c>
      <c r="L22" s="262" t="s">
        <v>136</v>
      </c>
      <c r="M22" s="258"/>
      <c r="N22" s="258"/>
      <c r="O22" s="258"/>
      <c r="P22" s="258"/>
    </row>
    <row r="23" spans="1:16" ht="13.5" customHeight="1">
      <c r="A23" s="262" t="s">
        <v>203</v>
      </c>
      <c r="B23" s="262">
        <v>77.72</v>
      </c>
      <c r="C23" s="262">
        <v>68.95</v>
      </c>
      <c r="D23" s="262">
        <v>65.760000000000005</v>
      </c>
      <c r="E23" s="262">
        <v>69.14</v>
      </c>
      <c r="F23" s="262">
        <v>65.3</v>
      </c>
      <c r="G23" s="262">
        <v>64.72</v>
      </c>
      <c r="H23" s="262">
        <v>68.31</v>
      </c>
      <c r="I23" s="262">
        <v>69.33</v>
      </c>
      <c r="J23" s="262">
        <v>69.540000000000006</v>
      </c>
      <c r="K23" s="262" t="s">
        <v>136</v>
      </c>
      <c r="L23" s="262" t="s">
        <v>136</v>
      </c>
      <c r="M23" s="258"/>
      <c r="N23" s="258"/>
      <c r="O23" s="258"/>
      <c r="P23" s="258"/>
    </row>
    <row r="24" spans="1:16" ht="13.5" customHeight="1">
      <c r="A24" s="262" t="s">
        <v>294</v>
      </c>
      <c r="B24" s="262">
        <v>76.510000000000005</v>
      </c>
      <c r="C24" s="262">
        <v>70.12</v>
      </c>
      <c r="D24" s="262">
        <v>61.81</v>
      </c>
      <c r="E24" s="262" t="s">
        <v>136</v>
      </c>
      <c r="F24" s="262">
        <v>63.63</v>
      </c>
      <c r="G24" s="262">
        <v>63.08</v>
      </c>
      <c r="H24" s="262">
        <v>64.33</v>
      </c>
      <c r="I24" s="262">
        <v>64.17</v>
      </c>
      <c r="J24" s="262">
        <v>68.25</v>
      </c>
      <c r="K24" s="262" t="s">
        <v>136</v>
      </c>
      <c r="L24" s="262" t="s">
        <v>136</v>
      </c>
      <c r="M24" s="258"/>
      <c r="N24" s="258"/>
      <c r="O24" s="258"/>
      <c r="P24" s="258"/>
    </row>
    <row r="25" spans="1:16" ht="13.5" customHeight="1">
      <c r="A25" s="258" t="s">
        <v>292</v>
      </c>
      <c r="B25" s="258">
        <v>74.06</v>
      </c>
      <c r="C25" s="258">
        <v>74.08</v>
      </c>
      <c r="D25" s="258" t="s">
        <v>136</v>
      </c>
      <c r="E25" s="258" t="s">
        <v>136</v>
      </c>
      <c r="F25" s="258">
        <v>69.66</v>
      </c>
      <c r="G25" s="258">
        <v>61.35</v>
      </c>
      <c r="H25" s="258">
        <v>63.5</v>
      </c>
      <c r="I25" s="258">
        <v>62.8</v>
      </c>
      <c r="J25" s="258">
        <v>69.08</v>
      </c>
      <c r="K25" s="258" t="s">
        <v>136</v>
      </c>
      <c r="L25" s="258" t="s">
        <v>136</v>
      </c>
      <c r="M25" s="258"/>
      <c r="N25" s="258"/>
      <c r="O25" s="258"/>
      <c r="P25" s="258"/>
    </row>
    <row r="26" spans="1:16" ht="13.5" customHeight="1">
      <c r="A26" s="253" t="s">
        <v>206</v>
      </c>
      <c r="B26" s="253">
        <v>74</v>
      </c>
      <c r="C26" s="253">
        <v>74.28</v>
      </c>
      <c r="D26" s="253" t="s">
        <v>136</v>
      </c>
      <c r="E26" s="253">
        <v>76.069999999999993</v>
      </c>
      <c r="F26" s="253">
        <v>72.81</v>
      </c>
      <c r="G26" s="253">
        <v>79.19</v>
      </c>
      <c r="H26" s="253">
        <v>76.569999999999993</v>
      </c>
      <c r="I26" s="253">
        <v>76.89</v>
      </c>
      <c r="J26" s="253">
        <v>69.41</v>
      </c>
      <c r="K26" s="253" t="s">
        <v>136</v>
      </c>
      <c r="L26" s="253">
        <v>86.32</v>
      </c>
      <c r="M26" s="258"/>
      <c r="N26" s="258"/>
      <c r="O26" s="258"/>
      <c r="P26" s="258"/>
    </row>
    <row r="27" spans="1:16" ht="13.5" hidden="1" customHeight="1">
      <c r="A27" s="262" t="s">
        <v>211</v>
      </c>
      <c r="B27" s="262">
        <v>73.930000000000007</v>
      </c>
      <c r="C27" s="262">
        <v>71.38</v>
      </c>
      <c r="D27" s="262" t="s">
        <v>136</v>
      </c>
      <c r="E27" s="262">
        <v>70.489999999999995</v>
      </c>
      <c r="F27" s="262">
        <v>66.14</v>
      </c>
      <c r="G27" s="262">
        <v>63.23</v>
      </c>
      <c r="H27" s="262">
        <v>61.79</v>
      </c>
      <c r="I27" s="262">
        <v>61.74</v>
      </c>
      <c r="J27" s="262">
        <v>65.91</v>
      </c>
      <c r="K27" s="262" t="s">
        <v>136</v>
      </c>
      <c r="L27" s="262" t="s">
        <v>136</v>
      </c>
      <c r="M27" s="258"/>
      <c r="N27" s="258"/>
      <c r="O27" s="258"/>
      <c r="P27" s="258"/>
    </row>
    <row r="28" spans="1:16" ht="13.5" hidden="1" customHeight="1">
      <c r="A28" s="262" t="s">
        <v>325</v>
      </c>
      <c r="B28" s="262">
        <v>73.02</v>
      </c>
      <c r="C28" s="262">
        <v>68.569999999999993</v>
      </c>
      <c r="D28" s="262" t="s">
        <v>136</v>
      </c>
      <c r="E28" s="262" t="s">
        <v>136</v>
      </c>
      <c r="F28" s="262" t="s">
        <v>136</v>
      </c>
      <c r="G28" s="262" t="s">
        <v>136</v>
      </c>
      <c r="H28" s="262" t="s">
        <v>136</v>
      </c>
      <c r="I28" s="262" t="s">
        <v>136</v>
      </c>
      <c r="J28" s="262" t="s">
        <v>136</v>
      </c>
      <c r="K28" s="262" t="s">
        <v>136</v>
      </c>
      <c r="L28" s="262" t="s">
        <v>136</v>
      </c>
      <c r="M28" s="258"/>
      <c r="N28" s="258"/>
      <c r="O28" s="258"/>
      <c r="P28" s="258"/>
    </row>
    <row r="29" spans="1:16" ht="13.5" hidden="1" customHeight="1">
      <c r="A29" s="262" t="s">
        <v>202</v>
      </c>
      <c r="B29" s="262">
        <v>72.760000000000005</v>
      </c>
      <c r="C29" s="262">
        <v>72.180000000000007</v>
      </c>
      <c r="D29" s="262">
        <v>73.930000000000007</v>
      </c>
      <c r="E29" s="262">
        <v>73.180000000000007</v>
      </c>
      <c r="F29" s="262">
        <v>76.02</v>
      </c>
      <c r="G29" s="262">
        <v>75.3</v>
      </c>
      <c r="H29" s="262">
        <v>75.59</v>
      </c>
      <c r="I29" s="262">
        <v>69.48</v>
      </c>
      <c r="J29" s="262">
        <v>76.36</v>
      </c>
      <c r="K29" s="262">
        <v>74.5</v>
      </c>
      <c r="L29" s="262">
        <v>71.790000000000006</v>
      </c>
      <c r="M29" s="258"/>
      <c r="N29" s="258"/>
      <c r="O29" s="258"/>
      <c r="P29" s="258"/>
    </row>
    <row r="30" spans="1:16" ht="13.5" hidden="1" customHeight="1">
      <c r="A30" s="253" t="s">
        <v>293</v>
      </c>
      <c r="B30" s="253">
        <v>69.989999999999995</v>
      </c>
      <c r="C30" s="253" t="s">
        <v>136</v>
      </c>
      <c r="D30" s="253" t="s">
        <v>136</v>
      </c>
      <c r="E30" s="253" t="s">
        <v>136</v>
      </c>
      <c r="F30" s="253">
        <v>68.67</v>
      </c>
      <c r="G30" s="253">
        <v>69.45</v>
      </c>
      <c r="H30" s="253">
        <v>66.14</v>
      </c>
      <c r="I30" s="253">
        <v>67.12</v>
      </c>
      <c r="J30" s="253">
        <v>67.36</v>
      </c>
      <c r="K30" s="253">
        <v>66.930000000000007</v>
      </c>
      <c r="L30" s="253" t="s">
        <v>136</v>
      </c>
      <c r="M30" s="258"/>
      <c r="N30" s="258"/>
      <c r="O30" s="258"/>
      <c r="P30" s="258"/>
    </row>
    <row r="31" spans="1:16" ht="13.5" hidden="1" customHeight="1">
      <c r="A31" s="253" t="s">
        <v>295</v>
      </c>
      <c r="B31" s="253">
        <v>68.16</v>
      </c>
      <c r="C31" s="253">
        <v>61.02</v>
      </c>
      <c r="D31" s="253">
        <v>65.489999999999995</v>
      </c>
      <c r="E31" s="253">
        <v>69.150000000000006</v>
      </c>
      <c r="F31" s="253">
        <v>63.57</v>
      </c>
      <c r="G31" s="253">
        <v>65.12</v>
      </c>
      <c r="H31" s="253">
        <v>61.2</v>
      </c>
      <c r="I31" s="253">
        <v>62.47</v>
      </c>
      <c r="J31" s="253">
        <v>61.05</v>
      </c>
      <c r="K31" s="253">
        <v>63.56</v>
      </c>
      <c r="L31" s="253">
        <v>59.55</v>
      </c>
      <c r="M31" s="258"/>
      <c r="N31" s="258"/>
      <c r="O31" s="258"/>
      <c r="P31" s="258"/>
    </row>
    <row r="32" spans="1:16" ht="13.5" hidden="1" customHeight="1">
      <c r="A32" s="262" t="s">
        <v>326</v>
      </c>
      <c r="B32" s="262">
        <v>67.63</v>
      </c>
      <c r="C32" s="262" t="s">
        <v>136</v>
      </c>
      <c r="D32" s="262">
        <v>66.540000000000006</v>
      </c>
      <c r="E32" s="262">
        <v>73.67</v>
      </c>
      <c r="F32" s="262" t="s">
        <v>136</v>
      </c>
      <c r="G32" s="262" t="s">
        <v>136</v>
      </c>
      <c r="H32" s="262" t="s">
        <v>136</v>
      </c>
      <c r="I32" s="262">
        <v>69.36</v>
      </c>
      <c r="J32" s="262" t="s">
        <v>136</v>
      </c>
      <c r="K32" s="262" t="s">
        <v>136</v>
      </c>
      <c r="L32" s="262" t="s">
        <v>136</v>
      </c>
      <c r="M32" s="258"/>
      <c r="N32" s="258"/>
      <c r="O32" s="258"/>
      <c r="P32" s="258"/>
    </row>
    <row r="33" spans="1:16" ht="13.5" hidden="1" customHeight="1">
      <c r="A33" s="262" t="s">
        <v>327</v>
      </c>
      <c r="B33" s="262">
        <v>66.599999999999994</v>
      </c>
      <c r="C33" s="262" t="s">
        <v>136</v>
      </c>
      <c r="D33" s="262" t="s">
        <v>136</v>
      </c>
      <c r="E33" s="262">
        <v>84.45</v>
      </c>
      <c r="F33" s="262">
        <v>54.06</v>
      </c>
      <c r="G33" s="262">
        <v>51.91</v>
      </c>
      <c r="H33" s="262">
        <v>56.69</v>
      </c>
      <c r="I33" s="262">
        <v>52.38</v>
      </c>
      <c r="J33" s="262">
        <v>55.5</v>
      </c>
      <c r="K33" s="262">
        <v>70.23</v>
      </c>
      <c r="L33" s="262">
        <v>64.91</v>
      </c>
      <c r="M33" s="258"/>
      <c r="N33" s="258"/>
      <c r="O33" s="258"/>
      <c r="P33" s="258"/>
    </row>
    <row r="34" spans="1:16" ht="13.5" hidden="1" customHeight="1">
      <c r="A34" s="262" t="s">
        <v>328</v>
      </c>
      <c r="B34" s="262">
        <v>61.28</v>
      </c>
      <c r="C34" s="262">
        <v>56.62</v>
      </c>
      <c r="D34" s="262">
        <v>60.4</v>
      </c>
      <c r="E34" s="262">
        <v>60.21</v>
      </c>
      <c r="F34" s="262">
        <v>60.69</v>
      </c>
      <c r="G34" s="262">
        <v>58.53</v>
      </c>
      <c r="H34" s="262">
        <v>55.45</v>
      </c>
      <c r="I34" s="262">
        <v>54.41</v>
      </c>
      <c r="J34" s="262">
        <v>56.24</v>
      </c>
      <c r="K34" s="262" t="s">
        <v>136</v>
      </c>
      <c r="L34" s="262" t="s">
        <v>136</v>
      </c>
      <c r="M34" s="258"/>
      <c r="N34" s="258"/>
      <c r="O34" s="258"/>
      <c r="P34" s="258"/>
    </row>
    <row r="35" spans="1:16" ht="13.5" hidden="1" customHeight="1">
      <c r="A35" s="262" t="s">
        <v>296</v>
      </c>
      <c r="B35" s="262">
        <v>58.65</v>
      </c>
      <c r="C35" s="262">
        <v>68.819999999999993</v>
      </c>
      <c r="D35" s="262">
        <v>57.91</v>
      </c>
      <c r="E35" s="262">
        <v>57.73</v>
      </c>
      <c r="F35" s="262">
        <v>57.43</v>
      </c>
      <c r="G35" s="262">
        <v>55.44</v>
      </c>
      <c r="H35" s="262" t="s">
        <v>136</v>
      </c>
      <c r="I35" s="262" t="s">
        <v>136</v>
      </c>
      <c r="J35" s="262" t="s">
        <v>136</v>
      </c>
      <c r="K35" s="262" t="s">
        <v>136</v>
      </c>
      <c r="L35" s="262" t="s">
        <v>136</v>
      </c>
      <c r="M35" s="258"/>
      <c r="N35" s="258"/>
      <c r="O35" s="258"/>
      <c r="P35" s="258"/>
    </row>
    <row r="36" spans="1:16" ht="13.5" hidden="1" customHeight="1">
      <c r="A36" s="262" t="s">
        <v>329</v>
      </c>
      <c r="B36" s="262">
        <v>58.37</v>
      </c>
      <c r="C36" s="262" t="s">
        <v>136</v>
      </c>
      <c r="D36" s="262" t="s">
        <v>136</v>
      </c>
      <c r="E36" s="262">
        <v>57.01</v>
      </c>
      <c r="F36" s="262">
        <v>54.78</v>
      </c>
      <c r="G36" s="262">
        <v>54.29</v>
      </c>
      <c r="H36" s="262">
        <v>53.83</v>
      </c>
      <c r="I36" s="262">
        <v>54.14</v>
      </c>
      <c r="J36" s="262">
        <v>53.09</v>
      </c>
      <c r="K36" s="262" t="s">
        <v>136</v>
      </c>
      <c r="L36" s="262" t="s">
        <v>136</v>
      </c>
      <c r="M36" s="258"/>
      <c r="N36" s="258"/>
      <c r="O36" s="258"/>
      <c r="P36" s="258"/>
    </row>
    <row r="37" spans="1:16" ht="13.5" customHeight="1">
      <c r="A37" s="262" t="s">
        <v>330</v>
      </c>
      <c r="B37" s="262">
        <v>56.95</v>
      </c>
      <c r="C37" s="262">
        <v>53.23</v>
      </c>
      <c r="D37" s="262" t="s">
        <v>136</v>
      </c>
      <c r="E37" s="262">
        <v>54.56</v>
      </c>
      <c r="F37" s="262">
        <v>56.54</v>
      </c>
      <c r="G37" s="262">
        <v>51.9</v>
      </c>
      <c r="H37" s="262">
        <v>52.46</v>
      </c>
      <c r="I37" s="262">
        <v>53.39</v>
      </c>
      <c r="J37" s="262">
        <v>52.83</v>
      </c>
      <c r="K37" s="262" t="s">
        <v>136</v>
      </c>
      <c r="L37" s="262" t="s">
        <v>136</v>
      </c>
      <c r="M37" s="258"/>
      <c r="N37" s="258"/>
      <c r="O37" s="258"/>
      <c r="P37" s="258"/>
    </row>
    <row r="38" spans="1:16" ht="13.5" customHeight="1">
      <c r="A38" s="262" t="s">
        <v>331</v>
      </c>
      <c r="B38" s="262">
        <v>55.66</v>
      </c>
      <c r="C38" s="262">
        <v>57.34</v>
      </c>
      <c r="D38" s="262">
        <v>57.89</v>
      </c>
      <c r="E38" s="262">
        <v>58.68</v>
      </c>
      <c r="F38" s="262">
        <v>56.56</v>
      </c>
      <c r="G38" s="262">
        <v>57.21</v>
      </c>
      <c r="H38" s="262">
        <v>57.47</v>
      </c>
      <c r="I38" s="262">
        <v>54.06</v>
      </c>
      <c r="J38" s="262">
        <v>56.78</v>
      </c>
      <c r="K38" s="262">
        <v>60.38</v>
      </c>
      <c r="L38" s="262" t="s">
        <v>136</v>
      </c>
      <c r="M38" s="258"/>
      <c r="N38" s="258"/>
      <c r="O38" s="258"/>
      <c r="P38" s="258"/>
    </row>
    <row r="39" spans="1:16" s="254" customFormat="1" ht="13.5" customHeight="1">
      <c r="A39" s="253" t="s">
        <v>201</v>
      </c>
      <c r="B39" s="253">
        <v>53.9</v>
      </c>
      <c r="C39" s="253">
        <v>52.32</v>
      </c>
      <c r="D39" s="253">
        <v>52.92</v>
      </c>
      <c r="E39" s="253">
        <v>53.69</v>
      </c>
      <c r="F39" s="253">
        <v>51.49</v>
      </c>
      <c r="G39" s="253">
        <v>50.83</v>
      </c>
      <c r="H39" s="253">
        <v>51.1</v>
      </c>
      <c r="I39" s="253">
        <v>51.36</v>
      </c>
      <c r="J39" s="253">
        <v>50.94</v>
      </c>
      <c r="K39" s="253">
        <v>53.47</v>
      </c>
      <c r="L39" s="253">
        <v>52.66</v>
      </c>
      <c r="M39" s="253"/>
      <c r="N39" s="253"/>
      <c r="O39" s="253"/>
      <c r="P39" s="253"/>
    </row>
    <row r="40" spans="1:16" ht="13.5" customHeight="1">
      <c r="A40" s="262" t="s">
        <v>332</v>
      </c>
      <c r="B40" s="262">
        <v>53.78</v>
      </c>
      <c r="C40" s="262">
        <v>51.93</v>
      </c>
      <c r="D40" s="262">
        <v>51.98</v>
      </c>
      <c r="E40" s="262">
        <v>49.38</v>
      </c>
      <c r="F40" s="262">
        <v>46.86</v>
      </c>
      <c r="G40" s="262">
        <v>46.12</v>
      </c>
      <c r="H40" s="262">
        <v>47.43</v>
      </c>
      <c r="I40" s="262">
        <v>47.62</v>
      </c>
      <c r="J40" s="262">
        <v>47.76</v>
      </c>
      <c r="K40" s="262" t="s">
        <v>136</v>
      </c>
      <c r="L40" s="262">
        <v>52.5</v>
      </c>
      <c r="M40" s="258"/>
      <c r="N40" s="258"/>
      <c r="O40" s="258"/>
      <c r="P40" s="258"/>
    </row>
    <row r="41" spans="1:16" s="254" customFormat="1" ht="13.5" customHeight="1">
      <c r="A41" s="253" t="s">
        <v>220</v>
      </c>
      <c r="B41" s="253">
        <v>53.47</v>
      </c>
      <c r="C41" s="253">
        <v>53.51</v>
      </c>
      <c r="D41" s="253">
        <v>55.25</v>
      </c>
      <c r="E41" s="253" t="s">
        <v>136</v>
      </c>
      <c r="F41" s="253">
        <v>49.79</v>
      </c>
      <c r="G41" s="253">
        <v>48.65</v>
      </c>
      <c r="H41" s="253">
        <v>50.09</v>
      </c>
      <c r="I41" s="253">
        <v>51.48</v>
      </c>
      <c r="J41" s="253">
        <v>51.99</v>
      </c>
      <c r="K41" s="253" t="s">
        <v>136</v>
      </c>
      <c r="L41" s="253" t="s">
        <v>136</v>
      </c>
      <c r="M41" s="253"/>
      <c r="N41" s="253"/>
      <c r="O41" s="253"/>
      <c r="P41" s="253"/>
    </row>
    <row r="42" spans="1:16" s="254" customFormat="1" ht="13.5" hidden="1" customHeight="1">
      <c r="A42" s="253" t="s">
        <v>297</v>
      </c>
      <c r="B42" s="253">
        <v>53.3</v>
      </c>
      <c r="C42" s="253" t="s">
        <v>136</v>
      </c>
      <c r="D42" s="253" t="s">
        <v>136</v>
      </c>
      <c r="E42" s="253" t="s">
        <v>136</v>
      </c>
      <c r="F42" s="253">
        <v>49.94</v>
      </c>
      <c r="G42" s="253">
        <v>51.5</v>
      </c>
      <c r="H42" s="253">
        <v>50.54</v>
      </c>
      <c r="I42" s="253">
        <v>51.21</v>
      </c>
      <c r="J42" s="253">
        <v>52.19</v>
      </c>
      <c r="K42" s="253" t="s">
        <v>136</v>
      </c>
      <c r="L42" s="253" t="s">
        <v>136</v>
      </c>
      <c r="M42" s="253"/>
      <c r="N42" s="253"/>
      <c r="O42" s="253"/>
      <c r="P42" s="253"/>
    </row>
    <row r="43" spans="1:16" ht="13.5" customHeight="1">
      <c r="A43" s="262" t="s">
        <v>333</v>
      </c>
      <c r="B43" s="262">
        <v>53.15</v>
      </c>
      <c r="C43" s="262">
        <v>53.12</v>
      </c>
      <c r="D43" s="262">
        <v>54.15</v>
      </c>
      <c r="E43" s="262">
        <v>53.31</v>
      </c>
      <c r="F43" s="262">
        <v>50.81</v>
      </c>
      <c r="G43" s="262">
        <v>50.75</v>
      </c>
      <c r="H43" s="262">
        <v>52</v>
      </c>
      <c r="I43" s="262">
        <v>52.41</v>
      </c>
      <c r="J43" s="262">
        <v>50.73</v>
      </c>
      <c r="K43" s="262" t="s">
        <v>136</v>
      </c>
      <c r="L43" s="262" t="s">
        <v>136</v>
      </c>
      <c r="M43" s="258"/>
      <c r="N43" s="258"/>
      <c r="O43" s="258"/>
      <c r="P43" s="258"/>
    </row>
    <row r="44" spans="1:16" ht="13.5" hidden="1" customHeight="1">
      <c r="A44" s="262" t="s">
        <v>334</v>
      </c>
      <c r="B44" s="262">
        <v>52.56</v>
      </c>
      <c r="C44" s="262">
        <v>51.86</v>
      </c>
      <c r="D44" s="262">
        <v>53.26</v>
      </c>
      <c r="E44" s="262">
        <v>52.46</v>
      </c>
      <c r="F44" s="262">
        <v>50.58</v>
      </c>
      <c r="G44" s="262">
        <v>50.88</v>
      </c>
      <c r="H44" s="262">
        <v>49.92</v>
      </c>
      <c r="I44" s="262">
        <v>50.61</v>
      </c>
      <c r="J44" s="262">
        <v>49.74</v>
      </c>
      <c r="K44" s="262" t="s">
        <v>136</v>
      </c>
      <c r="L44" s="262" t="s">
        <v>136</v>
      </c>
      <c r="M44" s="258"/>
      <c r="N44" s="258"/>
      <c r="O44" s="258"/>
      <c r="P44" s="258"/>
    </row>
    <row r="45" spans="1:16" ht="13.5" hidden="1" customHeight="1">
      <c r="A45" s="262" t="s">
        <v>335</v>
      </c>
      <c r="B45" s="262">
        <v>52.17</v>
      </c>
      <c r="C45" s="262">
        <v>50.94</v>
      </c>
      <c r="D45" s="262" t="s">
        <v>136</v>
      </c>
      <c r="E45" s="262">
        <v>45.91</v>
      </c>
      <c r="F45" s="262">
        <v>46.94</v>
      </c>
      <c r="G45" s="262">
        <v>46.27</v>
      </c>
      <c r="H45" s="262">
        <v>46.71</v>
      </c>
      <c r="I45" s="262">
        <v>45.26</v>
      </c>
      <c r="J45" s="262">
        <v>46.21</v>
      </c>
      <c r="K45" s="262">
        <v>48.65</v>
      </c>
      <c r="L45" s="262">
        <v>44.7</v>
      </c>
      <c r="M45" s="258"/>
      <c r="N45" s="258"/>
      <c r="O45" s="258"/>
      <c r="P45" s="258"/>
    </row>
    <row r="46" spans="1:16" ht="13.5" hidden="1" customHeight="1">
      <c r="A46" s="262" t="s">
        <v>336</v>
      </c>
      <c r="B46" s="262">
        <v>50.82</v>
      </c>
      <c r="C46" s="262">
        <v>50.32</v>
      </c>
      <c r="D46" s="262" t="s">
        <v>136</v>
      </c>
      <c r="E46" s="262">
        <v>48.26</v>
      </c>
      <c r="F46" s="262">
        <v>48.9</v>
      </c>
      <c r="G46" s="262">
        <v>48.8</v>
      </c>
      <c r="H46" s="262">
        <v>48.7</v>
      </c>
      <c r="I46" s="262">
        <v>49.18</v>
      </c>
      <c r="J46" s="262">
        <v>49.94</v>
      </c>
      <c r="K46" s="262">
        <v>50.54</v>
      </c>
      <c r="L46" s="262">
        <v>50.43</v>
      </c>
      <c r="M46" s="258"/>
      <c r="N46" s="258"/>
      <c r="O46" s="258"/>
      <c r="P46" s="258"/>
    </row>
    <row r="47" spans="1:16" ht="13.5" hidden="1" customHeight="1">
      <c r="A47" s="262" t="s">
        <v>337</v>
      </c>
      <c r="B47" s="262">
        <v>50.7</v>
      </c>
      <c r="C47" s="262">
        <v>49.86</v>
      </c>
      <c r="D47" s="262" t="s">
        <v>136</v>
      </c>
      <c r="E47" s="262">
        <v>50.29</v>
      </c>
      <c r="F47" s="262">
        <v>50.07</v>
      </c>
      <c r="G47" s="262">
        <v>48.95</v>
      </c>
      <c r="H47" s="262">
        <v>48.31</v>
      </c>
      <c r="I47" s="262">
        <v>48.21</v>
      </c>
      <c r="J47" s="262">
        <v>48.09</v>
      </c>
      <c r="K47" s="262" t="s">
        <v>136</v>
      </c>
      <c r="L47" s="262" t="s">
        <v>136</v>
      </c>
      <c r="M47" s="258"/>
      <c r="N47" s="258"/>
      <c r="O47" s="258"/>
      <c r="P47" s="258"/>
    </row>
    <row r="48" spans="1:16" ht="13.5" hidden="1" customHeight="1">
      <c r="A48" s="262" t="s">
        <v>338</v>
      </c>
      <c r="B48" s="262">
        <v>50.21</v>
      </c>
      <c r="C48" s="262">
        <v>48.96</v>
      </c>
      <c r="D48" s="262" t="s">
        <v>136</v>
      </c>
      <c r="E48" s="262" t="s">
        <v>136</v>
      </c>
      <c r="F48" s="262">
        <v>51.29</v>
      </c>
      <c r="G48" s="262">
        <v>49.38</v>
      </c>
      <c r="H48" s="262">
        <v>49.88</v>
      </c>
      <c r="I48" s="262">
        <v>50.12</v>
      </c>
      <c r="J48" s="262">
        <v>47.59</v>
      </c>
      <c r="K48" s="262" t="s">
        <v>136</v>
      </c>
      <c r="L48" s="262" t="s">
        <v>136</v>
      </c>
      <c r="M48" s="258"/>
      <c r="N48" s="258"/>
      <c r="O48" s="258"/>
      <c r="P48" s="258"/>
    </row>
    <row r="49" spans="1:16" ht="13.5" hidden="1" customHeight="1">
      <c r="A49" s="262" t="s">
        <v>339</v>
      </c>
      <c r="B49" s="262">
        <v>49.8</v>
      </c>
      <c r="C49" s="262">
        <v>52.54</v>
      </c>
      <c r="D49" s="262">
        <v>53.81</v>
      </c>
      <c r="E49" s="262">
        <v>50.65</v>
      </c>
      <c r="F49" s="262">
        <v>47.72</v>
      </c>
      <c r="G49" s="262">
        <v>47.89</v>
      </c>
      <c r="H49" s="262">
        <v>48.82</v>
      </c>
      <c r="I49" s="262">
        <v>47.88</v>
      </c>
      <c r="J49" s="262">
        <v>47.93</v>
      </c>
      <c r="K49" s="262">
        <v>53.02</v>
      </c>
      <c r="L49" s="262">
        <v>51.42</v>
      </c>
      <c r="M49" s="258"/>
      <c r="N49" s="258"/>
      <c r="O49" s="258"/>
      <c r="P49" s="258"/>
    </row>
    <row r="50" spans="1:16" ht="13.5" hidden="1" customHeight="1">
      <c r="A50" s="262" t="s">
        <v>340</v>
      </c>
      <c r="B50" s="262">
        <v>49.37</v>
      </c>
      <c r="C50" s="262">
        <v>51.55</v>
      </c>
      <c r="D50" s="262" t="s">
        <v>136</v>
      </c>
      <c r="E50" s="262" t="s">
        <v>136</v>
      </c>
      <c r="F50" s="262">
        <v>46.74</v>
      </c>
      <c r="G50" s="262">
        <v>45.17</v>
      </c>
      <c r="H50" s="262">
        <v>45.15</v>
      </c>
      <c r="I50" s="262">
        <v>45.89</v>
      </c>
      <c r="J50" s="262">
        <v>45.91</v>
      </c>
      <c r="K50" s="262" t="s">
        <v>136</v>
      </c>
      <c r="L50" s="262" t="s">
        <v>136</v>
      </c>
      <c r="M50" s="258"/>
      <c r="N50" s="258"/>
      <c r="O50" s="258"/>
      <c r="P50" s="258"/>
    </row>
    <row r="51" spans="1:16" ht="13.5" hidden="1" customHeight="1">
      <c r="A51" s="262" t="s">
        <v>341</v>
      </c>
      <c r="B51" s="262">
        <v>49.26</v>
      </c>
      <c r="C51" s="262">
        <v>49.41</v>
      </c>
      <c r="D51" s="262">
        <v>46.57</v>
      </c>
      <c r="E51" s="262">
        <v>45.43</v>
      </c>
      <c r="F51" s="262">
        <v>49.53</v>
      </c>
      <c r="G51" s="262">
        <v>49.1</v>
      </c>
      <c r="H51" s="262">
        <v>48.79</v>
      </c>
      <c r="I51" s="262">
        <v>49.14</v>
      </c>
      <c r="J51" s="262">
        <v>49.12</v>
      </c>
      <c r="K51" s="262">
        <v>49.25</v>
      </c>
      <c r="L51" s="262">
        <v>46.16</v>
      </c>
      <c r="M51" s="258"/>
      <c r="N51" s="258"/>
      <c r="O51" s="258"/>
      <c r="P51" s="258"/>
    </row>
    <row r="52" spans="1:16" ht="13.5" hidden="1" customHeight="1">
      <c r="A52" s="262" t="s">
        <v>342</v>
      </c>
      <c r="B52" s="262">
        <v>48.99</v>
      </c>
      <c r="C52" s="262">
        <v>47.6</v>
      </c>
      <c r="D52" s="262" t="s">
        <v>136</v>
      </c>
      <c r="E52" s="262">
        <v>47.8</v>
      </c>
      <c r="F52" s="262">
        <v>46.07</v>
      </c>
      <c r="G52" s="262">
        <v>46.22</v>
      </c>
      <c r="H52" s="262">
        <v>48.09</v>
      </c>
      <c r="I52" s="262">
        <v>46.58</v>
      </c>
      <c r="J52" s="262">
        <v>45.06</v>
      </c>
      <c r="K52" s="262" t="s">
        <v>136</v>
      </c>
      <c r="L52" s="262" t="s">
        <v>136</v>
      </c>
      <c r="M52" s="258"/>
      <c r="N52" s="258"/>
      <c r="O52" s="258"/>
      <c r="P52" s="258"/>
    </row>
    <row r="53" spans="1:16" ht="13.5" hidden="1" customHeight="1">
      <c r="A53" s="262" t="s">
        <v>200</v>
      </c>
      <c r="B53" s="262">
        <v>48.87</v>
      </c>
      <c r="C53" s="262">
        <v>47.79</v>
      </c>
      <c r="D53" s="262">
        <v>46.18</v>
      </c>
      <c r="E53" s="262">
        <v>45.42</v>
      </c>
      <c r="F53" s="262">
        <v>47.78</v>
      </c>
      <c r="G53" s="262">
        <v>45.91</v>
      </c>
      <c r="H53" s="262">
        <v>46.46</v>
      </c>
      <c r="I53" s="262">
        <v>46.71</v>
      </c>
      <c r="J53" s="262">
        <v>46.34</v>
      </c>
      <c r="K53" s="262">
        <v>44.46</v>
      </c>
      <c r="L53" s="262">
        <v>44.49</v>
      </c>
      <c r="M53" s="258"/>
      <c r="N53" s="258"/>
      <c r="O53" s="258"/>
      <c r="P53" s="258"/>
    </row>
    <row r="54" spans="1:16" ht="13.5" hidden="1" customHeight="1">
      <c r="A54" s="262" t="s">
        <v>343</v>
      </c>
      <c r="B54" s="262">
        <v>48.59</v>
      </c>
      <c r="C54" s="262">
        <v>48.38</v>
      </c>
      <c r="D54" s="262">
        <v>52.42</v>
      </c>
      <c r="E54" s="262" t="s">
        <v>136</v>
      </c>
      <c r="F54" s="262">
        <v>50.96</v>
      </c>
      <c r="G54" s="262">
        <v>48.04</v>
      </c>
      <c r="H54" s="262">
        <v>49.03</v>
      </c>
      <c r="I54" s="262">
        <v>47.37</v>
      </c>
      <c r="J54" s="262">
        <v>49.88</v>
      </c>
      <c r="K54" s="262" t="s">
        <v>136</v>
      </c>
      <c r="L54" s="262" t="s">
        <v>136</v>
      </c>
      <c r="M54" s="258"/>
      <c r="N54" s="258"/>
      <c r="O54" s="258"/>
      <c r="P54" s="258"/>
    </row>
    <row r="55" spans="1:16" ht="13.5" hidden="1" customHeight="1">
      <c r="A55" s="262" t="s">
        <v>344</v>
      </c>
      <c r="B55" s="262">
        <v>48.44</v>
      </c>
      <c r="C55" s="262" t="s">
        <v>136</v>
      </c>
      <c r="D55" s="262" t="s">
        <v>136</v>
      </c>
      <c r="E55" s="262" t="s">
        <v>136</v>
      </c>
      <c r="F55" s="262">
        <v>52.38</v>
      </c>
      <c r="G55" s="262">
        <v>50.34</v>
      </c>
      <c r="H55" s="262">
        <v>47.22</v>
      </c>
      <c r="I55" s="262">
        <v>44.71</v>
      </c>
      <c r="J55" s="262">
        <v>47.14</v>
      </c>
      <c r="K55" s="262" t="s">
        <v>136</v>
      </c>
      <c r="L55" s="262" t="s">
        <v>136</v>
      </c>
      <c r="M55" s="258"/>
      <c r="N55" s="258"/>
      <c r="O55" s="258"/>
      <c r="P55" s="258"/>
    </row>
    <row r="56" spans="1:16" ht="13.5" hidden="1" customHeight="1">
      <c r="A56" s="262" t="s">
        <v>199</v>
      </c>
      <c r="B56" s="262">
        <v>48.28</v>
      </c>
      <c r="C56" s="262">
        <v>45.2</v>
      </c>
      <c r="D56" s="262">
        <v>46.77</v>
      </c>
      <c r="E56" s="262">
        <v>42.63</v>
      </c>
      <c r="F56" s="262">
        <v>46.08</v>
      </c>
      <c r="G56" s="262">
        <v>43.85</v>
      </c>
      <c r="H56" s="262">
        <v>42.76</v>
      </c>
      <c r="I56" s="262">
        <v>43.51</v>
      </c>
      <c r="J56" s="262">
        <v>44.36</v>
      </c>
      <c r="K56" s="262">
        <v>41.9</v>
      </c>
      <c r="L56" s="262">
        <v>41.78</v>
      </c>
      <c r="M56" s="258"/>
      <c r="N56" s="258"/>
      <c r="O56" s="258"/>
      <c r="P56" s="258"/>
    </row>
    <row r="57" spans="1:16" ht="13.5" hidden="1" customHeight="1">
      <c r="A57" s="262" t="s">
        <v>345</v>
      </c>
      <c r="B57" s="262">
        <v>48.19</v>
      </c>
      <c r="C57" s="262">
        <v>46.1</v>
      </c>
      <c r="D57" s="262" t="s">
        <v>136</v>
      </c>
      <c r="E57" s="262" t="s">
        <v>136</v>
      </c>
      <c r="F57" s="262" t="s">
        <v>136</v>
      </c>
      <c r="G57" s="262" t="s">
        <v>136</v>
      </c>
      <c r="H57" s="262" t="s">
        <v>136</v>
      </c>
      <c r="I57" s="262" t="s">
        <v>136</v>
      </c>
      <c r="J57" s="262" t="s">
        <v>136</v>
      </c>
      <c r="K57" s="262" t="s">
        <v>136</v>
      </c>
      <c r="L57" s="262" t="s">
        <v>136</v>
      </c>
      <c r="M57" s="258"/>
      <c r="N57" s="258"/>
      <c r="O57" s="258"/>
      <c r="P57" s="258"/>
    </row>
    <row r="58" spans="1:16" ht="13.5" hidden="1" customHeight="1">
      <c r="A58" s="262" t="s">
        <v>346</v>
      </c>
      <c r="B58" s="262">
        <v>47.52</v>
      </c>
      <c r="C58" s="262">
        <v>40.57</v>
      </c>
      <c r="D58" s="262" t="s">
        <v>136</v>
      </c>
      <c r="E58" s="262" t="s">
        <v>136</v>
      </c>
      <c r="F58" s="262">
        <v>43.95</v>
      </c>
      <c r="G58" s="262">
        <v>44.83</v>
      </c>
      <c r="H58" s="262">
        <v>44.14</v>
      </c>
      <c r="I58" s="262">
        <v>43.66</v>
      </c>
      <c r="J58" s="262">
        <v>45.62</v>
      </c>
      <c r="K58" s="262" t="s">
        <v>136</v>
      </c>
      <c r="L58" s="262" t="s">
        <v>136</v>
      </c>
      <c r="M58" s="258"/>
      <c r="N58" s="258"/>
      <c r="O58" s="258"/>
      <c r="P58" s="258"/>
    </row>
    <row r="59" spans="1:16" ht="13.5" hidden="1" customHeight="1">
      <c r="A59" s="262" t="s">
        <v>347</v>
      </c>
      <c r="B59" s="262">
        <v>47.41</v>
      </c>
      <c r="C59" s="262">
        <v>49.77</v>
      </c>
      <c r="D59" s="262">
        <v>50.9</v>
      </c>
      <c r="E59" s="262">
        <v>52.73</v>
      </c>
      <c r="F59" s="262">
        <v>49.54</v>
      </c>
      <c r="G59" s="262">
        <v>49.04</v>
      </c>
      <c r="H59" s="262">
        <v>48.21</v>
      </c>
      <c r="I59" s="262">
        <v>46.86</v>
      </c>
      <c r="J59" s="262">
        <v>47.19</v>
      </c>
      <c r="K59" s="262">
        <v>51.07</v>
      </c>
      <c r="L59" s="262" t="s">
        <v>136</v>
      </c>
      <c r="M59" s="258"/>
      <c r="N59" s="258"/>
      <c r="O59" s="258"/>
      <c r="P59" s="258"/>
    </row>
    <row r="60" spans="1:16" ht="13.5" hidden="1" customHeight="1">
      <c r="A60" s="262" t="s">
        <v>348</v>
      </c>
      <c r="B60" s="262">
        <v>47.38</v>
      </c>
      <c r="C60" s="262">
        <v>46.45</v>
      </c>
      <c r="D60" s="262">
        <v>45.63</v>
      </c>
      <c r="E60" s="262">
        <v>47.53</v>
      </c>
      <c r="F60" s="262">
        <v>44.93</v>
      </c>
      <c r="G60" s="262">
        <v>43.52</v>
      </c>
      <c r="H60" s="262">
        <v>43.13</v>
      </c>
      <c r="I60" s="262">
        <v>43.25</v>
      </c>
      <c r="J60" s="262">
        <v>43.48</v>
      </c>
      <c r="K60" s="262">
        <v>44.72</v>
      </c>
      <c r="L60" s="262" t="s">
        <v>136</v>
      </c>
      <c r="M60" s="258"/>
      <c r="N60" s="258"/>
      <c r="O60" s="258"/>
      <c r="P60" s="258"/>
    </row>
    <row r="61" spans="1:16" ht="13.5" hidden="1" customHeight="1">
      <c r="A61" s="262" t="s">
        <v>349</v>
      </c>
      <c r="B61" s="262">
        <v>46.71</v>
      </c>
      <c r="C61" s="262">
        <v>44.74</v>
      </c>
      <c r="D61" s="262">
        <v>47.04</v>
      </c>
      <c r="E61" s="262">
        <v>45.53</v>
      </c>
      <c r="F61" s="262">
        <v>44.55</v>
      </c>
      <c r="G61" s="262">
        <v>43.64</v>
      </c>
      <c r="H61" s="262">
        <v>44.28</v>
      </c>
      <c r="I61" s="262">
        <v>44.97</v>
      </c>
      <c r="J61" s="262">
        <v>44.49</v>
      </c>
      <c r="K61" s="262" t="s">
        <v>136</v>
      </c>
      <c r="L61" s="262" t="s">
        <v>136</v>
      </c>
      <c r="M61" s="258"/>
      <c r="N61" s="258"/>
      <c r="O61" s="258"/>
      <c r="P61" s="258"/>
    </row>
    <row r="62" spans="1:16" ht="13.5" customHeight="1">
      <c r="A62" s="262" t="s">
        <v>350</v>
      </c>
      <c r="B62" s="262">
        <v>46.03</v>
      </c>
      <c r="C62" s="262">
        <v>47.41</v>
      </c>
      <c r="D62" s="262" t="s">
        <v>136</v>
      </c>
      <c r="E62" s="262">
        <v>47.03</v>
      </c>
      <c r="F62" s="262">
        <v>46.44</v>
      </c>
      <c r="G62" s="262">
        <v>45.25</v>
      </c>
      <c r="H62" s="262">
        <v>45.71</v>
      </c>
      <c r="I62" s="262">
        <v>45.5</v>
      </c>
      <c r="J62" s="262">
        <v>45</v>
      </c>
      <c r="K62" s="262" t="s">
        <v>136</v>
      </c>
      <c r="L62" s="262" t="s">
        <v>136</v>
      </c>
      <c r="M62" s="258"/>
      <c r="N62" s="258"/>
      <c r="O62" s="258"/>
      <c r="P62" s="258"/>
    </row>
    <row r="63" spans="1:16" ht="13.5" customHeight="1">
      <c r="A63" s="262" t="s">
        <v>299</v>
      </c>
      <c r="B63" s="262">
        <v>45.68</v>
      </c>
      <c r="C63" s="262">
        <v>44.36</v>
      </c>
      <c r="D63" s="262" t="s">
        <v>136</v>
      </c>
      <c r="E63" s="262" t="s">
        <v>136</v>
      </c>
      <c r="F63" s="262">
        <v>42.39</v>
      </c>
      <c r="G63" s="262">
        <v>41.34</v>
      </c>
      <c r="H63" s="262">
        <v>42.39</v>
      </c>
      <c r="I63" s="262">
        <v>41.39</v>
      </c>
      <c r="J63" s="262">
        <v>44.62</v>
      </c>
      <c r="K63" s="262" t="s">
        <v>136</v>
      </c>
      <c r="L63" s="262" t="s">
        <v>136</v>
      </c>
      <c r="M63" s="258"/>
      <c r="N63" s="258"/>
      <c r="O63" s="258"/>
      <c r="P63" s="258"/>
    </row>
    <row r="64" spans="1:16" ht="13.5" customHeight="1">
      <c r="A64" s="262" t="s">
        <v>351</v>
      </c>
      <c r="B64" s="262">
        <v>43.22</v>
      </c>
      <c r="C64" s="262" t="s">
        <v>136</v>
      </c>
      <c r="D64" s="262" t="s">
        <v>136</v>
      </c>
      <c r="E64" s="262" t="s">
        <v>136</v>
      </c>
      <c r="F64" s="262">
        <v>41.74</v>
      </c>
      <c r="G64" s="262">
        <v>42.54</v>
      </c>
      <c r="H64" s="262">
        <v>43.1</v>
      </c>
      <c r="I64" s="262">
        <v>42.72</v>
      </c>
      <c r="J64" s="262">
        <v>42.61</v>
      </c>
      <c r="K64" s="262" t="s">
        <v>136</v>
      </c>
      <c r="L64" s="262" t="s">
        <v>136</v>
      </c>
      <c r="M64" s="258"/>
      <c r="N64" s="258"/>
      <c r="O64" s="258"/>
      <c r="P64" s="258"/>
    </row>
    <row r="65" spans="1:16" ht="13.5" customHeight="1">
      <c r="A65" s="262" t="s">
        <v>298</v>
      </c>
      <c r="B65" s="262">
        <v>42.27</v>
      </c>
      <c r="C65" s="262">
        <v>42.13</v>
      </c>
      <c r="D65" s="262">
        <v>42.24</v>
      </c>
      <c r="E65" s="262">
        <v>41.97</v>
      </c>
      <c r="F65" s="262">
        <v>43.15</v>
      </c>
      <c r="G65" s="262" t="s">
        <v>136</v>
      </c>
      <c r="H65" s="262" t="s">
        <v>136</v>
      </c>
      <c r="I65" s="262" t="s">
        <v>136</v>
      </c>
      <c r="J65" s="262" t="s">
        <v>136</v>
      </c>
      <c r="K65" s="262" t="s">
        <v>136</v>
      </c>
      <c r="L65" s="262">
        <v>39.270000000000003</v>
      </c>
      <c r="M65" s="258"/>
      <c r="N65" s="258"/>
      <c r="O65" s="258"/>
      <c r="P65" s="258"/>
    </row>
    <row r="66" spans="1:16" ht="13.5" customHeight="1">
      <c r="A66" s="253" t="s">
        <v>3740</v>
      </c>
      <c r="B66" s="253" t="s">
        <v>136</v>
      </c>
      <c r="C66" s="253" t="s">
        <v>136</v>
      </c>
      <c r="D66" s="253" t="s">
        <v>136</v>
      </c>
      <c r="E66" s="253">
        <v>68.099999999999994</v>
      </c>
      <c r="F66" s="253">
        <v>59.28</v>
      </c>
      <c r="G66" s="253">
        <v>62.65</v>
      </c>
      <c r="H66" s="253">
        <v>64.59</v>
      </c>
      <c r="I66" s="253">
        <v>64.8</v>
      </c>
      <c r="J66" s="253">
        <v>70.81</v>
      </c>
      <c r="K66" s="253" t="s">
        <v>136</v>
      </c>
      <c r="L66" s="253" t="s">
        <v>136</v>
      </c>
      <c r="M66" s="258"/>
      <c r="N66" s="258"/>
      <c r="O66" s="258"/>
      <c r="P66" s="258"/>
    </row>
    <row r="67" spans="1:16" ht="14.25" hidden="1">
      <c r="A67" s="253" t="s">
        <v>3741</v>
      </c>
      <c r="B67" s="253" t="s">
        <v>136</v>
      </c>
      <c r="C67" s="253" t="s">
        <v>136</v>
      </c>
      <c r="D67" s="253" t="s">
        <v>136</v>
      </c>
      <c r="E67" s="253" t="s">
        <v>136</v>
      </c>
      <c r="F67" s="254">
        <v>49.77</v>
      </c>
      <c r="G67" s="253" t="s">
        <v>136</v>
      </c>
      <c r="H67" s="254">
        <v>51.69</v>
      </c>
      <c r="I67" s="254">
        <v>51.91</v>
      </c>
      <c r="J67" s="254">
        <v>49.48</v>
      </c>
      <c r="K67" s="253" t="s">
        <v>136</v>
      </c>
      <c r="L67" s="253" t="s">
        <v>136</v>
      </c>
      <c r="M67" s="258"/>
      <c r="N67" s="258"/>
      <c r="O67" s="258"/>
      <c r="P67" s="258"/>
    </row>
    <row r="68" spans="1:16" s="255" customFormat="1" ht="14.25">
      <c r="A68" s="253" t="s">
        <v>3743</v>
      </c>
      <c r="B68" s="253"/>
      <c r="C68" s="253">
        <v>72.95</v>
      </c>
      <c r="D68" s="258"/>
      <c r="E68" s="258"/>
      <c r="F68" s="258"/>
      <c r="G68" s="258"/>
      <c r="H68" s="258"/>
      <c r="I68" s="258"/>
      <c r="J68" s="258"/>
      <c r="K68" s="258"/>
      <c r="L68" s="258"/>
      <c r="M68" s="258"/>
      <c r="N68" s="258"/>
      <c r="O68" s="258"/>
      <c r="P68" s="258"/>
    </row>
    <row r="69" spans="1:16" ht="13.5" customHeight="1">
      <c r="A69" s="258"/>
      <c r="B69" s="258"/>
      <c r="C69" s="258"/>
      <c r="D69" s="258"/>
      <c r="E69" s="258"/>
      <c r="F69" s="258"/>
      <c r="G69" s="258"/>
      <c r="H69" s="258"/>
      <c r="I69" s="258"/>
      <c r="J69" s="258"/>
      <c r="K69" s="258"/>
      <c r="L69" s="258"/>
      <c r="M69" s="258"/>
      <c r="N69" s="258"/>
      <c r="O69" s="258"/>
      <c r="P69" s="258"/>
    </row>
    <row r="70" spans="1:16" ht="13.5" customHeight="1">
      <c r="A70" s="258"/>
      <c r="B70" s="258"/>
      <c r="C70" s="258"/>
      <c r="D70" s="258"/>
      <c r="E70" s="258"/>
      <c r="F70" s="258"/>
      <c r="G70" s="258"/>
      <c r="H70" s="258"/>
      <c r="I70" s="258"/>
      <c r="J70" s="258"/>
      <c r="K70" s="258"/>
      <c r="L70" s="258"/>
      <c r="M70" s="258"/>
      <c r="N70" s="258"/>
      <c r="O70" s="258"/>
      <c r="P70" s="258"/>
    </row>
    <row r="71" spans="1:16" ht="13.5" customHeight="1">
      <c r="A71" s="258"/>
      <c r="B71" s="258"/>
      <c r="C71" s="258"/>
      <c r="D71" s="258"/>
      <c r="E71" s="258"/>
      <c r="F71" s="258"/>
      <c r="G71" s="258"/>
      <c r="H71" s="258"/>
      <c r="I71" s="258"/>
      <c r="J71" s="258"/>
      <c r="K71" s="258"/>
      <c r="L71" s="258"/>
      <c r="M71" s="258"/>
      <c r="N71" s="258"/>
      <c r="O71" s="258"/>
      <c r="P71" s="258"/>
    </row>
    <row r="72" spans="1:16" ht="13.5" customHeight="1">
      <c r="A72" s="258"/>
      <c r="B72" s="258"/>
      <c r="C72" s="258"/>
      <c r="D72" s="258"/>
      <c r="E72" s="258"/>
      <c r="F72" s="258"/>
      <c r="G72" s="258"/>
      <c r="H72" s="258"/>
      <c r="I72" s="258"/>
      <c r="J72" s="258"/>
      <c r="K72" s="258"/>
      <c r="L72" s="258"/>
      <c r="M72" s="258"/>
      <c r="N72" s="258"/>
      <c r="O72" s="258"/>
      <c r="P72" s="258"/>
    </row>
    <row r="73" spans="1:16" ht="13.5" customHeight="1">
      <c r="A73" s="258"/>
      <c r="B73" s="258"/>
      <c r="C73" s="258"/>
      <c r="D73" s="258"/>
      <c r="E73" s="258"/>
      <c r="F73" s="258"/>
      <c r="G73" s="258"/>
      <c r="H73" s="258"/>
      <c r="I73" s="258"/>
      <c r="J73" s="258"/>
      <c r="K73" s="258"/>
      <c r="L73" s="258"/>
      <c r="M73" s="258"/>
      <c r="N73" s="258"/>
      <c r="O73" s="258"/>
      <c r="P73" s="258"/>
    </row>
    <row r="74" spans="1:16" ht="13.5" customHeight="1">
      <c r="A74" s="258"/>
      <c r="B74" s="258"/>
      <c r="C74" s="258"/>
      <c r="D74" s="258"/>
      <c r="E74" s="258"/>
      <c r="F74" s="258"/>
      <c r="G74" s="258"/>
      <c r="H74" s="258"/>
      <c r="I74" s="258"/>
      <c r="J74" s="258"/>
      <c r="K74" s="258"/>
      <c r="L74" s="258"/>
      <c r="M74" s="258"/>
      <c r="N74" s="258"/>
      <c r="O74" s="258"/>
      <c r="P74" s="258"/>
    </row>
    <row r="75" spans="1:16" ht="13.5" customHeight="1">
      <c r="A75" s="258"/>
      <c r="B75" s="258"/>
      <c r="C75" s="258"/>
      <c r="D75" s="258"/>
      <c r="E75" s="258"/>
      <c r="F75" s="258"/>
      <c r="G75" s="258"/>
      <c r="H75" s="258"/>
      <c r="I75" s="258"/>
      <c r="J75" s="258"/>
      <c r="K75" s="258"/>
      <c r="L75" s="258"/>
      <c r="M75" s="258"/>
      <c r="N75" s="258"/>
      <c r="O75" s="258"/>
      <c r="P75" s="258"/>
    </row>
    <row r="76" spans="1:16" ht="13.5" customHeight="1">
      <c r="A76" s="258"/>
      <c r="B76" s="258"/>
      <c r="C76" s="258"/>
      <c r="D76" s="258"/>
      <c r="E76" s="258"/>
      <c r="F76" s="258"/>
      <c r="G76" s="258"/>
      <c r="H76" s="258"/>
      <c r="I76" s="258"/>
      <c r="J76" s="258"/>
      <c r="K76" s="258"/>
      <c r="L76" s="258"/>
      <c r="M76" s="258"/>
      <c r="N76" s="258"/>
      <c r="O76" s="258"/>
      <c r="P76" s="258"/>
    </row>
    <row r="77" spans="1:16" ht="13.5" customHeight="1">
      <c r="A77" s="258"/>
      <c r="B77" s="258"/>
      <c r="C77" s="258"/>
      <c r="D77" s="258"/>
      <c r="E77" s="258"/>
      <c r="F77" s="258"/>
      <c r="G77" s="258"/>
      <c r="H77" s="258"/>
      <c r="I77" s="258"/>
      <c r="J77" s="258"/>
      <c r="K77" s="258"/>
      <c r="L77" s="258"/>
      <c r="M77" s="258"/>
      <c r="N77" s="258"/>
      <c r="O77" s="258"/>
      <c r="P77" s="258"/>
    </row>
    <row r="78" spans="1:16" ht="13.5" customHeight="1">
      <c r="A78" s="258"/>
      <c r="B78" s="258"/>
      <c r="C78" s="258"/>
      <c r="D78" s="258"/>
      <c r="E78" s="258"/>
      <c r="F78" s="258"/>
      <c r="G78" s="258"/>
      <c r="H78" s="258"/>
      <c r="I78" s="258"/>
      <c r="J78" s="258"/>
      <c r="K78" s="258"/>
      <c r="L78" s="258"/>
      <c r="M78" s="258"/>
      <c r="N78" s="258"/>
      <c r="O78" s="258"/>
      <c r="P78" s="258"/>
    </row>
    <row r="79" spans="1:16" ht="13.5" customHeight="1">
      <c r="A79" s="258"/>
      <c r="B79" s="258"/>
      <c r="C79" s="258"/>
      <c r="D79" s="258"/>
      <c r="E79" s="258"/>
      <c r="F79" s="258"/>
      <c r="G79" s="258"/>
      <c r="H79" s="258"/>
      <c r="I79" s="258"/>
      <c r="J79" s="258"/>
      <c r="K79" s="258"/>
      <c r="L79" s="258"/>
      <c r="M79" s="258"/>
      <c r="N79" s="258"/>
      <c r="O79" s="258"/>
      <c r="P79" s="258"/>
    </row>
    <row r="80" spans="1:16" s="256" customFormat="1" ht="14.25"/>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1:16" ht="13.5" customHeight="1"/>
    <row r="130" spans="1:16" ht="13.5" customHeight="1"/>
    <row r="131" spans="1:16" ht="13.5" customHeight="1"/>
    <row r="132" spans="1:16" s="259" customFormat="1" ht="13.5" customHeight="1">
      <c r="A132" s="255"/>
      <c r="B132" s="255"/>
      <c r="C132" s="255"/>
      <c r="D132" s="255"/>
      <c r="E132" s="255"/>
      <c r="F132" s="255"/>
      <c r="G132" s="255"/>
      <c r="H132" s="255"/>
      <c r="I132" s="255"/>
      <c r="J132" s="255"/>
      <c r="K132" s="255"/>
      <c r="L132" s="255"/>
      <c r="M132" s="255"/>
      <c r="N132" s="255"/>
      <c r="O132" s="255"/>
      <c r="P132" s="255"/>
    </row>
    <row r="133" spans="1:16" ht="13.5" customHeight="1"/>
    <row r="134" spans="1:16" ht="13.5" customHeight="1"/>
    <row r="135" spans="1:16" ht="13.5" customHeight="1"/>
    <row r="136" spans="1:16" ht="13.5" customHeight="1"/>
    <row r="137" spans="1:16" ht="13.5" customHeight="1"/>
    <row r="138" spans="1:16" ht="13.5" customHeight="1"/>
    <row r="139" spans="1:16" ht="13.5" customHeight="1"/>
    <row r="140" spans="1:16" ht="13.5" customHeight="1"/>
    <row r="141" spans="1:16" s="255" customFormat="1" ht="13.5" customHeight="1"/>
    <row r="142" spans="1:16" ht="13.5" customHeight="1"/>
    <row r="143" spans="1:16" ht="13.5" customHeight="1"/>
    <row r="144" spans="1:16" ht="13.5" customHeight="1"/>
    <row r="145" ht="13.5" customHeight="1"/>
    <row r="146" s="255"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260"/>
      <c r="C203" s="260"/>
      <c r="D203" s="260"/>
      <c r="E203" s="260"/>
      <c r="F203" s="260"/>
      <c r="G203" s="260"/>
      <c r="H203" s="260"/>
      <c r="I203" s="260"/>
      <c r="J203" s="260"/>
      <c r="K203" s="260"/>
      <c r="L203" s="260"/>
    </row>
  </sheetData>
  <mergeCells count="2">
    <mergeCell ref="A1:A2"/>
    <mergeCell ref="M1:P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N389"/>
  <sheetViews>
    <sheetView topLeftCell="A56" workbookViewId="0">
      <selection activeCell="N75" sqref="N75"/>
    </sheetView>
  </sheetViews>
  <sheetFormatPr defaultColWidth="9" defaultRowHeight="13.5"/>
  <cols>
    <col min="1" max="1" width="9" style="14" customWidth="1"/>
    <col min="2" max="2" width="15" style="14" customWidth="1"/>
    <col min="3" max="3" width="12.875" style="14" customWidth="1"/>
    <col min="4" max="9" width="9" style="14"/>
    <col min="10" max="11" width="13" style="14" bestFit="1" customWidth="1"/>
    <col min="12" max="16384" width="9" style="14"/>
  </cols>
  <sheetData>
    <row r="1" spans="1:13">
      <c r="A1" s="14" t="s">
        <v>108</v>
      </c>
      <c r="B1" s="14" t="s">
        <v>114</v>
      </c>
      <c r="C1" s="14" t="s">
        <v>309</v>
      </c>
      <c r="D1" s="14" t="s">
        <v>115</v>
      </c>
      <c r="E1" s="14" t="s">
        <v>116</v>
      </c>
      <c r="I1" s="268" t="s">
        <v>108</v>
      </c>
      <c r="J1" s="268" t="s">
        <v>114</v>
      </c>
      <c r="K1" s="268" t="s">
        <v>309</v>
      </c>
      <c r="L1" s="268" t="s">
        <v>115</v>
      </c>
      <c r="M1" s="268" t="s">
        <v>116</v>
      </c>
    </row>
    <row r="2" spans="1:13">
      <c r="A2" s="251" t="s">
        <v>3698</v>
      </c>
      <c r="B2" s="251" t="s">
        <v>3699</v>
      </c>
      <c r="C2" s="251">
        <v>72.780203784570503</v>
      </c>
      <c r="D2" s="251">
        <v>2022</v>
      </c>
      <c r="E2" s="251" t="s">
        <v>122</v>
      </c>
      <c r="I2" s="269" t="s">
        <v>3698</v>
      </c>
      <c r="J2" s="269" t="s">
        <v>3724</v>
      </c>
      <c r="K2" s="269">
        <v>54.292002934702801</v>
      </c>
      <c r="L2" s="269">
        <v>2021</v>
      </c>
      <c r="M2" s="269" t="s">
        <v>126</v>
      </c>
    </row>
    <row r="3" spans="1:13">
      <c r="A3" s="251" t="s">
        <v>3698</v>
      </c>
      <c r="B3" s="251" t="s">
        <v>3699</v>
      </c>
      <c r="C3" s="251">
        <v>54.601297623699303</v>
      </c>
      <c r="D3" s="251">
        <v>2022</v>
      </c>
      <c r="E3" s="251" t="s">
        <v>123</v>
      </c>
      <c r="I3" s="269" t="s">
        <v>3698</v>
      </c>
      <c r="J3" s="269" t="s">
        <v>3724</v>
      </c>
      <c r="K3" s="269">
        <v>67.450976928700101</v>
      </c>
      <c r="L3" s="269">
        <v>2021</v>
      </c>
      <c r="M3" s="269" t="s">
        <v>118</v>
      </c>
    </row>
    <row r="4" spans="1:13">
      <c r="A4" s="251" t="s">
        <v>3698</v>
      </c>
      <c r="B4" s="251" t="s">
        <v>3699</v>
      </c>
      <c r="C4" s="251">
        <v>61.3275592576422</v>
      </c>
      <c r="D4" s="251">
        <v>2022</v>
      </c>
      <c r="E4" s="251" t="s">
        <v>124</v>
      </c>
      <c r="I4" s="269" t="s">
        <v>3698</v>
      </c>
      <c r="J4" s="269" t="s">
        <v>3724</v>
      </c>
      <c r="K4" s="269">
        <v>56.5275908479138</v>
      </c>
      <c r="L4" s="269">
        <v>2021</v>
      </c>
      <c r="M4" s="269" t="s">
        <v>119</v>
      </c>
    </row>
    <row r="5" spans="1:13">
      <c r="A5" s="251" t="s">
        <v>3698</v>
      </c>
      <c r="B5" s="251" t="s">
        <v>3699</v>
      </c>
      <c r="C5" s="251">
        <v>63.701512910931598</v>
      </c>
      <c r="D5" s="251">
        <v>2022</v>
      </c>
      <c r="E5" s="251" t="s">
        <v>125</v>
      </c>
      <c r="I5" s="269" t="s">
        <v>3698</v>
      </c>
      <c r="J5" s="269" t="s">
        <v>3724</v>
      </c>
      <c r="K5" s="269">
        <v>48.476838467699899</v>
      </c>
      <c r="L5" s="269">
        <v>2022</v>
      </c>
      <c r="M5" s="269" t="s">
        <v>121</v>
      </c>
    </row>
    <row r="6" spans="1:13">
      <c r="A6" s="251" t="s">
        <v>310</v>
      </c>
      <c r="B6" s="251" t="s">
        <v>3700</v>
      </c>
      <c r="C6" s="251">
        <v>111.395646606914</v>
      </c>
      <c r="D6" s="251">
        <v>2022</v>
      </c>
      <c r="E6" s="251" t="s">
        <v>122</v>
      </c>
      <c r="I6" s="269" t="s">
        <v>3698</v>
      </c>
      <c r="J6" s="269" t="s">
        <v>3724</v>
      </c>
      <c r="K6" s="269">
        <v>60.317460317460302</v>
      </c>
      <c r="L6" s="269">
        <v>2022</v>
      </c>
      <c r="M6" s="269" t="s">
        <v>128</v>
      </c>
    </row>
    <row r="7" spans="1:13">
      <c r="A7" s="251" t="s">
        <v>3698</v>
      </c>
      <c r="B7" s="251" t="s">
        <v>3700</v>
      </c>
      <c r="C7" s="251">
        <v>93.196644920782802</v>
      </c>
      <c r="D7" s="251">
        <v>2022</v>
      </c>
      <c r="E7" s="251" t="s">
        <v>128</v>
      </c>
      <c r="I7" s="269" t="s">
        <v>3698</v>
      </c>
      <c r="J7" s="269" t="s">
        <v>3724</v>
      </c>
      <c r="K7" s="269">
        <v>47.730056878408497</v>
      </c>
      <c r="L7" s="269">
        <v>2022</v>
      </c>
      <c r="M7" s="269" t="s">
        <v>122</v>
      </c>
    </row>
    <row r="8" spans="1:13">
      <c r="A8" s="251" t="s">
        <v>3698</v>
      </c>
      <c r="B8" s="251" t="s">
        <v>3700</v>
      </c>
      <c r="C8" s="251">
        <v>95.859404914136206</v>
      </c>
      <c r="D8" s="251">
        <v>2022</v>
      </c>
      <c r="E8" s="251" t="s">
        <v>122</v>
      </c>
      <c r="I8" s="269" t="s">
        <v>3698</v>
      </c>
      <c r="J8" s="269" t="s">
        <v>3724</v>
      </c>
      <c r="K8" s="269">
        <v>47.814967196708501</v>
      </c>
      <c r="L8" s="269">
        <v>2022</v>
      </c>
      <c r="M8" s="269" t="s">
        <v>123</v>
      </c>
    </row>
    <row r="9" spans="1:13">
      <c r="A9" s="251" t="s">
        <v>3698</v>
      </c>
      <c r="B9" s="251" t="s">
        <v>3700</v>
      </c>
      <c r="C9" s="251">
        <v>113.182422296946</v>
      </c>
      <c r="D9" s="251">
        <v>2022</v>
      </c>
      <c r="E9" s="251" t="s">
        <v>123</v>
      </c>
      <c r="I9" s="269" t="s">
        <v>3698</v>
      </c>
      <c r="J9" s="269" t="s">
        <v>3724</v>
      </c>
      <c r="K9" s="269">
        <v>47.356828193832598</v>
      </c>
      <c r="L9" s="269">
        <v>2022</v>
      </c>
      <c r="M9" s="269" t="s">
        <v>124</v>
      </c>
    </row>
    <row r="10" spans="1:13">
      <c r="A10" s="251" t="s">
        <v>3698</v>
      </c>
      <c r="B10" s="251" t="s">
        <v>3700</v>
      </c>
      <c r="C10" s="251">
        <v>95.578623267787805</v>
      </c>
      <c r="D10" s="251">
        <v>2022</v>
      </c>
      <c r="E10" s="251" t="s">
        <v>125</v>
      </c>
      <c r="I10" s="269" t="s">
        <v>3698</v>
      </c>
      <c r="J10" s="269" t="s">
        <v>3724</v>
      </c>
      <c r="K10" s="269">
        <v>46.620046620046601</v>
      </c>
      <c r="L10" s="269">
        <v>2022</v>
      </c>
      <c r="M10" s="269" t="s">
        <v>125</v>
      </c>
    </row>
    <row r="11" spans="1:13">
      <c r="A11" s="251" t="s">
        <v>310</v>
      </c>
      <c r="B11" s="251" t="s">
        <v>3701</v>
      </c>
      <c r="C11" s="251">
        <v>83.300743058271394</v>
      </c>
      <c r="D11" s="251">
        <v>2021</v>
      </c>
      <c r="E11" s="251" t="s">
        <v>126</v>
      </c>
      <c r="I11" s="273" t="s">
        <v>310</v>
      </c>
      <c r="J11" s="273" t="s">
        <v>3704</v>
      </c>
      <c r="K11" s="273">
        <v>48.814504881450397</v>
      </c>
      <c r="L11" s="273">
        <v>2021</v>
      </c>
      <c r="M11" s="273" t="s">
        <v>127</v>
      </c>
    </row>
    <row r="12" spans="1:13">
      <c r="A12" s="251" t="s">
        <v>310</v>
      </c>
      <c r="B12" s="251" t="s">
        <v>3701</v>
      </c>
      <c r="C12" s="251">
        <v>79.6943231441048</v>
      </c>
      <c r="D12" s="251">
        <v>2021</v>
      </c>
      <c r="E12" s="251" t="s">
        <v>127</v>
      </c>
      <c r="I12" s="274" t="s">
        <v>310</v>
      </c>
      <c r="J12" s="274" t="s">
        <v>3704</v>
      </c>
      <c r="K12" s="274">
        <v>63.3333341781562</v>
      </c>
      <c r="L12" s="274">
        <v>2021</v>
      </c>
      <c r="M12" s="274" t="s">
        <v>118</v>
      </c>
    </row>
    <row r="13" spans="1:13">
      <c r="A13" s="251" t="s">
        <v>310</v>
      </c>
      <c r="B13" s="251" t="s">
        <v>3701</v>
      </c>
      <c r="C13" s="251">
        <v>87.341772151898695</v>
      </c>
      <c r="D13" s="251">
        <v>2021</v>
      </c>
      <c r="E13" s="251" t="s">
        <v>118</v>
      </c>
      <c r="I13" s="274" t="s">
        <v>310</v>
      </c>
      <c r="J13" s="274" t="s">
        <v>3704</v>
      </c>
      <c r="K13" s="274">
        <v>42.157986309576799</v>
      </c>
      <c r="L13" s="274">
        <v>2021</v>
      </c>
      <c r="M13" s="274" t="s">
        <v>119</v>
      </c>
    </row>
    <row r="14" spans="1:13">
      <c r="A14" s="251" t="s">
        <v>310</v>
      </c>
      <c r="B14" s="251" t="s">
        <v>3701</v>
      </c>
      <c r="C14" s="251">
        <v>75.239052560405895</v>
      </c>
      <c r="D14" s="251">
        <v>2021</v>
      </c>
      <c r="E14" s="251" t="s">
        <v>119</v>
      </c>
      <c r="I14" s="274" t="s">
        <v>310</v>
      </c>
      <c r="J14" s="274" t="s">
        <v>3704</v>
      </c>
      <c r="K14" s="274">
        <v>52.058305758445798</v>
      </c>
      <c r="L14" s="274">
        <v>2022</v>
      </c>
      <c r="M14" s="274" t="s">
        <v>125</v>
      </c>
    </row>
    <row r="15" spans="1:13">
      <c r="A15" s="251" t="s">
        <v>310</v>
      </c>
      <c r="B15" s="251" t="s">
        <v>3701</v>
      </c>
      <c r="C15" s="251">
        <v>83.3333333333333</v>
      </c>
      <c r="D15" s="251">
        <v>2021</v>
      </c>
      <c r="E15" s="251" t="s">
        <v>120</v>
      </c>
      <c r="I15" s="269" t="s">
        <v>310</v>
      </c>
      <c r="J15" s="269" t="s">
        <v>138</v>
      </c>
      <c r="K15" s="269">
        <v>65.1423075241551</v>
      </c>
      <c r="L15" s="269">
        <v>2021</v>
      </c>
      <c r="M15" s="269" t="s">
        <v>126</v>
      </c>
    </row>
    <row r="16" spans="1:13">
      <c r="A16" s="251" t="s">
        <v>310</v>
      </c>
      <c r="B16" s="251" t="s">
        <v>3701</v>
      </c>
      <c r="C16" s="251">
        <v>87.365597093129196</v>
      </c>
      <c r="D16" s="251">
        <v>2022</v>
      </c>
      <c r="E16" s="251" t="s">
        <v>121</v>
      </c>
      <c r="I16" s="269" t="s">
        <v>310</v>
      </c>
      <c r="J16" s="269" t="s">
        <v>138</v>
      </c>
      <c r="K16" s="269">
        <v>65.897858319604595</v>
      </c>
      <c r="L16" s="269">
        <v>2021</v>
      </c>
      <c r="M16" s="269" t="s">
        <v>118</v>
      </c>
    </row>
    <row r="17" spans="1:13">
      <c r="A17" s="251" t="s">
        <v>310</v>
      </c>
      <c r="B17" s="251" t="s">
        <v>3701</v>
      </c>
      <c r="C17" s="251">
        <v>76.754385964912203</v>
      </c>
      <c r="D17" s="251">
        <v>2022</v>
      </c>
      <c r="E17" s="251" t="s">
        <v>129</v>
      </c>
      <c r="I17" s="269" t="s">
        <v>310</v>
      </c>
      <c r="J17" s="269" t="s">
        <v>138</v>
      </c>
      <c r="K17" s="269">
        <v>51.304929734552701</v>
      </c>
      <c r="L17" s="269">
        <v>2021</v>
      </c>
      <c r="M17" s="269" t="s">
        <v>119</v>
      </c>
    </row>
    <row r="18" spans="1:13">
      <c r="A18" s="251" t="s">
        <v>310</v>
      </c>
      <c r="B18" s="251" t="s">
        <v>3701</v>
      </c>
      <c r="C18" s="251">
        <v>81.346198649119302</v>
      </c>
      <c r="D18" s="251">
        <v>2022</v>
      </c>
      <c r="E18" s="251" t="s">
        <v>122</v>
      </c>
      <c r="I18" s="269" t="s">
        <v>310</v>
      </c>
      <c r="J18" s="269" t="s">
        <v>138</v>
      </c>
      <c r="K18" s="269">
        <v>101.87932669156901</v>
      </c>
      <c r="L18" s="269">
        <v>2021</v>
      </c>
      <c r="M18" s="269" t="s">
        <v>120</v>
      </c>
    </row>
    <row r="19" spans="1:13">
      <c r="A19" s="251" t="s">
        <v>310</v>
      </c>
      <c r="B19" s="251" t="s">
        <v>3701</v>
      </c>
      <c r="C19" s="251">
        <v>82.664868801083898</v>
      </c>
      <c r="D19" s="251">
        <v>2022</v>
      </c>
      <c r="E19" s="251" t="s">
        <v>123</v>
      </c>
      <c r="I19" s="269" t="s">
        <v>310</v>
      </c>
      <c r="J19" s="269" t="s">
        <v>138</v>
      </c>
      <c r="K19" s="269">
        <v>60.267154166785403</v>
      </c>
      <c r="L19" s="269">
        <v>2022</v>
      </c>
      <c r="M19" s="269" t="s">
        <v>128</v>
      </c>
    </row>
    <row r="20" spans="1:13">
      <c r="A20" s="251" t="s">
        <v>310</v>
      </c>
      <c r="B20" s="251" t="s">
        <v>3701</v>
      </c>
      <c r="C20" s="251">
        <v>76.871601954492505</v>
      </c>
      <c r="D20" s="251">
        <v>2022</v>
      </c>
      <c r="E20" s="251" t="s">
        <v>124</v>
      </c>
      <c r="I20" s="269" t="s">
        <v>310</v>
      </c>
      <c r="J20" s="269" t="s">
        <v>138</v>
      </c>
      <c r="K20" s="269">
        <v>70.896066576533897</v>
      </c>
      <c r="L20" s="269">
        <v>2022</v>
      </c>
      <c r="M20" s="269" t="s">
        <v>122</v>
      </c>
    </row>
    <row r="21" spans="1:13">
      <c r="A21" s="251" t="s">
        <v>310</v>
      </c>
      <c r="B21" s="251" t="s">
        <v>3701</v>
      </c>
      <c r="C21" s="251">
        <v>84.474660362837099</v>
      </c>
      <c r="D21" s="251">
        <v>2022</v>
      </c>
      <c r="E21" s="251" t="s">
        <v>125</v>
      </c>
      <c r="I21" s="269" t="s">
        <v>310</v>
      </c>
      <c r="J21" s="269" t="s">
        <v>138</v>
      </c>
      <c r="K21" s="269">
        <v>65.934066754824798</v>
      </c>
      <c r="L21" s="269">
        <v>2022</v>
      </c>
      <c r="M21" s="269" t="s">
        <v>124</v>
      </c>
    </row>
    <row r="22" spans="1:13">
      <c r="A22" s="251" t="s">
        <v>3698</v>
      </c>
      <c r="B22" s="251" t="s">
        <v>3702</v>
      </c>
      <c r="C22" s="251">
        <v>50.066755674232297</v>
      </c>
      <c r="D22" s="251">
        <v>2021</v>
      </c>
      <c r="E22" s="251" t="s">
        <v>126</v>
      </c>
      <c r="I22" s="392" t="s">
        <v>3756</v>
      </c>
      <c r="J22" s="392"/>
      <c r="K22" s="392"/>
      <c r="L22" s="392"/>
      <c r="M22" s="392"/>
    </row>
    <row r="23" spans="1:13">
      <c r="A23" s="251" t="s">
        <v>3698</v>
      </c>
      <c r="B23" s="251" t="s">
        <v>3702</v>
      </c>
      <c r="C23" s="251">
        <v>53.698997938342004</v>
      </c>
      <c r="D23" s="251">
        <v>2021</v>
      </c>
      <c r="E23" s="251" t="s">
        <v>127</v>
      </c>
    </row>
    <row r="24" spans="1:13">
      <c r="A24" s="251" t="s">
        <v>3698</v>
      </c>
      <c r="B24" s="251" t="s">
        <v>3702</v>
      </c>
      <c r="C24" s="251">
        <v>46.476437527021098</v>
      </c>
      <c r="D24" s="251">
        <v>2021</v>
      </c>
      <c r="E24" s="251" t="s">
        <v>119</v>
      </c>
    </row>
    <row r="25" spans="1:13">
      <c r="A25" s="251" t="s">
        <v>3698</v>
      </c>
      <c r="B25" s="251" t="s">
        <v>3702</v>
      </c>
      <c r="C25" s="251">
        <v>56.013179571663898</v>
      </c>
      <c r="D25" s="251">
        <v>2022</v>
      </c>
      <c r="E25" s="251" t="s">
        <v>121</v>
      </c>
    </row>
    <row r="26" spans="1:13">
      <c r="A26" s="251" t="s">
        <v>3698</v>
      </c>
      <c r="B26" s="251" t="s">
        <v>3702</v>
      </c>
      <c r="C26" s="251">
        <v>59.940059940059903</v>
      </c>
      <c r="D26" s="251">
        <v>2022</v>
      </c>
      <c r="E26" s="251" t="s">
        <v>129</v>
      </c>
    </row>
    <row r="27" spans="1:13">
      <c r="A27" s="251" t="s">
        <v>3698</v>
      </c>
      <c r="B27" s="251" t="s">
        <v>3702</v>
      </c>
      <c r="C27" s="251">
        <v>59.930081571499898</v>
      </c>
      <c r="D27" s="251">
        <v>2022</v>
      </c>
      <c r="E27" s="251" t="s">
        <v>124</v>
      </c>
    </row>
    <row r="28" spans="1:13">
      <c r="A28" s="251" t="s">
        <v>3698</v>
      </c>
      <c r="B28" s="251" t="s">
        <v>3702</v>
      </c>
      <c r="C28" s="251">
        <v>53.404539385847798</v>
      </c>
      <c r="D28" s="251">
        <v>2022</v>
      </c>
      <c r="E28" s="251" t="s">
        <v>125</v>
      </c>
    </row>
    <row r="29" spans="1:13">
      <c r="A29" s="251" t="s">
        <v>310</v>
      </c>
      <c r="B29" s="251" t="s">
        <v>311</v>
      </c>
      <c r="C29" s="251">
        <v>84.566596194503106</v>
      </c>
      <c r="D29" s="251">
        <v>2021</v>
      </c>
      <c r="E29" s="251" t="s">
        <v>126</v>
      </c>
    </row>
    <row r="30" spans="1:13">
      <c r="A30" s="251" t="s">
        <v>310</v>
      </c>
      <c r="B30" s="251" t="s">
        <v>311</v>
      </c>
      <c r="C30" s="251">
        <v>89.052151166026604</v>
      </c>
      <c r="D30" s="251">
        <v>2021</v>
      </c>
      <c r="E30" s="251" t="s">
        <v>118</v>
      </c>
      <c r="I30" s="268" t="s">
        <v>108</v>
      </c>
      <c r="J30" s="268" t="s">
        <v>114</v>
      </c>
      <c r="K30" s="268" t="s">
        <v>309</v>
      </c>
      <c r="L30" s="268" t="s">
        <v>115</v>
      </c>
      <c r="M30" s="268" t="s">
        <v>116</v>
      </c>
    </row>
    <row r="31" spans="1:13">
      <c r="A31" s="251" t="s">
        <v>310</v>
      </c>
      <c r="B31" s="251" t="s">
        <v>311</v>
      </c>
      <c r="C31" s="251">
        <v>86.798661144834597</v>
      </c>
      <c r="D31" s="251">
        <v>2021</v>
      </c>
      <c r="E31" s="251" t="s">
        <v>119</v>
      </c>
      <c r="I31" s="269" t="s">
        <v>310</v>
      </c>
      <c r="J31" s="269" t="s">
        <v>138</v>
      </c>
      <c r="K31" s="269">
        <v>65.1423075241551</v>
      </c>
      <c r="L31" s="269">
        <v>2021</v>
      </c>
      <c r="M31" s="269" t="s">
        <v>126</v>
      </c>
    </row>
    <row r="32" spans="1:13">
      <c r="A32" s="251" t="s">
        <v>310</v>
      </c>
      <c r="B32" s="251" t="s">
        <v>311</v>
      </c>
      <c r="C32" s="251">
        <v>77.856122629805498</v>
      </c>
      <c r="D32" s="251">
        <v>2021</v>
      </c>
      <c r="E32" s="251" t="s">
        <v>120</v>
      </c>
      <c r="I32" s="269" t="s">
        <v>310</v>
      </c>
      <c r="J32" s="269" t="s">
        <v>138</v>
      </c>
      <c r="K32" s="269">
        <v>65.897858319604595</v>
      </c>
      <c r="L32" s="269">
        <v>2021</v>
      </c>
      <c r="M32" s="269" t="s">
        <v>118</v>
      </c>
    </row>
    <row r="33" spans="1:13">
      <c r="A33" s="251" t="s">
        <v>310</v>
      </c>
      <c r="B33" s="251" t="s">
        <v>311</v>
      </c>
      <c r="C33" s="251">
        <v>69.980965177471703</v>
      </c>
      <c r="D33" s="251">
        <v>2022</v>
      </c>
      <c r="E33" s="251" t="s">
        <v>121</v>
      </c>
      <c r="I33" s="269" t="s">
        <v>310</v>
      </c>
      <c r="J33" s="269" t="s">
        <v>138</v>
      </c>
      <c r="K33" s="269">
        <v>51.304929734552701</v>
      </c>
      <c r="L33" s="269">
        <v>2021</v>
      </c>
      <c r="M33" s="269" t="s">
        <v>119</v>
      </c>
    </row>
    <row r="34" spans="1:13">
      <c r="A34" s="251" t="s">
        <v>310</v>
      </c>
      <c r="B34" s="251" t="s">
        <v>311</v>
      </c>
      <c r="C34" s="251">
        <v>86.5623019480376</v>
      </c>
      <c r="D34" s="251">
        <v>2022</v>
      </c>
      <c r="E34" s="251" t="s">
        <v>129</v>
      </c>
      <c r="I34" s="269" t="s">
        <v>310</v>
      </c>
      <c r="J34" s="269" t="s">
        <v>138</v>
      </c>
      <c r="K34" s="269">
        <v>101.87932669156901</v>
      </c>
      <c r="L34" s="269">
        <v>2021</v>
      </c>
      <c r="M34" s="269" t="s">
        <v>120</v>
      </c>
    </row>
    <row r="35" spans="1:13">
      <c r="A35" s="251" t="s">
        <v>310</v>
      </c>
      <c r="B35" s="251" t="s">
        <v>311</v>
      </c>
      <c r="C35" s="251">
        <v>89.827800461565701</v>
      </c>
      <c r="D35" s="251">
        <v>2022</v>
      </c>
      <c r="E35" s="251" t="s">
        <v>128</v>
      </c>
      <c r="I35" s="269" t="s">
        <v>310</v>
      </c>
      <c r="J35" s="269" t="s">
        <v>138</v>
      </c>
      <c r="K35" s="269">
        <v>60.267154166785403</v>
      </c>
      <c r="L35" s="269">
        <v>2022</v>
      </c>
      <c r="M35" s="269" t="s">
        <v>128</v>
      </c>
    </row>
    <row r="36" spans="1:13">
      <c r="A36" s="251" t="s">
        <v>310</v>
      </c>
      <c r="B36" s="251" t="s">
        <v>311</v>
      </c>
      <c r="C36" s="251">
        <v>80.259498407629593</v>
      </c>
      <c r="D36" s="251">
        <v>2022</v>
      </c>
      <c r="E36" s="251" t="s">
        <v>122</v>
      </c>
      <c r="I36" s="269" t="s">
        <v>310</v>
      </c>
      <c r="J36" s="269" t="s">
        <v>138</v>
      </c>
      <c r="K36" s="269">
        <v>70.896066576533897</v>
      </c>
      <c r="L36" s="269">
        <v>2022</v>
      </c>
      <c r="M36" s="269" t="s">
        <v>122</v>
      </c>
    </row>
    <row r="37" spans="1:13">
      <c r="A37" s="251" t="s">
        <v>310</v>
      </c>
      <c r="B37" s="251" t="s">
        <v>311</v>
      </c>
      <c r="C37" s="251">
        <v>87.043251800192806</v>
      </c>
      <c r="D37" s="251">
        <v>2022</v>
      </c>
      <c r="E37" s="251" t="s">
        <v>123</v>
      </c>
      <c r="I37" s="269" t="s">
        <v>310</v>
      </c>
      <c r="J37" s="269" t="s">
        <v>138</v>
      </c>
      <c r="K37" s="269">
        <v>65.934066754824798</v>
      </c>
      <c r="L37" s="269">
        <v>2022</v>
      </c>
      <c r="M37" s="269" t="s">
        <v>124</v>
      </c>
    </row>
    <row r="38" spans="1:13">
      <c r="A38" s="251" t="s">
        <v>310</v>
      </c>
      <c r="B38" s="251" t="s">
        <v>311</v>
      </c>
      <c r="C38" s="251">
        <v>87.521263586596504</v>
      </c>
      <c r="D38" s="251">
        <v>2022</v>
      </c>
      <c r="E38" s="251" t="s">
        <v>124</v>
      </c>
      <c r="I38" s="273" t="s">
        <v>310</v>
      </c>
      <c r="J38" s="273" t="s">
        <v>3704</v>
      </c>
      <c r="K38" s="273">
        <v>48.814504881450397</v>
      </c>
      <c r="L38" s="273">
        <v>2021</v>
      </c>
      <c r="M38" s="273" t="s">
        <v>127</v>
      </c>
    </row>
    <row r="39" spans="1:13">
      <c r="A39" s="251" t="s">
        <v>310</v>
      </c>
      <c r="B39" s="251" t="s">
        <v>311</v>
      </c>
      <c r="C39" s="251">
        <v>85.066069753469094</v>
      </c>
      <c r="D39" s="251">
        <v>2022</v>
      </c>
      <c r="E39" s="251" t="s">
        <v>125</v>
      </c>
      <c r="I39" s="274" t="s">
        <v>310</v>
      </c>
      <c r="J39" s="274" t="s">
        <v>3704</v>
      </c>
      <c r="K39" s="274">
        <v>63.3333341781562</v>
      </c>
      <c r="L39" s="274">
        <v>2021</v>
      </c>
      <c r="M39" s="274" t="s">
        <v>118</v>
      </c>
    </row>
    <row r="40" spans="1:13">
      <c r="A40" s="252" t="s">
        <v>310</v>
      </c>
      <c r="B40" s="252" t="s">
        <v>3703</v>
      </c>
      <c r="C40" s="252">
        <v>76.567176590890497</v>
      </c>
      <c r="D40" s="252">
        <v>2021</v>
      </c>
      <c r="E40" s="252" t="s">
        <v>126</v>
      </c>
      <c r="I40" s="274" t="s">
        <v>310</v>
      </c>
      <c r="J40" s="274" t="s">
        <v>3704</v>
      </c>
      <c r="K40" s="274">
        <v>42.157986309576799</v>
      </c>
      <c r="L40" s="274">
        <v>2021</v>
      </c>
      <c r="M40" s="274" t="s">
        <v>119</v>
      </c>
    </row>
    <row r="41" spans="1:13">
      <c r="A41" s="252" t="s">
        <v>310</v>
      </c>
      <c r="B41" s="252" t="s">
        <v>3703</v>
      </c>
      <c r="C41" s="252">
        <v>76.369706719533497</v>
      </c>
      <c r="D41" s="252">
        <v>2021</v>
      </c>
      <c r="E41" s="252" t="s">
        <v>127</v>
      </c>
      <c r="I41" s="274" t="s">
        <v>310</v>
      </c>
      <c r="J41" s="274" t="s">
        <v>3704</v>
      </c>
      <c r="K41" s="274">
        <v>52.058305758445798</v>
      </c>
      <c r="L41" s="274">
        <v>2022</v>
      </c>
      <c r="M41" s="274" t="s">
        <v>125</v>
      </c>
    </row>
    <row r="42" spans="1:13">
      <c r="A42" s="252" t="s">
        <v>310</v>
      </c>
      <c r="B42" s="252" t="s">
        <v>3703</v>
      </c>
      <c r="C42" s="252">
        <v>77.871538025522597</v>
      </c>
      <c r="D42" s="252">
        <v>2021</v>
      </c>
      <c r="E42" s="252" t="s">
        <v>118</v>
      </c>
      <c r="I42" s="49" t="s">
        <v>3698</v>
      </c>
      <c r="J42" s="49" t="s">
        <v>313</v>
      </c>
      <c r="K42" s="49">
        <v>60.744783871819699</v>
      </c>
      <c r="L42" s="49">
        <v>2021</v>
      </c>
      <c r="M42" s="49" t="s">
        <v>119</v>
      </c>
    </row>
    <row r="43" spans="1:13">
      <c r="A43" s="252" t="s">
        <v>310</v>
      </c>
      <c r="B43" s="252" t="s">
        <v>3703</v>
      </c>
      <c r="C43" s="252">
        <v>74.062276021342598</v>
      </c>
      <c r="D43" s="252">
        <v>2021</v>
      </c>
      <c r="E43" s="252" t="s">
        <v>119</v>
      </c>
      <c r="I43" s="49" t="s">
        <v>3698</v>
      </c>
      <c r="J43" s="49" t="s">
        <v>313</v>
      </c>
      <c r="K43" s="49">
        <v>61.983471074380098</v>
      </c>
      <c r="L43" s="49">
        <v>2021</v>
      </c>
      <c r="M43" s="49" t="s">
        <v>120</v>
      </c>
    </row>
    <row r="44" spans="1:13">
      <c r="A44" s="252" t="s">
        <v>310</v>
      </c>
      <c r="B44" s="252" t="s">
        <v>3703</v>
      </c>
      <c r="C44" s="252">
        <v>78.817078653610906</v>
      </c>
      <c r="D44" s="252">
        <v>2021</v>
      </c>
      <c r="E44" s="252" t="s">
        <v>120</v>
      </c>
      <c r="I44" s="49" t="s">
        <v>3698</v>
      </c>
      <c r="J44" s="49" t="s">
        <v>313</v>
      </c>
      <c r="K44" s="49">
        <v>54.051445393561998</v>
      </c>
      <c r="L44" s="49">
        <v>2022</v>
      </c>
      <c r="M44" s="49" t="s">
        <v>121</v>
      </c>
    </row>
    <row r="45" spans="1:13">
      <c r="A45" s="252" t="s">
        <v>310</v>
      </c>
      <c r="B45" s="252" t="s">
        <v>3703</v>
      </c>
      <c r="C45" s="252">
        <v>74.272338965245595</v>
      </c>
      <c r="D45" s="252">
        <v>2022</v>
      </c>
      <c r="E45" s="252" t="s">
        <v>121</v>
      </c>
      <c r="I45" s="49" t="s">
        <v>3698</v>
      </c>
      <c r="J45" s="49" t="s">
        <v>313</v>
      </c>
      <c r="K45" s="49">
        <v>63.408704230895097</v>
      </c>
      <c r="L45" s="49">
        <v>2022</v>
      </c>
      <c r="M45" s="49" t="s">
        <v>129</v>
      </c>
    </row>
    <row r="46" spans="1:13">
      <c r="A46" s="252" t="s">
        <v>310</v>
      </c>
      <c r="B46" s="252" t="s">
        <v>3703</v>
      </c>
      <c r="C46" s="252">
        <v>75.885567139806497</v>
      </c>
      <c r="D46" s="252">
        <v>2022</v>
      </c>
      <c r="E46" s="252" t="s">
        <v>129</v>
      </c>
      <c r="I46" s="49" t="s">
        <v>3698</v>
      </c>
      <c r="J46" s="49" t="s">
        <v>313</v>
      </c>
      <c r="K46" s="49">
        <v>57.003473234880801</v>
      </c>
      <c r="L46" s="49">
        <v>2022</v>
      </c>
      <c r="M46" s="49" t="s">
        <v>128</v>
      </c>
    </row>
    <row r="47" spans="1:13">
      <c r="A47" s="252" t="s">
        <v>310</v>
      </c>
      <c r="B47" s="252" t="s">
        <v>3703</v>
      </c>
      <c r="C47" s="252">
        <v>66.543416642951001</v>
      </c>
      <c r="D47" s="252">
        <v>2022</v>
      </c>
      <c r="E47" s="252" t="s">
        <v>128</v>
      </c>
      <c r="I47" s="49" t="s">
        <v>3698</v>
      </c>
      <c r="J47" s="49" t="s">
        <v>313</v>
      </c>
      <c r="K47" s="49">
        <v>56.069715598189497</v>
      </c>
      <c r="L47" s="49">
        <v>2022</v>
      </c>
      <c r="M47" s="49" t="s">
        <v>122</v>
      </c>
    </row>
    <row r="48" spans="1:13">
      <c r="A48" s="252" t="s">
        <v>310</v>
      </c>
      <c r="B48" s="252" t="s">
        <v>3703</v>
      </c>
      <c r="C48" s="252">
        <v>68.760210040604605</v>
      </c>
      <c r="D48" s="252">
        <v>2022</v>
      </c>
      <c r="E48" s="252" t="s">
        <v>122</v>
      </c>
      <c r="I48" s="49" t="s">
        <v>3698</v>
      </c>
      <c r="J48" s="49" t="s">
        <v>313</v>
      </c>
      <c r="K48" s="49">
        <v>58.908904635874599</v>
      </c>
      <c r="L48" s="49">
        <v>2022</v>
      </c>
      <c r="M48" s="49" t="s">
        <v>124</v>
      </c>
    </row>
    <row r="49" spans="1:14">
      <c r="A49" s="252" t="s">
        <v>310</v>
      </c>
      <c r="B49" s="252" t="s">
        <v>3703</v>
      </c>
      <c r="C49" s="252">
        <v>78.820749966570602</v>
      </c>
      <c r="D49" s="252">
        <v>2022</v>
      </c>
      <c r="E49" s="252" t="s">
        <v>123</v>
      </c>
      <c r="I49" s="49" t="s">
        <v>3698</v>
      </c>
      <c r="J49" s="49" t="s">
        <v>313</v>
      </c>
      <c r="K49" s="49">
        <v>51.077059737952403</v>
      </c>
      <c r="L49" s="49">
        <v>2022</v>
      </c>
      <c r="M49" s="49" t="s">
        <v>125</v>
      </c>
    </row>
    <row r="50" spans="1:14">
      <c r="A50" s="252" t="s">
        <v>310</v>
      </c>
      <c r="B50" s="252" t="s">
        <v>3703</v>
      </c>
      <c r="C50" s="252">
        <v>78.165444990675198</v>
      </c>
      <c r="D50" s="252">
        <v>2022</v>
      </c>
      <c r="E50" s="252" t="s">
        <v>124</v>
      </c>
      <c r="I50" s="392" t="s">
        <v>3757</v>
      </c>
      <c r="J50" s="392"/>
      <c r="K50" s="392"/>
      <c r="L50" s="392"/>
      <c r="M50" s="392"/>
    </row>
    <row r="51" spans="1:14">
      <c r="A51" s="252" t="s">
        <v>310</v>
      </c>
      <c r="B51" s="252" t="s">
        <v>3703</v>
      </c>
      <c r="C51" s="252">
        <v>75.903697519341193</v>
      </c>
      <c r="D51" s="252">
        <v>2022</v>
      </c>
      <c r="E51" s="252" t="s">
        <v>125</v>
      </c>
    </row>
    <row r="52" spans="1:14">
      <c r="A52" s="271" t="s">
        <v>310</v>
      </c>
      <c r="B52" s="271" t="s">
        <v>3704</v>
      </c>
      <c r="C52" s="271">
        <v>48.814504881450397</v>
      </c>
      <c r="D52" s="271">
        <v>2021</v>
      </c>
      <c r="E52" s="271" t="s">
        <v>127</v>
      </c>
    </row>
    <row r="53" spans="1:14">
      <c r="A53" s="272" t="s">
        <v>310</v>
      </c>
      <c r="B53" s="272" t="s">
        <v>3704</v>
      </c>
      <c r="C53" s="272">
        <v>63.3333341781562</v>
      </c>
      <c r="D53" s="272">
        <v>2021</v>
      </c>
      <c r="E53" s="272" t="s">
        <v>118</v>
      </c>
    </row>
    <row r="54" spans="1:14">
      <c r="A54" s="272" t="s">
        <v>310</v>
      </c>
      <c r="B54" s="272" t="s">
        <v>3704</v>
      </c>
      <c r="C54" s="272">
        <v>42.157986309576799</v>
      </c>
      <c r="D54" s="272">
        <v>2021</v>
      </c>
      <c r="E54" s="272" t="s">
        <v>119</v>
      </c>
      <c r="I54" s="268" t="s">
        <v>108</v>
      </c>
      <c r="J54" s="268" t="s">
        <v>114</v>
      </c>
      <c r="K54" s="268" t="s">
        <v>309</v>
      </c>
      <c r="L54" s="268" t="s">
        <v>115</v>
      </c>
      <c r="M54" s="268" t="s">
        <v>116</v>
      </c>
    </row>
    <row r="55" spans="1:14">
      <c r="A55" s="272" t="s">
        <v>310</v>
      </c>
      <c r="B55" s="272" t="s">
        <v>3704</v>
      </c>
      <c r="C55" s="272">
        <v>52.058305758445798</v>
      </c>
      <c r="D55" s="272">
        <v>2022</v>
      </c>
      <c r="E55" s="272" t="s">
        <v>125</v>
      </c>
      <c r="I55" s="276" t="s">
        <v>3698</v>
      </c>
      <c r="J55" s="276" t="s">
        <v>3788</v>
      </c>
      <c r="K55" s="276">
        <v>62.937062937062898</v>
      </c>
      <c r="L55" s="276">
        <v>2021</v>
      </c>
      <c r="M55" s="276" t="s">
        <v>126</v>
      </c>
      <c r="N55" s="293">
        <v>8</v>
      </c>
    </row>
    <row r="56" spans="1:14">
      <c r="A56" s="14" t="s">
        <v>310</v>
      </c>
      <c r="B56" s="14" t="s">
        <v>3705</v>
      </c>
      <c r="C56" s="14">
        <v>45.7692707499831</v>
      </c>
      <c r="D56" s="14">
        <v>2021</v>
      </c>
      <c r="E56" s="14" t="s">
        <v>120</v>
      </c>
      <c r="I56" s="276" t="s">
        <v>3698</v>
      </c>
      <c r="J56" s="276" t="s">
        <v>3788</v>
      </c>
      <c r="K56" s="276">
        <v>64.526588845654999</v>
      </c>
      <c r="L56" s="276">
        <v>2021</v>
      </c>
      <c r="M56" s="276" t="s">
        <v>127</v>
      </c>
      <c r="N56" s="293">
        <v>9</v>
      </c>
    </row>
    <row r="57" spans="1:14">
      <c r="A57" s="14" t="s">
        <v>310</v>
      </c>
      <c r="B57" s="14" t="s">
        <v>3706</v>
      </c>
      <c r="C57" s="14">
        <v>79.660116834838007</v>
      </c>
      <c r="D57" s="14">
        <v>2021</v>
      </c>
      <c r="E57" s="14" t="s">
        <v>126</v>
      </c>
      <c r="I57" s="276" t="s">
        <v>3698</v>
      </c>
      <c r="J57" s="276" t="s">
        <v>3788</v>
      </c>
      <c r="K57" s="276">
        <v>54.794520547945197</v>
      </c>
      <c r="L57" s="276">
        <v>2021</v>
      </c>
      <c r="M57" s="276" t="s">
        <v>118</v>
      </c>
      <c r="N57" s="293">
        <v>10</v>
      </c>
    </row>
    <row r="58" spans="1:14">
      <c r="A58" s="14" t="s">
        <v>310</v>
      </c>
      <c r="B58" s="14" t="s">
        <v>3706</v>
      </c>
      <c r="C58" s="14">
        <v>69.8621289698319</v>
      </c>
      <c r="D58" s="14">
        <v>2021</v>
      </c>
      <c r="E58" s="14" t="s">
        <v>127</v>
      </c>
      <c r="I58" s="276" t="s">
        <v>3698</v>
      </c>
      <c r="J58" s="276" t="s">
        <v>3788</v>
      </c>
      <c r="K58" s="276">
        <v>59.889932016833903</v>
      </c>
      <c r="L58" s="276">
        <v>2021</v>
      </c>
      <c r="M58" s="276" t="s">
        <v>119</v>
      </c>
      <c r="N58" s="293">
        <v>11</v>
      </c>
    </row>
    <row r="59" spans="1:14">
      <c r="A59" s="14" t="s">
        <v>310</v>
      </c>
      <c r="B59" s="14" t="s">
        <v>3706</v>
      </c>
      <c r="C59" s="14">
        <v>63.203552617990198</v>
      </c>
      <c r="D59" s="14">
        <v>2021</v>
      </c>
      <c r="E59" s="14" t="s">
        <v>118</v>
      </c>
      <c r="I59" s="276" t="s">
        <v>3698</v>
      </c>
      <c r="J59" s="276" t="s">
        <v>3788</v>
      </c>
      <c r="K59" s="276">
        <v>61.276617633172002</v>
      </c>
      <c r="L59" s="276">
        <v>2021</v>
      </c>
      <c r="M59" s="276" t="s">
        <v>120</v>
      </c>
      <c r="N59" s="293">
        <v>12</v>
      </c>
    </row>
    <row r="60" spans="1:14">
      <c r="A60" s="14" t="s">
        <v>310</v>
      </c>
      <c r="B60" s="14" t="s">
        <v>3706</v>
      </c>
      <c r="C60" s="14">
        <v>74.485978040422395</v>
      </c>
      <c r="D60" s="14">
        <v>2021</v>
      </c>
      <c r="E60" s="14" t="s">
        <v>119</v>
      </c>
      <c r="I60" s="276" t="s">
        <v>3698</v>
      </c>
      <c r="J60" s="276" t="s">
        <v>3788</v>
      </c>
      <c r="K60" s="276">
        <v>59.347358757041498</v>
      </c>
      <c r="L60" s="276">
        <v>2022</v>
      </c>
      <c r="M60" s="276" t="s">
        <v>121</v>
      </c>
      <c r="N60" s="293">
        <v>1</v>
      </c>
    </row>
    <row r="61" spans="1:14">
      <c r="A61" s="14" t="s">
        <v>310</v>
      </c>
      <c r="B61" s="14" t="s">
        <v>3706</v>
      </c>
      <c r="C61" s="14">
        <v>60.927581580535701</v>
      </c>
      <c r="D61" s="14">
        <v>2021</v>
      </c>
      <c r="E61" s="14" t="s">
        <v>120</v>
      </c>
      <c r="I61" s="276" t="s">
        <v>3698</v>
      </c>
      <c r="J61" s="276" t="s">
        <v>3788</v>
      </c>
      <c r="K61" s="276">
        <v>65.533483514232998</v>
      </c>
      <c r="L61" s="276">
        <v>2022</v>
      </c>
      <c r="M61" s="276" t="s">
        <v>129</v>
      </c>
      <c r="N61" s="293">
        <v>2</v>
      </c>
    </row>
    <row r="62" spans="1:14">
      <c r="A62" s="14" t="s">
        <v>310</v>
      </c>
      <c r="B62" s="14" t="s">
        <v>3706</v>
      </c>
      <c r="C62" s="14">
        <v>78.59375</v>
      </c>
      <c r="D62" s="14">
        <v>2022</v>
      </c>
      <c r="E62" s="14" t="s">
        <v>129</v>
      </c>
      <c r="I62" s="276" t="s">
        <v>3698</v>
      </c>
      <c r="J62" s="276" t="s">
        <v>3788</v>
      </c>
      <c r="K62" s="276">
        <v>68.150745480774304</v>
      </c>
      <c r="L62" s="276">
        <v>2022</v>
      </c>
      <c r="M62" s="276" t="s">
        <v>128</v>
      </c>
      <c r="N62" s="293">
        <v>3</v>
      </c>
    </row>
    <row r="63" spans="1:14">
      <c r="A63" s="14" t="s">
        <v>310</v>
      </c>
      <c r="B63" s="14" t="s">
        <v>3706</v>
      </c>
      <c r="C63" s="14">
        <v>73.144377026016102</v>
      </c>
      <c r="D63" s="14">
        <v>2022</v>
      </c>
      <c r="E63" s="14" t="s">
        <v>128</v>
      </c>
      <c r="I63" s="276" t="s">
        <v>3698</v>
      </c>
      <c r="J63" s="276" t="s">
        <v>3788</v>
      </c>
      <c r="K63" s="276">
        <v>66.451872734595199</v>
      </c>
      <c r="L63" s="276">
        <v>2022</v>
      </c>
      <c r="M63" s="276" t="s">
        <v>122</v>
      </c>
      <c r="N63" s="293">
        <v>4</v>
      </c>
    </row>
    <row r="64" spans="1:14">
      <c r="A64" s="14" t="s">
        <v>310</v>
      </c>
      <c r="B64" s="14" t="s">
        <v>3706</v>
      </c>
      <c r="C64" s="14">
        <v>69.485975541495705</v>
      </c>
      <c r="D64" s="14">
        <v>2022</v>
      </c>
      <c r="E64" s="14" t="s">
        <v>122</v>
      </c>
      <c r="I64" s="276" t="s">
        <v>3698</v>
      </c>
      <c r="J64" s="276" t="s">
        <v>3788</v>
      </c>
      <c r="K64" s="276">
        <v>61.0915335729376</v>
      </c>
      <c r="L64" s="276">
        <v>2022</v>
      </c>
      <c r="M64" s="276" t="s">
        <v>123</v>
      </c>
      <c r="N64" s="293">
        <v>5</v>
      </c>
    </row>
    <row r="65" spans="1:14">
      <c r="A65" s="14" t="s">
        <v>310</v>
      </c>
      <c r="B65" s="14" t="s">
        <v>3706</v>
      </c>
      <c r="C65" s="14">
        <v>71.706979334759794</v>
      </c>
      <c r="D65" s="14">
        <v>2022</v>
      </c>
      <c r="E65" s="14" t="s">
        <v>123</v>
      </c>
      <c r="I65" s="276" t="s">
        <v>3698</v>
      </c>
      <c r="J65" s="276" t="s">
        <v>3788</v>
      </c>
      <c r="K65" s="276">
        <v>61.179087875417103</v>
      </c>
      <c r="L65" s="276">
        <v>2022</v>
      </c>
      <c r="M65" s="276" t="s">
        <v>124</v>
      </c>
      <c r="N65" s="293">
        <v>6</v>
      </c>
    </row>
    <row r="66" spans="1:14">
      <c r="A66" s="14" t="s">
        <v>310</v>
      </c>
      <c r="B66" s="14" t="s">
        <v>3706</v>
      </c>
      <c r="C66" s="14">
        <v>64.391500199614597</v>
      </c>
      <c r="D66" s="14">
        <v>2022</v>
      </c>
      <c r="E66" s="14" t="s">
        <v>124</v>
      </c>
      <c r="I66" s="276" t="s">
        <v>3698</v>
      </c>
      <c r="J66" s="276" t="s">
        <v>3788</v>
      </c>
      <c r="K66" s="276">
        <v>60.567936736161002</v>
      </c>
      <c r="L66" s="276">
        <v>2022</v>
      </c>
      <c r="M66" s="276" t="s">
        <v>125</v>
      </c>
      <c r="N66" s="293">
        <v>7</v>
      </c>
    </row>
    <row r="67" spans="1:14">
      <c r="A67" s="14" t="s">
        <v>310</v>
      </c>
      <c r="B67" s="14" t="s">
        <v>3706</v>
      </c>
      <c r="C67" s="14">
        <v>68.935429422105003</v>
      </c>
      <c r="D67" s="14">
        <v>2022</v>
      </c>
      <c r="E67" s="14" t="s">
        <v>125</v>
      </c>
      <c r="I67" s="49" t="s">
        <v>3698</v>
      </c>
      <c r="J67" s="49" t="s">
        <v>313</v>
      </c>
      <c r="K67" s="49">
        <v>60.744783871819699</v>
      </c>
      <c r="L67" s="49">
        <v>2021</v>
      </c>
      <c r="M67" s="49" t="s">
        <v>119</v>
      </c>
      <c r="N67" s="14">
        <v>11</v>
      </c>
    </row>
    <row r="68" spans="1:14">
      <c r="A68" s="14" t="s">
        <v>3698</v>
      </c>
      <c r="B68" s="14" t="s">
        <v>3707</v>
      </c>
      <c r="C68" s="14">
        <v>55.5555555555555</v>
      </c>
      <c r="D68" s="14">
        <v>2021</v>
      </c>
      <c r="E68" s="14" t="s">
        <v>126</v>
      </c>
      <c r="I68" s="49" t="s">
        <v>3698</v>
      </c>
      <c r="J68" s="49" t="s">
        <v>313</v>
      </c>
      <c r="K68" s="49">
        <v>61.983471074380098</v>
      </c>
      <c r="L68" s="49">
        <v>2021</v>
      </c>
      <c r="M68" s="49" t="s">
        <v>120</v>
      </c>
      <c r="N68" s="14">
        <v>12</v>
      </c>
    </row>
    <row r="69" spans="1:14">
      <c r="A69" s="14" t="s">
        <v>3698</v>
      </c>
      <c r="B69" s="14" t="s">
        <v>3707</v>
      </c>
      <c r="C69" s="14">
        <v>53.239202657807297</v>
      </c>
      <c r="D69" s="14">
        <v>2021</v>
      </c>
      <c r="E69" s="14" t="s">
        <v>119</v>
      </c>
      <c r="I69" s="49" t="s">
        <v>3698</v>
      </c>
      <c r="J69" s="49" t="s">
        <v>313</v>
      </c>
      <c r="K69" s="49">
        <v>54.051445393561998</v>
      </c>
      <c r="L69" s="49">
        <v>2022</v>
      </c>
      <c r="M69" s="49" t="s">
        <v>121</v>
      </c>
      <c r="N69" s="14">
        <v>1</v>
      </c>
    </row>
    <row r="70" spans="1:14">
      <c r="A70" s="14" t="s">
        <v>3698</v>
      </c>
      <c r="B70" s="14" t="s">
        <v>3707</v>
      </c>
      <c r="C70" s="14">
        <v>68.9134333994147</v>
      </c>
      <c r="D70" s="14">
        <v>2022</v>
      </c>
      <c r="E70" s="14" t="s">
        <v>121</v>
      </c>
      <c r="I70" s="49" t="s">
        <v>3698</v>
      </c>
      <c r="J70" s="49" t="s">
        <v>313</v>
      </c>
      <c r="K70" s="49">
        <v>63.408704230895097</v>
      </c>
      <c r="L70" s="49">
        <v>2022</v>
      </c>
      <c r="M70" s="49" t="s">
        <v>129</v>
      </c>
      <c r="N70" s="14">
        <v>2</v>
      </c>
    </row>
    <row r="71" spans="1:14">
      <c r="A71" s="14" t="s">
        <v>3698</v>
      </c>
      <c r="B71" s="14" t="s">
        <v>3707</v>
      </c>
      <c r="C71" s="14">
        <v>57.478005430502002</v>
      </c>
      <c r="D71" s="14">
        <v>2022</v>
      </c>
      <c r="E71" s="14" t="s">
        <v>128</v>
      </c>
      <c r="I71" s="49" t="s">
        <v>3698</v>
      </c>
      <c r="J71" s="49" t="s">
        <v>313</v>
      </c>
      <c r="K71" s="49">
        <v>57.003473234880801</v>
      </c>
      <c r="L71" s="49">
        <v>2022</v>
      </c>
      <c r="M71" s="49" t="s">
        <v>128</v>
      </c>
      <c r="N71" s="14">
        <v>3</v>
      </c>
    </row>
    <row r="72" spans="1:14">
      <c r="A72" s="14" t="s">
        <v>3698</v>
      </c>
      <c r="B72" s="14" t="s">
        <v>3707</v>
      </c>
      <c r="C72" s="14">
        <v>63.980136456747502</v>
      </c>
      <c r="D72" s="14">
        <v>2022</v>
      </c>
      <c r="E72" s="14" t="s">
        <v>122</v>
      </c>
      <c r="I72" s="49" t="s">
        <v>3698</v>
      </c>
      <c r="J72" s="49" t="s">
        <v>313</v>
      </c>
      <c r="K72" s="49">
        <v>56.069715598189497</v>
      </c>
      <c r="L72" s="49">
        <v>2022</v>
      </c>
      <c r="M72" s="49" t="s">
        <v>122</v>
      </c>
      <c r="N72" s="14">
        <v>4</v>
      </c>
    </row>
    <row r="73" spans="1:14">
      <c r="A73" s="14" t="s">
        <v>3698</v>
      </c>
      <c r="B73" s="14" t="s">
        <v>3707</v>
      </c>
      <c r="C73" s="14">
        <v>47.396171847273102</v>
      </c>
      <c r="D73" s="14">
        <v>2022</v>
      </c>
      <c r="E73" s="14" t="s">
        <v>123</v>
      </c>
      <c r="I73" s="49" t="s">
        <v>3698</v>
      </c>
      <c r="J73" s="49" t="s">
        <v>313</v>
      </c>
      <c r="K73" s="49">
        <v>58.908904635874599</v>
      </c>
      <c r="L73" s="49">
        <v>2022</v>
      </c>
      <c r="M73" s="49" t="s">
        <v>124</v>
      </c>
      <c r="N73" s="14">
        <v>6</v>
      </c>
    </row>
    <row r="74" spans="1:14">
      <c r="A74" s="14" t="s">
        <v>3698</v>
      </c>
      <c r="B74" s="14" t="s">
        <v>3708</v>
      </c>
      <c r="C74" s="14">
        <v>26.546714844038</v>
      </c>
      <c r="D74" s="14">
        <v>2022</v>
      </c>
      <c r="E74" s="14" t="s">
        <v>129</v>
      </c>
      <c r="I74" s="49" t="s">
        <v>3698</v>
      </c>
      <c r="J74" s="49" t="s">
        <v>313</v>
      </c>
      <c r="K74" s="49">
        <v>51.077059737952403</v>
      </c>
      <c r="L74" s="49">
        <v>2022</v>
      </c>
      <c r="M74" s="49" t="s">
        <v>125</v>
      </c>
      <c r="N74" s="14">
        <v>7</v>
      </c>
    </row>
    <row r="75" spans="1:14">
      <c r="A75" s="14" t="s">
        <v>3698</v>
      </c>
      <c r="B75" s="14" t="s">
        <v>3709</v>
      </c>
      <c r="C75" s="14">
        <v>70.351519054988998</v>
      </c>
      <c r="D75" s="14">
        <v>2021</v>
      </c>
      <c r="E75" s="14" t="s">
        <v>126</v>
      </c>
      <c r="I75" s="269" t="s">
        <v>3698</v>
      </c>
      <c r="J75" s="269" t="s">
        <v>3724</v>
      </c>
      <c r="K75" s="269">
        <v>54.292002934702801</v>
      </c>
      <c r="L75" s="269">
        <v>2021</v>
      </c>
      <c r="M75" s="269" t="s">
        <v>126</v>
      </c>
      <c r="N75" s="14">
        <v>8</v>
      </c>
    </row>
    <row r="76" spans="1:14">
      <c r="A76" s="14" t="s">
        <v>3698</v>
      </c>
      <c r="B76" s="14" t="s">
        <v>3709</v>
      </c>
      <c r="C76" s="14">
        <v>69.785978161817297</v>
      </c>
      <c r="D76" s="14">
        <v>2021</v>
      </c>
      <c r="E76" s="14" t="s">
        <v>127</v>
      </c>
      <c r="I76" s="269" t="s">
        <v>3698</v>
      </c>
      <c r="J76" s="269" t="s">
        <v>3724</v>
      </c>
      <c r="K76" s="269">
        <v>67.450976928700101</v>
      </c>
      <c r="L76" s="269">
        <v>2021</v>
      </c>
      <c r="M76" s="269" t="s">
        <v>118</v>
      </c>
      <c r="N76" s="14">
        <v>10</v>
      </c>
    </row>
    <row r="77" spans="1:14">
      <c r="A77" s="14" t="s">
        <v>3698</v>
      </c>
      <c r="B77" s="14" t="s">
        <v>3709</v>
      </c>
      <c r="C77" s="14">
        <v>69.431245784682105</v>
      </c>
      <c r="D77" s="14">
        <v>2021</v>
      </c>
      <c r="E77" s="14" t="s">
        <v>119</v>
      </c>
      <c r="I77" s="269" t="s">
        <v>3698</v>
      </c>
      <c r="J77" s="269" t="s">
        <v>3724</v>
      </c>
      <c r="K77" s="269">
        <v>56.5275908479138</v>
      </c>
      <c r="L77" s="269">
        <v>2021</v>
      </c>
      <c r="M77" s="269" t="s">
        <v>119</v>
      </c>
      <c r="N77" s="14">
        <v>11</v>
      </c>
    </row>
    <row r="78" spans="1:14">
      <c r="A78" s="14" t="s">
        <v>3698</v>
      </c>
      <c r="B78" s="14" t="s">
        <v>3709</v>
      </c>
      <c r="C78" s="14">
        <v>70.989761092150104</v>
      </c>
      <c r="D78" s="14">
        <v>2022</v>
      </c>
      <c r="E78" s="14" t="s">
        <v>121</v>
      </c>
      <c r="I78" s="269" t="s">
        <v>3698</v>
      </c>
      <c r="J78" s="269" t="s">
        <v>3724</v>
      </c>
      <c r="K78" s="269">
        <v>48.476838467699899</v>
      </c>
      <c r="L78" s="269">
        <v>2022</v>
      </c>
      <c r="M78" s="269" t="s">
        <v>121</v>
      </c>
      <c r="N78" s="14">
        <v>1</v>
      </c>
    </row>
    <row r="79" spans="1:14">
      <c r="A79" s="14" t="s">
        <v>3698</v>
      </c>
      <c r="B79" s="14" t="s">
        <v>3709</v>
      </c>
      <c r="C79" s="14">
        <v>72.227293473299795</v>
      </c>
      <c r="D79" s="14">
        <v>2022</v>
      </c>
      <c r="E79" s="14" t="s">
        <v>129</v>
      </c>
      <c r="I79" s="269" t="s">
        <v>3698</v>
      </c>
      <c r="J79" s="269" t="s">
        <v>3724</v>
      </c>
      <c r="K79" s="269">
        <v>60.317460317460302</v>
      </c>
      <c r="L79" s="269">
        <v>2022</v>
      </c>
      <c r="M79" s="269" t="s">
        <v>128</v>
      </c>
      <c r="N79" s="14">
        <v>3</v>
      </c>
    </row>
    <row r="80" spans="1:14">
      <c r="A80" s="14" t="s">
        <v>3698</v>
      </c>
      <c r="B80" s="14" t="s">
        <v>3709</v>
      </c>
      <c r="C80" s="14">
        <v>64.0196145201934</v>
      </c>
      <c r="D80" s="14">
        <v>2022</v>
      </c>
      <c r="E80" s="14" t="s">
        <v>122</v>
      </c>
      <c r="I80" s="269" t="s">
        <v>3698</v>
      </c>
      <c r="J80" s="269" t="s">
        <v>3724</v>
      </c>
      <c r="K80" s="269">
        <v>47.730056878408497</v>
      </c>
      <c r="L80" s="269">
        <v>2022</v>
      </c>
      <c r="M80" s="269" t="s">
        <v>122</v>
      </c>
      <c r="N80" s="14">
        <v>4</v>
      </c>
    </row>
    <row r="81" spans="1:14">
      <c r="A81" s="14" t="s">
        <v>3698</v>
      </c>
      <c r="B81" s="14" t="s">
        <v>3709</v>
      </c>
      <c r="C81" s="14">
        <v>61.769741430877701</v>
      </c>
      <c r="D81" s="14">
        <v>2022</v>
      </c>
      <c r="E81" s="14" t="s">
        <v>123</v>
      </c>
      <c r="I81" s="269" t="s">
        <v>3698</v>
      </c>
      <c r="J81" s="269" t="s">
        <v>3724</v>
      </c>
      <c r="K81" s="269">
        <v>47.814967196708501</v>
      </c>
      <c r="L81" s="269">
        <v>2022</v>
      </c>
      <c r="M81" s="269" t="s">
        <v>123</v>
      </c>
      <c r="N81" s="14">
        <v>5</v>
      </c>
    </row>
    <row r="82" spans="1:14">
      <c r="A82" s="14" t="s">
        <v>3698</v>
      </c>
      <c r="B82" s="14" t="s">
        <v>3709</v>
      </c>
      <c r="C82" s="14">
        <v>64.266916908235103</v>
      </c>
      <c r="D82" s="14">
        <v>2022</v>
      </c>
      <c r="E82" s="14" t="s">
        <v>124</v>
      </c>
      <c r="I82" s="269" t="s">
        <v>3698</v>
      </c>
      <c r="J82" s="269" t="s">
        <v>3724</v>
      </c>
      <c r="K82" s="269">
        <v>47.356828193832598</v>
      </c>
      <c r="L82" s="269">
        <v>2022</v>
      </c>
      <c r="M82" s="269" t="s">
        <v>124</v>
      </c>
      <c r="N82" s="14">
        <v>6</v>
      </c>
    </row>
    <row r="83" spans="1:14">
      <c r="A83" s="14" t="s">
        <v>3698</v>
      </c>
      <c r="B83" s="14" t="s">
        <v>3709</v>
      </c>
      <c r="C83" s="14">
        <v>62.718708011190301</v>
      </c>
      <c r="D83" s="14">
        <v>2022</v>
      </c>
      <c r="E83" s="14" t="s">
        <v>125</v>
      </c>
      <c r="I83" s="269" t="s">
        <v>3698</v>
      </c>
      <c r="J83" s="269" t="s">
        <v>3724</v>
      </c>
      <c r="K83" s="269">
        <v>46.620046620046601</v>
      </c>
      <c r="L83" s="269">
        <v>2022</v>
      </c>
      <c r="M83" s="269" t="s">
        <v>125</v>
      </c>
      <c r="N83" s="14">
        <v>7</v>
      </c>
    </row>
    <row r="84" spans="1:14">
      <c r="A84" s="14" t="s">
        <v>3698</v>
      </c>
      <c r="B84" s="14" t="s">
        <v>3710</v>
      </c>
      <c r="C84" s="14">
        <v>71.641386782231805</v>
      </c>
      <c r="D84" s="14">
        <v>2021</v>
      </c>
      <c r="E84" s="14" t="s">
        <v>126</v>
      </c>
      <c r="I84" s="392" t="s">
        <v>3787</v>
      </c>
      <c r="J84" s="392"/>
      <c r="K84" s="392"/>
      <c r="L84" s="392"/>
      <c r="M84" s="392"/>
    </row>
    <row r="85" spans="1:14">
      <c r="A85" s="14" t="s">
        <v>3698</v>
      </c>
      <c r="B85" s="14" t="s">
        <v>3710</v>
      </c>
      <c r="C85" s="14">
        <v>73.743450417232594</v>
      </c>
      <c r="D85" s="14">
        <v>2021</v>
      </c>
      <c r="E85" s="14" t="s">
        <v>127</v>
      </c>
    </row>
    <row r="86" spans="1:14">
      <c r="A86" s="14" t="s">
        <v>3698</v>
      </c>
      <c r="B86" s="14" t="s">
        <v>3710</v>
      </c>
      <c r="C86" s="14">
        <v>76.0788771807091</v>
      </c>
      <c r="D86" s="14">
        <v>2021</v>
      </c>
      <c r="E86" s="14" t="s">
        <v>118</v>
      </c>
    </row>
    <row r="87" spans="1:14">
      <c r="A87" s="14" t="s">
        <v>3698</v>
      </c>
      <c r="B87" s="14" t="s">
        <v>3710</v>
      </c>
      <c r="C87" s="14">
        <v>90.711254028832897</v>
      </c>
      <c r="D87" s="14">
        <v>2021</v>
      </c>
      <c r="E87" s="14" t="s">
        <v>119</v>
      </c>
    </row>
    <row r="88" spans="1:14">
      <c r="A88" s="14" t="s">
        <v>3698</v>
      </c>
      <c r="B88" s="14" t="s">
        <v>3710</v>
      </c>
      <c r="C88" s="14">
        <v>69.432684165961007</v>
      </c>
      <c r="D88" s="14">
        <v>2021</v>
      </c>
      <c r="E88" s="14" t="s">
        <v>120</v>
      </c>
    </row>
    <row r="89" spans="1:14">
      <c r="A89" s="14" t="s">
        <v>3698</v>
      </c>
      <c r="B89" s="14" t="s">
        <v>3710</v>
      </c>
      <c r="C89" s="14">
        <v>79.680751726027694</v>
      </c>
      <c r="D89" s="14">
        <v>2022</v>
      </c>
      <c r="E89" s="14" t="s">
        <v>121</v>
      </c>
    </row>
    <row r="90" spans="1:14">
      <c r="A90" s="14" t="s">
        <v>3698</v>
      </c>
      <c r="B90" s="14" t="s">
        <v>3710</v>
      </c>
      <c r="C90" s="14">
        <v>71.788901823826095</v>
      </c>
      <c r="D90" s="14">
        <v>2022</v>
      </c>
      <c r="E90" s="14" t="s">
        <v>128</v>
      </c>
    </row>
    <row r="91" spans="1:14">
      <c r="A91" s="14" t="s">
        <v>3698</v>
      </c>
      <c r="B91" s="14" t="s">
        <v>3710</v>
      </c>
      <c r="C91" s="14">
        <v>72.744624877019703</v>
      </c>
      <c r="D91" s="14">
        <v>2022</v>
      </c>
      <c r="E91" s="14" t="s">
        <v>122</v>
      </c>
    </row>
    <row r="92" spans="1:14">
      <c r="A92" s="14" t="s">
        <v>3698</v>
      </c>
      <c r="B92" s="14" t="s">
        <v>3710</v>
      </c>
      <c r="C92" s="14">
        <v>95.837997139556194</v>
      </c>
      <c r="D92" s="14">
        <v>2022</v>
      </c>
      <c r="E92" s="14" t="s">
        <v>123</v>
      </c>
    </row>
    <row r="93" spans="1:14">
      <c r="A93" s="14" t="s">
        <v>3698</v>
      </c>
      <c r="B93" s="14" t="s">
        <v>3710</v>
      </c>
      <c r="C93" s="14">
        <v>80.728038022581103</v>
      </c>
      <c r="D93" s="14">
        <v>2022</v>
      </c>
      <c r="E93" s="14" t="s">
        <v>124</v>
      </c>
    </row>
    <row r="94" spans="1:14">
      <c r="A94" s="14" t="s">
        <v>3698</v>
      </c>
      <c r="B94" s="14" t="s">
        <v>3710</v>
      </c>
      <c r="C94" s="14">
        <v>79.046492864023193</v>
      </c>
      <c r="D94" s="14">
        <v>2022</v>
      </c>
      <c r="E94" s="14" t="s">
        <v>125</v>
      </c>
    </row>
    <row r="95" spans="1:14">
      <c r="A95" s="14" t="s">
        <v>310</v>
      </c>
      <c r="B95" s="14" t="s">
        <v>139</v>
      </c>
      <c r="C95" s="14">
        <v>65.939367149784999</v>
      </c>
      <c r="D95" s="14">
        <v>2021</v>
      </c>
      <c r="E95" s="14" t="s">
        <v>126</v>
      </c>
    </row>
    <row r="96" spans="1:14">
      <c r="A96" s="14" t="s">
        <v>310</v>
      </c>
      <c r="B96" s="14" t="s">
        <v>139</v>
      </c>
      <c r="C96" s="14">
        <v>60.073241198420497</v>
      </c>
      <c r="D96" s="14">
        <v>2021</v>
      </c>
      <c r="E96" s="14" t="s">
        <v>127</v>
      </c>
    </row>
    <row r="97" spans="1:5">
      <c r="A97" s="14" t="s">
        <v>310</v>
      </c>
      <c r="B97" s="14" t="s">
        <v>139</v>
      </c>
      <c r="C97" s="14">
        <v>64.8278776317579</v>
      </c>
      <c r="D97" s="14">
        <v>2021</v>
      </c>
      <c r="E97" s="14" t="s">
        <v>118</v>
      </c>
    </row>
    <row r="98" spans="1:5">
      <c r="A98" s="14" t="s">
        <v>310</v>
      </c>
      <c r="B98" s="14" t="s">
        <v>139</v>
      </c>
      <c r="C98" s="14">
        <v>61.799988836788003</v>
      </c>
      <c r="D98" s="14">
        <v>2021</v>
      </c>
      <c r="E98" s="14" t="s">
        <v>119</v>
      </c>
    </row>
    <row r="99" spans="1:5">
      <c r="A99" s="14" t="s">
        <v>310</v>
      </c>
      <c r="B99" s="14" t="s">
        <v>139</v>
      </c>
      <c r="C99" s="14">
        <v>65.669207243109398</v>
      </c>
      <c r="D99" s="14">
        <v>2022</v>
      </c>
      <c r="E99" s="14" t="s">
        <v>121</v>
      </c>
    </row>
    <row r="100" spans="1:5">
      <c r="A100" s="14" t="s">
        <v>310</v>
      </c>
      <c r="B100" s="14" t="s">
        <v>139</v>
      </c>
      <c r="C100" s="14">
        <v>54.4450493894376</v>
      </c>
      <c r="D100" s="14">
        <v>2022</v>
      </c>
      <c r="E100" s="14" t="s">
        <v>129</v>
      </c>
    </row>
    <row r="101" spans="1:5">
      <c r="A101" s="14" t="s">
        <v>310</v>
      </c>
      <c r="B101" s="14" t="s">
        <v>139</v>
      </c>
      <c r="C101" s="14">
        <v>62.7196241300216</v>
      </c>
      <c r="D101" s="14">
        <v>2022</v>
      </c>
      <c r="E101" s="14" t="s">
        <v>128</v>
      </c>
    </row>
    <row r="102" spans="1:5">
      <c r="A102" s="14" t="s">
        <v>310</v>
      </c>
      <c r="B102" s="14" t="s">
        <v>139</v>
      </c>
      <c r="C102" s="14">
        <v>65.116142392065797</v>
      </c>
      <c r="D102" s="14">
        <v>2022</v>
      </c>
      <c r="E102" s="14" t="s">
        <v>122</v>
      </c>
    </row>
    <row r="103" spans="1:5">
      <c r="A103" s="14" t="s">
        <v>310</v>
      </c>
      <c r="B103" s="14" t="s">
        <v>139</v>
      </c>
      <c r="C103" s="14">
        <v>56.796078736481697</v>
      </c>
      <c r="D103" s="14">
        <v>2022</v>
      </c>
      <c r="E103" s="14" t="s">
        <v>123</v>
      </c>
    </row>
    <row r="104" spans="1:5">
      <c r="A104" s="14" t="s">
        <v>310</v>
      </c>
      <c r="B104" s="14" t="s">
        <v>139</v>
      </c>
      <c r="C104" s="14">
        <v>63.519813091918003</v>
      </c>
      <c r="D104" s="14">
        <v>2022</v>
      </c>
      <c r="E104" s="14" t="s">
        <v>124</v>
      </c>
    </row>
    <row r="105" spans="1:5">
      <c r="A105" s="14" t="s">
        <v>310</v>
      </c>
      <c r="B105" s="14" t="s">
        <v>139</v>
      </c>
      <c r="C105" s="14">
        <v>64.935064935064901</v>
      </c>
      <c r="D105" s="14">
        <v>2022</v>
      </c>
      <c r="E105" s="14" t="s">
        <v>125</v>
      </c>
    </row>
    <row r="106" spans="1:5">
      <c r="A106" s="14" t="s">
        <v>310</v>
      </c>
      <c r="B106" s="14" t="s">
        <v>3711</v>
      </c>
      <c r="C106" s="14">
        <v>112.60689188044999</v>
      </c>
      <c r="D106" s="14">
        <v>2021</v>
      </c>
      <c r="E106" s="14" t="s">
        <v>126</v>
      </c>
    </row>
    <row r="107" spans="1:5">
      <c r="A107" s="14" t="s">
        <v>310</v>
      </c>
      <c r="B107" s="14" t="s">
        <v>3711</v>
      </c>
      <c r="C107" s="14">
        <v>121.951219512195</v>
      </c>
      <c r="D107" s="14">
        <v>2021</v>
      </c>
      <c r="E107" s="14" t="s">
        <v>127</v>
      </c>
    </row>
    <row r="108" spans="1:5">
      <c r="A108" s="14" t="s">
        <v>310</v>
      </c>
      <c r="B108" s="14" t="s">
        <v>3711</v>
      </c>
      <c r="C108" s="14">
        <v>91.687960318653197</v>
      </c>
      <c r="D108" s="14">
        <v>2021</v>
      </c>
      <c r="E108" s="14" t="s">
        <v>118</v>
      </c>
    </row>
    <row r="109" spans="1:5">
      <c r="A109" s="14" t="s">
        <v>310</v>
      </c>
      <c r="B109" s="14" t="s">
        <v>3711</v>
      </c>
      <c r="C109" s="14">
        <v>114.982578397212</v>
      </c>
      <c r="D109" s="14">
        <v>2021</v>
      </c>
      <c r="E109" s="14" t="s">
        <v>119</v>
      </c>
    </row>
    <row r="110" spans="1:5">
      <c r="A110" s="14" t="s">
        <v>310</v>
      </c>
      <c r="B110" s="14" t="s">
        <v>3711</v>
      </c>
      <c r="C110" s="14">
        <v>98.794661047546995</v>
      </c>
      <c r="D110" s="14">
        <v>2021</v>
      </c>
      <c r="E110" s="14" t="s">
        <v>120</v>
      </c>
    </row>
    <row r="111" spans="1:5">
      <c r="A111" s="14" t="s">
        <v>310</v>
      </c>
      <c r="B111" s="14" t="s">
        <v>3711</v>
      </c>
      <c r="C111" s="14">
        <v>115.646258503401</v>
      </c>
      <c r="D111" s="14">
        <v>2022</v>
      </c>
      <c r="E111" s="14" t="s">
        <v>129</v>
      </c>
    </row>
    <row r="112" spans="1:5">
      <c r="A112" s="14" t="s">
        <v>310</v>
      </c>
      <c r="B112" s="14" t="s">
        <v>3711</v>
      </c>
      <c r="C112" s="14">
        <v>103.605470368835</v>
      </c>
      <c r="D112" s="14">
        <v>2022</v>
      </c>
      <c r="E112" s="14" t="s">
        <v>128</v>
      </c>
    </row>
    <row r="113" spans="1:5">
      <c r="A113" s="14" t="s">
        <v>310</v>
      </c>
      <c r="B113" s="14" t="s">
        <v>3711</v>
      </c>
      <c r="C113" s="14">
        <v>102.04081632653001</v>
      </c>
      <c r="D113" s="14">
        <v>2022</v>
      </c>
      <c r="E113" s="14" t="s">
        <v>122</v>
      </c>
    </row>
    <row r="114" spans="1:5">
      <c r="A114" s="14" t="s">
        <v>310</v>
      </c>
      <c r="B114" s="14" t="s">
        <v>3711</v>
      </c>
      <c r="C114" s="14">
        <v>116.72473867595799</v>
      </c>
      <c r="D114" s="14">
        <v>2022</v>
      </c>
      <c r="E114" s="14" t="s">
        <v>124</v>
      </c>
    </row>
    <row r="115" spans="1:5">
      <c r="A115" s="14" t="s">
        <v>310</v>
      </c>
      <c r="B115" s="14" t="s">
        <v>3712</v>
      </c>
      <c r="C115" s="14">
        <v>98.828698189539594</v>
      </c>
      <c r="D115" s="14">
        <v>2021</v>
      </c>
      <c r="E115" s="14" t="s">
        <v>126</v>
      </c>
    </row>
    <row r="116" spans="1:5">
      <c r="A116" s="14" t="s">
        <v>310</v>
      </c>
      <c r="B116" s="14" t="s">
        <v>3712</v>
      </c>
      <c r="C116" s="14">
        <v>106.640391379943</v>
      </c>
      <c r="D116" s="14">
        <v>2021</v>
      </c>
      <c r="E116" s="14" t="s">
        <v>127</v>
      </c>
    </row>
    <row r="117" spans="1:5">
      <c r="A117" s="14" t="s">
        <v>310</v>
      </c>
      <c r="B117" s="14" t="s">
        <v>3712</v>
      </c>
      <c r="C117" s="14">
        <v>102.245849438972</v>
      </c>
      <c r="D117" s="14">
        <v>2021</v>
      </c>
      <c r="E117" s="14" t="s">
        <v>118</v>
      </c>
    </row>
    <row r="118" spans="1:5">
      <c r="A118" s="14" t="s">
        <v>310</v>
      </c>
      <c r="B118" s="14" t="s">
        <v>3712</v>
      </c>
      <c r="C118" s="14">
        <v>92.3365437976137</v>
      </c>
      <c r="D118" s="14">
        <v>2021</v>
      </c>
      <c r="E118" s="14" t="s">
        <v>119</v>
      </c>
    </row>
    <row r="119" spans="1:5">
      <c r="A119" s="14" t="s">
        <v>310</v>
      </c>
      <c r="B119" s="14" t="s">
        <v>3712</v>
      </c>
      <c r="C119" s="14">
        <v>103.15486757756599</v>
      </c>
      <c r="D119" s="14">
        <v>2021</v>
      </c>
      <c r="E119" s="14" t="s">
        <v>120</v>
      </c>
    </row>
    <row r="120" spans="1:5">
      <c r="A120" s="14" t="s">
        <v>310</v>
      </c>
      <c r="B120" s="14" t="s">
        <v>3712</v>
      </c>
      <c r="C120" s="14">
        <v>89.019250897295095</v>
      </c>
      <c r="D120" s="14">
        <v>2022</v>
      </c>
      <c r="E120" s="14" t="s">
        <v>121</v>
      </c>
    </row>
    <row r="121" spans="1:5">
      <c r="A121" s="14" t="s">
        <v>310</v>
      </c>
      <c r="B121" s="14" t="s">
        <v>3712</v>
      </c>
      <c r="C121" s="14">
        <v>106.850137451208</v>
      </c>
      <c r="D121" s="14">
        <v>2022</v>
      </c>
      <c r="E121" s="14" t="s">
        <v>129</v>
      </c>
    </row>
    <row r="122" spans="1:5">
      <c r="A122" s="14" t="s">
        <v>310</v>
      </c>
      <c r="B122" s="14" t="s">
        <v>3712</v>
      </c>
      <c r="C122" s="14">
        <v>86.770499037512906</v>
      </c>
      <c r="D122" s="14">
        <v>2022</v>
      </c>
      <c r="E122" s="14" t="s">
        <v>128</v>
      </c>
    </row>
    <row r="123" spans="1:5">
      <c r="A123" s="14" t="s">
        <v>310</v>
      </c>
      <c r="B123" s="14" t="s">
        <v>3712</v>
      </c>
      <c r="C123" s="14">
        <v>116.020591294353</v>
      </c>
      <c r="D123" s="14">
        <v>2022</v>
      </c>
      <c r="E123" s="14" t="s">
        <v>122</v>
      </c>
    </row>
    <row r="124" spans="1:5">
      <c r="A124" s="14" t="s">
        <v>310</v>
      </c>
      <c r="B124" s="14" t="s">
        <v>3712</v>
      </c>
      <c r="C124" s="14">
        <v>101.344437805526</v>
      </c>
      <c r="D124" s="14">
        <v>2022</v>
      </c>
      <c r="E124" s="14" t="s">
        <v>123</v>
      </c>
    </row>
    <row r="125" spans="1:5">
      <c r="A125" s="14" t="s">
        <v>310</v>
      </c>
      <c r="B125" s="14" t="s">
        <v>3712</v>
      </c>
      <c r="C125" s="14">
        <v>104.38720759690101</v>
      </c>
      <c r="D125" s="14">
        <v>2022</v>
      </c>
      <c r="E125" s="14" t="s">
        <v>124</v>
      </c>
    </row>
    <row r="126" spans="1:5">
      <c r="A126" s="14" t="s">
        <v>310</v>
      </c>
      <c r="B126" s="14" t="s">
        <v>3712</v>
      </c>
      <c r="C126" s="14">
        <v>111.17922555765399</v>
      </c>
      <c r="D126" s="14">
        <v>2022</v>
      </c>
      <c r="E126" s="14" t="s">
        <v>125</v>
      </c>
    </row>
    <row r="127" spans="1:5">
      <c r="A127" s="14" t="s">
        <v>310</v>
      </c>
      <c r="B127" s="14" t="s">
        <v>3713</v>
      </c>
      <c r="C127" s="14">
        <v>82.416892634126498</v>
      </c>
      <c r="D127" s="14">
        <v>2021</v>
      </c>
      <c r="E127" s="14" t="s">
        <v>127</v>
      </c>
    </row>
    <row r="128" spans="1:5">
      <c r="A128" s="14" t="s">
        <v>310</v>
      </c>
      <c r="B128" s="14" t="s">
        <v>3714</v>
      </c>
      <c r="C128" s="14">
        <v>69.450254326121396</v>
      </c>
      <c r="D128" s="14">
        <v>2021</v>
      </c>
      <c r="E128" s="14" t="s">
        <v>118</v>
      </c>
    </row>
    <row r="129" spans="1:5">
      <c r="A129" s="14" t="s">
        <v>310</v>
      </c>
      <c r="B129" s="14" t="s">
        <v>3714</v>
      </c>
      <c r="C129" s="14">
        <v>70.370063030216997</v>
      </c>
      <c r="D129" s="14">
        <v>2022</v>
      </c>
      <c r="E129" s="14" t="s">
        <v>121</v>
      </c>
    </row>
    <row r="130" spans="1:5">
      <c r="A130" s="14" t="s">
        <v>310</v>
      </c>
      <c r="B130" s="14" t="s">
        <v>3714</v>
      </c>
      <c r="C130" s="14">
        <v>67.934849537524201</v>
      </c>
      <c r="D130" s="14">
        <v>2022</v>
      </c>
      <c r="E130" s="14" t="s">
        <v>128</v>
      </c>
    </row>
    <row r="131" spans="1:5">
      <c r="A131" s="14" t="s">
        <v>310</v>
      </c>
      <c r="B131" s="14" t="s">
        <v>3714</v>
      </c>
      <c r="C131" s="14">
        <v>69.450259297825497</v>
      </c>
      <c r="D131" s="14">
        <v>2022</v>
      </c>
      <c r="E131" s="14" t="s">
        <v>123</v>
      </c>
    </row>
    <row r="132" spans="1:5">
      <c r="A132" s="14" t="s">
        <v>310</v>
      </c>
      <c r="B132" s="14" t="s">
        <v>3715</v>
      </c>
      <c r="C132" s="14">
        <v>70.541017011188401</v>
      </c>
      <c r="D132" s="14">
        <v>2021</v>
      </c>
      <c r="E132" s="14" t="s">
        <v>126</v>
      </c>
    </row>
    <row r="133" spans="1:5">
      <c r="A133" s="14" t="s">
        <v>310</v>
      </c>
      <c r="B133" s="14" t="s">
        <v>3715</v>
      </c>
      <c r="C133" s="14">
        <v>66.816865472574094</v>
      </c>
      <c r="D133" s="14">
        <v>2021</v>
      </c>
      <c r="E133" s="14" t="s">
        <v>127</v>
      </c>
    </row>
    <row r="134" spans="1:5">
      <c r="A134" s="14" t="s">
        <v>310</v>
      </c>
      <c r="B134" s="14" t="s">
        <v>3715</v>
      </c>
      <c r="C134" s="14">
        <v>81.759464310651296</v>
      </c>
      <c r="D134" s="14">
        <v>2021</v>
      </c>
      <c r="E134" s="14" t="s">
        <v>118</v>
      </c>
    </row>
    <row r="135" spans="1:5">
      <c r="A135" s="14" t="s">
        <v>310</v>
      </c>
      <c r="B135" s="14" t="s">
        <v>3715</v>
      </c>
      <c r="C135" s="14">
        <v>87.268050707330502</v>
      </c>
      <c r="D135" s="14">
        <v>2021</v>
      </c>
      <c r="E135" s="14" t="s">
        <v>119</v>
      </c>
    </row>
    <row r="136" spans="1:5">
      <c r="A136" s="14" t="s">
        <v>310</v>
      </c>
      <c r="B136" s="14" t="s">
        <v>3715</v>
      </c>
      <c r="C136" s="14">
        <v>79.401609243697393</v>
      </c>
      <c r="D136" s="14">
        <v>2021</v>
      </c>
      <c r="E136" s="14" t="s">
        <v>120</v>
      </c>
    </row>
    <row r="137" spans="1:5">
      <c r="A137" s="14" t="s">
        <v>310</v>
      </c>
      <c r="B137" s="14" t="s">
        <v>3715</v>
      </c>
      <c r="C137" s="14">
        <v>67.461437372179205</v>
      </c>
      <c r="D137" s="14">
        <v>2022</v>
      </c>
      <c r="E137" s="14" t="s">
        <v>121</v>
      </c>
    </row>
    <row r="138" spans="1:5">
      <c r="A138" s="14" t="s">
        <v>310</v>
      </c>
      <c r="B138" s="14" t="s">
        <v>3715</v>
      </c>
      <c r="C138" s="14">
        <v>68.560859721292104</v>
      </c>
      <c r="D138" s="14">
        <v>2022</v>
      </c>
      <c r="E138" s="14" t="s">
        <v>129</v>
      </c>
    </row>
    <row r="139" spans="1:5">
      <c r="A139" s="14" t="s">
        <v>310</v>
      </c>
      <c r="B139" s="14" t="s">
        <v>3715</v>
      </c>
      <c r="C139" s="14">
        <v>75.373311631431505</v>
      </c>
      <c r="D139" s="14">
        <v>2022</v>
      </c>
      <c r="E139" s="14" t="s">
        <v>128</v>
      </c>
    </row>
    <row r="140" spans="1:5">
      <c r="A140" s="14" t="s">
        <v>310</v>
      </c>
      <c r="B140" s="14" t="s">
        <v>3715</v>
      </c>
      <c r="C140" s="14">
        <v>67.764595138676697</v>
      </c>
      <c r="D140" s="14">
        <v>2022</v>
      </c>
      <c r="E140" s="14" t="s">
        <v>122</v>
      </c>
    </row>
    <row r="141" spans="1:5" s="250" customFormat="1">
      <c r="A141" s="250" t="s">
        <v>310</v>
      </c>
      <c r="B141" s="250" t="s">
        <v>3715</v>
      </c>
      <c r="C141" s="250">
        <v>69.308566912401801</v>
      </c>
      <c r="D141" s="250">
        <v>2022</v>
      </c>
      <c r="E141" s="250" t="s">
        <v>123</v>
      </c>
    </row>
    <row r="142" spans="1:5" s="250" customFormat="1">
      <c r="A142" s="250" t="s">
        <v>310</v>
      </c>
      <c r="B142" s="250" t="s">
        <v>3715</v>
      </c>
      <c r="C142" s="250">
        <v>71.7587829165481</v>
      </c>
      <c r="D142" s="250">
        <v>2022</v>
      </c>
      <c r="E142" s="250" t="s">
        <v>124</v>
      </c>
    </row>
    <row r="143" spans="1:5" s="250" customFormat="1">
      <c r="A143" s="250" t="s">
        <v>310</v>
      </c>
      <c r="B143" s="250" t="s">
        <v>3715</v>
      </c>
      <c r="C143" s="250">
        <v>76.911607597387302</v>
      </c>
      <c r="D143" s="250">
        <v>2022</v>
      </c>
      <c r="E143" s="250" t="s">
        <v>125</v>
      </c>
    </row>
    <row r="144" spans="1:5" s="250" customFormat="1">
      <c r="A144" s="250" t="s">
        <v>310</v>
      </c>
      <c r="B144" s="250" t="s">
        <v>3716</v>
      </c>
      <c r="C144" s="250">
        <v>66.707432066611005</v>
      </c>
      <c r="D144" s="250">
        <v>2021</v>
      </c>
      <c r="E144" s="250" t="s">
        <v>126</v>
      </c>
    </row>
    <row r="145" spans="1:5" s="250" customFormat="1">
      <c r="A145" s="250" t="s">
        <v>310</v>
      </c>
      <c r="B145" s="250" t="s">
        <v>3716</v>
      </c>
      <c r="C145" s="250">
        <v>61.269146608315097</v>
      </c>
      <c r="D145" s="250">
        <v>2021</v>
      </c>
      <c r="E145" s="250" t="s">
        <v>119</v>
      </c>
    </row>
    <row r="146" spans="1:5" s="250" customFormat="1">
      <c r="A146" s="250" t="s">
        <v>310</v>
      </c>
      <c r="B146" s="250" t="s">
        <v>3716</v>
      </c>
      <c r="C146" s="250">
        <v>71.271608555522903</v>
      </c>
      <c r="D146" s="250">
        <v>2021</v>
      </c>
      <c r="E146" s="250" t="s">
        <v>120</v>
      </c>
    </row>
    <row r="147" spans="1:5" s="250" customFormat="1">
      <c r="A147" s="250" t="s">
        <v>310</v>
      </c>
      <c r="B147" s="250" t="s">
        <v>3716</v>
      </c>
      <c r="C147" s="250">
        <v>64.464141821111994</v>
      </c>
      <c r="D147" s="250">
        <v>2022</v>
      </c>
      <c r="E147" s="250" t="s">
        <v>121</v>
      </c>
    </row>
    <row r="148" spans="1:5" s="250" customFormat="1">
      <c r="A148" s="250" t="s">
        <v>310</v>
      </c>
      <c r="B148" s="250" t="s">
        <v>3716</v>
      </c>
      <c r="C148" s="250">
        <v>56.508032988853401</v>
      </c>
      <c r="D148" s="250">
        <v>2022</v>
      </c>
      <c r="E148" s="250" t="s">
        <v>128</v>
      </c>
    </row>
    <row r="149" spans="1:5" s="250" customFormat="1">
      <c r="A149" s="250" t="s">
        <v>310</v>
      </c>
      <c r="B149" s="250" t="s">
        <v>3716</v>
      </c>
      <c r="C149" s="250">
        <v>67.261296372662599</v>
      </c>
      <c r="D149" s="250">
        <v>2022</v>
      </c>
      <c r="E149" s="250" t="s">
        <v>125</v>
      </c>
    </row>
    <row r="150" spans="1:5" s="250" customFormat="1">
      <c r="A150" s="270" t="s">
        <v>3698</v>
      </c>
      <c r="B150" s="270" t="s">
        <v>3717</v>
      </c>
      <c r="C150" s="270">
        <v>28.995112667053501</v>
      </c>
      <c r="D150" s="270">
        <v>2021</v>
      </c>
      <c r="E150" s="270" t="s">
        <v>126</v>
      </c>
    </row>
    <row r="151" spans="1:5">
      <c r="A151" s="251" t="s">
        <v>3698</v>
      </c>
      <c r="B151" s="251" t="s">
        <v>3717</v>
      </c>
      <c r="C151" s="251">
        <v>52.7364350169928</v>
      </c>
      <c r="D151" s="251">
        <v>2021</v>
      </c>
      <c r="E151" s="251" t="s">
        <v>118</v>
      </c>
    </row>
    <row r="152" spans="1:5">
      <c r="A152" s="251" t="s">
        <v>3698</v>
      </c>
      <c r="B152" s="251" t="s">
        <v>3717</v>
      </c>
      <c r="C152" s="251">
        <v>52.9387810506311</v>
      </c>
      <c r="D152" s="251">
        <v>2021</v>
      </c>
      <c r="E152" s="251" t="s">
        <v>119</v>
      </c>
    </row>
    <row r="153" spans="1:5">
      <c r="A153" s="251" t="s">
        <v>3698</v>
      </c>
      <c r="B153" s="251" t="s">
        <v>3717</v>
      </c>
      <c r="C153" s="251">
        <v>52.6524935426187</v>
      </c>
      <c r="D153" s="251">
        <v>2022</v>
      </c>
      <c r="E153" s="251" t="s">
        <v>121</v>
      </c>
    </row>
    <row r="154" spans="1:5">
      <c r="A154" s="251" t="s">
        <v>3698</v>
      </c>
      <c r="B154" s="251" t="s">
        <v>3717</v>
      </c>
      <c r="C154" s="251">
        <v>42.107324716020301</v>
      </c>
      <c r="D154" s="251">
        <v>2022</v>
      </c>
      <c r="E154" s="251" t="s">
        <v>122</v>
      </c>
    </row>
    <row r="155" spans="1:5">
      <c r="A155" s="251" t="s">
        <v>3698</v>
      </c>
      <c r="B155" s="251" t="s">
        <v>3718</v>
      </c>
      <c r="C155" s="251">
        <v>39.469415255738802</v>
      </c>
      <c r="D155" s="251">
        <v>2021</v>
      </c>
      <c r="E155" s="251" t="s">
        <v>126</v>
      </c>
    </row>
    <row r="156" spans="1:5">
      <c r="A156" s="251" t="s">
        <v>3698</v>
      </c>
      <c r="B156" s="251" t="s">
        <v>3718</v>
      </c>
      <c r="C156" s="251">
        <v>46.392949286002903</v>
      </c>
      <c r="D156" s="251">
        <v>2021</v>
      </c>
      <c r="E156" s="251" t="s">
        <v>127</v>
      </c>
    </row>
    <row r="157" spans="1:5">
      <c r="A157" s="251" t="s">
        <v>3698</v>
      </c>
      <c r="B157" s="251" t="s">
        <v>3718</v>
      </c>
      <c r="C157" s="251">
        <v>53.022269353128301</v>
      </c>
      <c r="D157" s="251">
        <v>2021</v>
      </c>
      <c r="E157" s="251" t="s">
        <v>119</v>
      </c>
    </row>
    <row r="158" spans="1:5">
      <c r="A158" s="251" t="s">
        <v>3698</v>
      </c>
      <c r="B158" s="251" t="s">
        <v>3718</v>
      </c>
      <c r="C158" s="251">
        <v>59.453032104637302</v>
      </c>
      <c r="D158" s="251">
        <v>2021</v>
      </c>
      <c r="E158" s="251" t="s">
        <v>120</v>
      </c>
    </row>
    <row r="159" spans="1:5">
      <c r="A159" s="251" t="s">
        <v>3698</v>
      </c>
      <c r="B159" s="251" t="s">
        <v>3718</v>
      </c>
      <c r="C159" s="251">
        <v>54.375970999482099</v>
      </c>
      <c r="D159" s="251">
        <v>2022</v>
      </c>
      <c r="E159" s="251" t="s">
        <v>122</v>
      </c>
    </row>
    <row r="160" spans="1:5">
      <c r="A160" s="251" t="s">
        <v>3698</v>
      </c>
      <c r="B160" s="251" t="s">
        <v>3718</v>
      </c>
      <c r="C160" s="251">
        <v>40.203698740284104</v>
      </c>
      <c r="D160" s="251">
        <v>2022</v>
      </c>
      <c r="E160" s="251" t="s">
        <v>123</v>
      </c>
    </row>
    <row r="161" spans="1:5">
      <c r="A161" s="251" t="s">
        <v>3698</v>
      </c>
      <c r="B161" s="251" t="s">
        <v>3719</v>
      </c>
      <c r="C161" s="251">
        <v>77.630478920339101</v>
      </c>
      <c r="D161" s="251">
        <v>2022</v>
      </c>
      <c r="E161" s="251" t="s">
        <v>128</v>
      </c>
    </row>
    <row r="162" spans="1:5">
      <c r="A162" s="251" t="s">
        <v>3698</v>
      </c>
      <c r="B162" s="251" t="s">
        <v>3719</v>
      </c>
      <c r="C162" s="251">
        <v>72.5784561705389</v>
      </c>
      <c r="D162" s="251">
        <v>2022</v>
      </c>
      <c r="E162" s="251" t="s">
        <v>122</v>
      </c>
    </row>
    <row r="163" spans="1:5">
      <c r="A163" s="251" t="s">
        <v>3698</v>
      </c>
      <c r="B163" s="251" t="s">
        <v>3719</v>
      </c>
      <c r="C163" s="251">
        <v>71.321472736150795</v>
      </c>
      <c r="D163" s="251">
        <v>2022</v>
      </c>
      <c r="E163" s="251" t="s">
        <v>123</v>
      </c>
    </row>
    <row r="164" spans="1:5">
      <c r="A164" s="14" t="s">
        <v>310</v>
      </c>
      <c r="B164" s="14" t="s">
        <v>3720</v>
      </c>
      <c r="C164" s="14">
        <v>44.9058115541578</v>
      </c>
      <c r="D164" s="14">
        <v>2021</v>
      </c>
      <c r="E164" s="14" t="s">
        <v>126</v>
      </c>
    </row>
    <row r="165" spans="1:5">
      <c r="A165" s="14" t="s">
        <v>310</v>
      </c>
      <c r="B165" s="14" t="s">
        <v>3720</v>
      </c>
      <c r="C165" s="14">
        <v>56.4058318633952</v>
      </c>
      <c r="D165" s="14">
        <v>2021</v>
      </c>
      <c r="E165" s="14" t="s">
        <v>127</v>
      </c>
    </row>
    <row r="166" spans="1:5">
      <c r="A166" s="14" t="s">
        <v>310</v>
      </c>
      <c r="B166" s="14" t="s">
        <v>3720</v>
      </c>
      <c r="C166" s="14">
        <v>53.484602917341903</v>
      </c>
      <c r="D166" s="14">
        <v>2021</v>
      </c>
      <c r="E166" s="14" t="s">
        <v>120</v>
      </c>
    </row>
    <row r="167" spans="1:5">
      <c r="A167" s="14" t="s">
        <v>310</v>
      </c>
      <c r="B167" s="14" t="s">
        <v>3720</v>
      </c>
      <c r="C167" s="14">
        <v>47.987611567491498</v>
      </c>
      <c r="D167" s="14">
        <v>2022</v>
      </c>
      <c r="E167" s="14" t="s">
        <v>122</v>
      </c>
    </row>
    <row r="168" spans="1:5">
      <c r="A168" s="14" t="s">
        <v>310</v>
      </c>
      <c r="B168" s="14" t="s">
        <v>3720</v>
      </c>
      <c r="C168" s="14">
        <v>55.660022564873998</v>
      </c>
      <c r="D168" s="14">
        <v>2022</v>
      </c>
      <c r="E168" s="14" t="s">
        <v>123</v>
      </c>
    </row>
    <row r="169" spans="1:5">
      <c r="A169" s="14" t="s">
        <v>310</v>
      </c>
      <c r="B169" s="14" t="s">
        <v>3720</v>
      </c>
      <c r="C169" s="14">
        <v>44.228217102058203</v>
      </c>
      <c r="D169" s="14">
        <v>2022</v>
      </c>
      <c r="E169" s="14" t="s">
        <v>124</v>
      </c>
    </row>
    <row r="170" spans="1:5">
      <c r="A170" s="14" t="s">
        <v>310</v>
      </c>
      <c r="B170" s="14" t="s">
        <v>3720</v>
      </c>
      <c r="C170" s="14">
        <v>48.098186643078201</v>
      </c>
      <c r="D170" s="14">
        <v>2022</v>
      </c>
      <c r="E170" s="14" t="s">
        <v>125</v>
      </c>
    </row>
    <row r="171" spans="1:5">
      <c r="A171" s="14" t="s">
        <v>310</v>
      </c>
      <c r="B171" s="14" t="s">
        <v>312</v>
      </c>
      <c r="C171" s="14">
        <v>54.580896686159797</v>
      </c>
      <c r="D171" s="14">
        <v>2021</v>
      </c>
      <c r="E171" s="14" t="s">
        <v>127</v>
      </c>
    </row>
    <row r="172" spans="1:5">
      <c r="A172" s="14" t="s">
        <v>310</v>
      </c>
      <c r="B172" s="14" t="s">
        <v>312</v>
      </c>
      <c r="C172" s="14">
        <v>52.261078886743299</v>
      </c>
      <c r="D172" s="14">
        <v>2021</v>
      </c>
      <c r="E172" s="14" t="s">
        <v>118</v>
      </c>
    </row>
    <row r="173" spans="1:5">
      <c r="A173" s="14" t="s">
        <v>310</v>
      </c>
      <c r="B173" s="14" t="s">
        <v>312</v>
      </c>
      <c r="C173" s="14">
        <v>64.516129032257993</v>
      </c>
      <c r="D173" s="14">
        <v>2021</v>
      </c>
      <c r="E173" s="14" t="s">
        <v>119</v>
      </c>
    </row>
    <row r="174" spans="1:5">
      <c r="A174" s="14" t="s">
        <v>310</v>
      </c>
      <c r="B174" s="14" t="s">
        <v>312</v>
      </c>
      <c r="C174" s="14">
        <v>50.974512743628097</v>
      </c>
      <c r="D174" s="14">
        <v>2022</v>
      </c>
      <c r="E174" s="14" t="s">
        <v>121</v>
      </c>
    </row>
    <row r="175" spans="1:5">
      <c r="A175" s="14" t="s">
        <v>310</v>
      </c>
      <c r="B175" s="14" t="s">
        <v>312</v>
      </c>
      <c r="C175" s="14">
        <v>45.713120351435002</v>
      </c>
      <c r="D175" s="14">
        <v>2022</v>
      </c>
      <c r="E175" s="14" t="s">
        <v>128</v>
      </c>
    </row>
    <row r="176" spans="1:5">
      <c r="A176" s="14" t="s">
        <v>310</v>
      </c>
      <c r="B176" s="14" t="s">
        <v>312</v>
      </c>
      <c r="C176" s="14">
        <v>53.423626787057898</v>
      </c>
      <c r="D176" s="14">
        <v>2022</v>
      </c>
      <c r="E176" s="14" t="s">
        <v>123</v>
      </c>
    </row>
    <row r="177" spans="1:5">
      <c r="A177" s="14" t="s">
        <v>310</v>
      </c>
      <c r="B177" s="14" t="s">
        <v>312</v>
      </c>
      <c r="C177" s="14">
        <v>62.5</v>
      </c>
      <c r="D177" s="14">
        <v>2022</v>
      </c>
      <c r="E177" s="14" t="s">
        <v>124</v>
      </c>
    </row>
    <row r="178" spans="1:5">
      <c r="A178" s="14" t="s">
        <v>310</v>
      </c>
      <c r="B178" s="14" t="s">
        <v>3721</v>
      </c>
      <c r="C178" s="14">
        <v>53.3333333333333</v>
      </c>
      <c r="D178" s="14">
        <v>2021</v>
      </c>
      <c r="E178" s="14" t="s">
        <v>126</v>
      </c>
    </row>
    <row r="179" spans="1:5">
      <c r="A179" s="14" t="s">
        <v>310</v>
      </c>
      <c r="B179" s="14" t="s">
        <v>3721</v>
      </c>
      <c r="C179" s="14">
        <v>68.617558022199802</v>
      </c>
      <c r="D179" s="14">
        <v>2021</v>
      </c>
      <c r="E179" s="14" t="s">
        <v>119</v>
      </c>
    </row>
    <row r="180" spans="1:5">
      <c r="A180" s="14" t="s">
        <v>310</v>
      </c>
      <c r="B180" s="14" t="s">
        <v>3721</v>
      </c>
      <c r="C180" s="14">
        <v>57.9167507440999</v>
      </c>
      <c r="D180" s="14">
        <v>2021</v>
      </c>
      <c r="E180" s="14" t="s">
        <v>120</v>
      </c>
    </row>
    <row r="181" spans="1:5">
      <c r="A181" s="14" t="s">
        <v>310</v>
      </c>
      <c r="B181" s="14" t="s">
        <v>3721</v>
      </c>
      <c r="C181" s="14">
        <v>54.761911288638203</v>
      </c>
      <c r="D181" s="14">
        <v>2022</v>
      </c>
      <c r="E181" s="14" t="s">
        <v>121</v>
      </c>
    </row>
    <row r="182" spans="1:5">
      <c r="A182" s="14" t="s">
        <v>310</v>
      </c>
      <c r="B182" s="14" t="s">
        <v>3721</v>
      </c>
      <c r="C182" s="14">
        <v>47.436187034108798</v>
      </c>
      <c r="D182" s="14">
        <v>2022</v>
      </c>
      <c r="E182" s="14" t="s">
        <v>122</v>
      </c>
    </row>
    <row r="183" spans="1:5">
      <c r="A183" s="14" t="s">
        <v>310</v>
      </c>
      <c r="B183" s="14" t="s">
        <v>3721</v>
      </c>
      <c r="C183" s="14">
        <v>53.757086221738902</v>
      </c>
      <c r="D183" s="14">
        <v>2022</v>
      </c>
      <c r="E183" s="14" t="s">
        <v>124</v>
      </c>
    </row>
    <row r="184" spans="1:5">
      <c r="A184" s="14" t="s">
        <v>310</v>
      </c>
      <c r="B184" s="14" t="s">
        <v>3721</v>
      </c>
      <c r="C184" s="14">
        <v>60.372667542675998</v>
      </c>
      <c r="D184" s="14">
        <v>2022</v>
      </c>
      <c r="E184" s="14" t="s">
        <v>125</v>
      </c>
    </row>
    <row r="185" spans="1:5">
      <c r="A185" s="14" t="s">
        <v>310</v>
      </c>
      <c r="B185" s="14" t="s">
        <v>3722</v>
      </c>
      <c r="C185" s="14">
        <v>51.917519713963799</v>
      </c>
      <c r="D185" s="14">
        <v>2021</v>
      </c>
      <c r="E185" s="14" t="s">
        <v>127</v>
      </c>
    </row>
    <row r="186" spans="1:5">
      <c r="A186" s="14" t="s">
        <v>310</v>
      </c>
      <c r="B186" s="14" t="s">
        <v>3722</v>
      </c>
      <c r="C186" s="14">
        <v>56.528662420382098</v>
      </c>
      <c r="D186" s="14">
        <v>2021</v>
      </c>
      <c r="E186" s="14" t="s">
        <v>118</v>
      </c>
    </row>
    <row r="187" spans="1:5">
      <c r="A187" s="14" t="s">
        <v>310</v>
      </c>
      <c r="B187" s="14" t="s">
        <v>3722</v>
      </c>
      <c r="C187" s="14">
        <v>54.830287206266298</v>
      </c>
      <c r="D187" s="14">
        <v>2021</v>
      </c>
      <c r="E187" s="14" t="s">
        <v>119</v>
      </c>
    </row>
    <row r="188" spans="1:5">
      <c r="A188" s="14" t="s">
        <v>3698</v>
      </c>
      <c r="B188" s="14" t="s">
        <v>3723</v>
      </c>
      <c r="C188" s="14">
        <v>51.791372166707198</v>
      </c>
      <c r="D188" s="14">
        <v>2021</v>
      </c>
      <c r="E188" s="14" t="s">
        <v>126</v>
      </c>
    </row>
    <row r="189" spans="1:5">
      <c r="A189" s="14" t="s">
        <v>3698</v>
      </c>
      <c r="B189" s="14" t="s">
        <v>3723</v>
      </c>
      <c r="C189" s="14">
        <v>56.5275908479138</v>
      </c>
      <c r="D189" s="14">
        <v>2021</v>
      </c>
      <c r="E189" s="14" t="s">
        <v>127</v>
      </c>
    </row>
    <row r="190" spans="1:5">
      <c r="A190" s="14" t="s">
        <v>3698</v>
      </c>
      <c r="B190" s="14" t="s">
        <v>3723</v>
      </c>
      <c r="C190" s="14">
        <v>58.787707786091403</v>
      </c>
      <c r="D190" s="14">
        <v>2021</v>
      </c>
      <c r="E190" s="14" t="s">
        <v>118</v>
      </c>
    </row>
    <row r="191" spans="1:5">
      <c r="A191" s="14" t="s">
        <v>3698</v>
      </c>
      <c r="B191" s="14" t="s">
        <v>3723</v>
      </c>
      <c r="C191" s="14">
        <v>59.578368469294197</v>
      </c>
      <c r="D191" s="14">
        <v>2021</v>
      </c>
      <c r="E191" s="14" t="s">
        <v>119</v>
      </c>
    </row>
    <row r="192" spans="1:5">
      <c r="A192" s="14" t="s">
        <v>3698</v>
      </c>
      <c r="B192" s="14" t="s">
        <v>3723</v>
      </c>
      <c r="C192" s="14">
        <v>53.489568593045398</v>
      </c>
      <c r="D192" s="14">
        <v>2022</v>
      </c>
      <c r="E192" s="14" t="s">
        <v>121</v>
      </c>
    </row>
    <row r="193" spans="1:5">
      <c r="A193" s="14" t="s">
        <v>3698</v>
      </c>
      <c r="B193" s="14" t="s">
        <v>3723</v>
      </c>
      <c r="C193" s="14">
        <v>46.563192904656297</v>
      </c>
      <c r="D193" s="14">
        <v>2022</v>
      </c>
      <c r="E193" s="14" t="s">
        <v>129</v>
      </c>
    </row>
    <row r="194" spans="1:5">
      <c r="A194" s="14" t="s">
        <v>3698</v>
      </c>
      <c r="B194" s="14" t="s">
        <v>3723</v>
      </c>
      <c r="C194" s="14">
        <v>95.259449291622005</v>
      </c>
      <c r="D194" s="14">
        <v>2022</v>
      </c>
      <c r="E194" s="14" t="s">
        <v>122</v>
      </c>
    </row>
    <row r="195" spans="1:5">
      <c r="A195" s="14" t="s">
        <v>3698</v>
      </c>
      <c r="B195" s="14" t="s">
        <v>3723</v>
      </c>
      <c r="C195" s="14">
        <v>45.610308317410599</v>
      </c>
      <c r="D195" s="14">
        <v>2022</v>
      </c>
      <c r="E195" s="14" t="s">
        <v>123</v>
      </c>
    </row>
    <row r="196" spans="1:5">
      <c r="A196" s="14" t="s">
        <v>3698</v>
      </c>
      <c r="B196" s="14" t="s">
        <v>312</v>
      </c>
      <c r="C196" s="14">
        <v>52.011095700416</v>
      </c>
      <c r="D196" s="14">
        <v>2021</v>
      </c>
      <c r="E196" s="14" t="s">
        <v>126</v>
      </c>
    </row>
    <row r="197" spans="1:5">
      <c r="A197" s="14" t="s">
        <v>3698</v>
      </c>
      <c r="B197" s="14" t="s">
        <v>312</v>
      </c>
      <c r="C197" s="14">
        <v>62.5</v>
      </c>
      <c r="D197" s="14">
        <v>2021</v>
      </c>
      <c r="E197" s="14" t="s">
        <v>118</v>
      </c>
    </row>
    <row r="198" spans="1:5">
      <c r="A198" s="14" t="s">
        <v>3698</v>
      </c>
      <c r="B198" s="14" t="s">
        <v>312</v>
      </c>
      <c r="C198" s="14">
        <v>60.8257927595509</v>
      </c>
      <c r="D198" s="14">
        <v>2021</v>
      </c>
      <c r="E198" s="14" t="s">
        <v>119</v>
      </c>
    </row>
    <row r="199" spans="1:5">
      <c r="A199" s="14" t="s">
        <v>3698</v>
      </c>
      <c r="B199" s="14" t="s">
        <v>312</v>
      </c>
      <c r="C199" s="14">
        <v>54.9133108064879</v>
      </c>
      <c r="D199" s="14">
        <v>2021</v>
      </c>
      <c r="E199" s="14" t="s">
        <v>120</v>
      </c>
    </row>
    <row r="200" spans="1:5">
      <c r="A200" s="14" t="s">
        <v>3698</v>
      </c>
      <c r="B200" s="14" t="s">
        <v>312</v>
      </c>
      <c r="C200" s="14">
        <v>54.834723509422297</v>
      </c>
      <c r="D200" s="14">
        <v>2022</v>
      </c>
      <c r="E200" s="14" t="s">
        <v>121</v>
      </c>
    </row>
    <row r="201" spans="1:5">
      <c r="A201" s="14" t="s">
        <v>3698</v>
      </c>
      <c r="B201" s="14" t="s">
        <v>312</v>
      </c>
      <c r="C201" s="14">
        <v>58.523409363745401</v>
      </c>
      <c r="D201" s="14">
        <v>2022</v>
      </c>
      <c r="E201" s="14" t="s">
        <v>129</v>
      </c>
    </row>
    <row r="202" spans="1:5">
      <c r="A202" s="14" t="s">
        <v>3698</v>
      </c>
      <c r="B202" s="14" t="s">
        <v>312</v>
      </c>
      <c r="C202" s="14">
        <v>56.795807712113401</v>
      </c>
      <c r="D202" s="14">
        <v>2022</v>
      </c>
      <c r="E202" s="14" t="s">
        <v>128</v>
      </c>
    </row>
    <row r="203" spans="1:5">
      <c r="A203" s="14" t="s">
        <v>3698</v>
      </c>
      <c r="B203" s="14" t="s">
        <v>312</v>
      </c>
      <c r="C203" s="14">
        <v>50.899382372916101</v>
      </c>
      <c r="D203" s="14">
        <v>2022</v>
      </c>
      <c r="E203" s="14" t="s">
        <v>122</v>
      </c>
    </row>
    <row r="204" spans="1:5">
      <c r="A204" s="14" t="s">
        <v>3698</v>
      </c>
      <c r="B204" s="14" t="s">
        <v>312</v>
      </c>
      <c r="C204" s="14">
        <v>53.978400341044697</v>
      </c>
      <c r="D204" s="14">
        <v>2022</v>
      </c>
      <c r="E204" s="14" t="s">
        <v>123</v>
      </c>
    </row>
    <row r="205" spans="1:5">
      <c r="A205" s="14" t="s">
        <v>3698</v>
      </c>
      <c r="B205" s="14" t="s">
        <v>312</v>
      </c>
      <c r="C205" s="14">
        <v>52.587956214810298</v>
      </c>
      <c r="D205" s="14">
        <v>2022</v>
      </c>
      <c r="E205" s="14" t="s">
        <v>124</v>
      </c>
    </row>
    <row r="206" spans="1:5">
      <c r="A206" s="249" t="s">
        <v>3698</v>
      </c>
      <c r="B206" s="249" t="s">
        <v>3724</v>
      </c>
      <c r="C206" s="249">
        <v>54.292002934702801</v>
      </c>
      <c r="D206" s="249">
        <v>2021</v>
      </c>
      <c r="E206" s="249" t="s">
        <v>126</v>
      </c>
    </row>
    <row r="207" spans="1:5">
      <c r="A207" s="249" t="s">
        <v>3698</v>
      </c>
      <c r="B207" s="249" t="s">
        <v>3724</v>
      </c>
      <c r="C207" s="249">
        <v>67.450976928700101</v>
      </c>
      <c r="D207" s="249">
        <v>2021</v>
      </c>
      <c r="E207" s="249" t="s">
        <v>118</v>
      </c>
    </row>
    <row r="208" spans="1:5">
      <c r="A208" s="249" t="s">
        <v>3698</v>
      </c>
      <c r="B208" s="249" t="s">
        <v>3724</v>
      </c>
      <c r="C208" s="249">
        <v>56.5275908479138</v>
      </c>
      <c r="D208" s="249">
        <v>2021</v>
      </c>
      <c r="E208" s="249" t="s">
        <v>119</v>
      </c>
    </row>
    <row r="209" spans="1:5">
      <c r="A209" s="249" t="s">
        <v>3698</v>
      </c>
      <c r="B209" s="249" t="s">
        <v>3724</v>
      </c>
      <c r="C209" s="249">
        <v>48.476838467699899</v>
      </c>
      <c r="D209" s="249">
        <v>2022</v>
      </c>
      <c r="E209" s="249" t="s">
        <v>121</v>
      </c>
    </row>
    <row r="210" spans="1:5">
      <c r="A210" s="249" t="s">
        <v>3698</v>
      </c>
      <c r="B210" s="249" t="s">
        <v>3724</v>
      </c>
      <c r="C210" s="249">
        <v>60.317460317460302</v>
      </c>
      <c r="D210" s="249">
        <v>2022</v>
      </c>
      <c r="E210" s="249" t="s">
        <v>128</v>
      </c>
    </row>
    <row r="211" spans="1:5">
      <c r="A211" s="249" t="s">
        <v>3698</v>
      </c>
      <c r="B211" s="249" t="s">
        <v>3724</v>
      </c>
      <c r="C211" s="249">
        <v>47.730056878408497</v>
      </c>
      <c r="D211" s="249">
        <v>2022</v>
      </c>
      <c r="E211" s="249" t="s">
        <v>122</v>
      </c>
    </row>
    <row r="212" spans="1:5">
      <c r="A212" s="249" t="s">
        <v>3698</v>
      </c>
      <c r="B212" s="249" t="s">
        <v>3724</v>
      </c>
      <c r="C212" s="249">
        <v>47.814967196708501</v>
      </c>
      <c r="D212" s="249">
        <v>2022</v>
      </c>
      <c r="E212" s="249" t="s">
        <v>123</v>
      </c>
    </row>
    <row r="213" spans="1:5">
      <c r="A213" s="249" t="s">
        <v>3698</v>
      </c>
      <c r="B213" s="249" t="s">
        <v>3724</v>
      </c>
      <c r="C213" s="249">
        <v>47.356828193832598</v>
      </c>
      <c r="D213" s="249">
        <v>2022</v>
      </c>
      <c r="E213" s="249" t="s">
        <v>124</v>
      </c>
    </row>
    <row r="214" spans="1:5">
      <c r="A214" s="249" t="s">
        <v>3698</v>
      </c>
      <c r="B214" s="249" t="s">
        <v>3724</v>
      </c>
      <c r="C214" s="249">
        <v>46.620046620046601</v>
      </c>
      <c r="D214" s="249">
        <v>2022</v>
      </c>
      <c r="E214" s="249" t="s">
        <v>125</v>
      </c>
    </row>
    <row r="215" spans="1:5">
      <c r="A215" s="14" t="s">
        <v>3698</v>
      </c>
      <c r="B215" s="14" t="s">
        <v>3725</v>
      </c>
      <c r="C215" s="14">
        <v>49.714034315882003</v>
      </c>
      <c r="D215" s="14">
        <v>2021</v>
      </c>
      <c r="E215" s="14" t="s">
        <v>126</v>
      </c>
    </row>
    <row r="216" spans="1:5">
      <c r="A216" s="14" t="s">
        <v>3698</v>
      </c>
      <c r="B216" s="14" t="s">
        <v>3725</v>
      </c>
      <c r="C216" s="14">
        <v>53.473432825706197</v>
      </c>
      <c r="D216" s="14">
        <v>2021</v>
      </c>
      <c r="E216" s="14" t="s">
        <v>118</v>
      </c>
    </row>
    <row r="217" spans="1:5">
      <c r="A217" s="14" t="s">
        <v>3698</v>
      </c>
      <c r="B217" s="14" t="s">
        <v>3725</v>
      </c>
      <c r="C217" s="14">
        <v>49.954798251223998</v>
      </c>
      <c r="D217" s="14">
        <v>2022</v>
      </c>
      <c r="E217" s="14" t="s">
        <v>121</v>
      </c>
    </row>
    <row r="218" spans="1:5">
      <c r="A218" s="14" t="s">
        <v>3698</v>
      </c>
      <c r="B218" s="14" t="s">
        <v>3725</v>
      </c>
      <c r="C218" s="14">
        <v>47.356828235701499</v>
      </c>
      <c r="D218" s="14">
        <v>2022</v>
      </c>
      <c r="E218" s="14" t="s">
        <v>129</v>
      </c>
    </row>
    <row r="219" spans="1:5">
      <c r="A219" s="14" t="s">
        <v>3698</v>
      </c>
      <c r="B219" s="14" t="s">
        <v>3725</v>
      </c>
      <c r="C219" s="14">
        <v>70.550326146090001</v>
      </c>
      <c r="D219" s="14">
        <v>2022</v>
      </c>
      <c r="E219" s="14" t="s">
        <v>122</v>
      </c>
    </row>
    <row r="220" spans="1:5">
      <c r="A220" s="14" t="s">
        <v>3698</v>
      </c>
      <c r="B220" s="14" t="s">
        <v>3725</v>
      </c>
      <c r="C220" s="14">
        <v>58.888482400435798</v>
      </c>
      <c r="D220" s="14">
        <v>2022</v>
      </c>
      <c r="E220" s="14" t="s">
        <v>124</v>
      </c>
    </row>
    <row r="221" spans="1:5">
      <c r="A221" s="251" t="s">
        <v>3698</v>
      </c>
      <c r="B221" s="251" t="s">
        <v>3717</v>
      </c>
      <c r="C221" s="251">
        <v>28.995112667053501</v>
      </c>
      <c r="D221" s="251">
        <v>2021</v>
      </c>
      <c r="E221" s="251" t="s">
        <v>126</v>
      </c>
    </row>
    <row r="222" spans="1:5">
      <c r="A222" s="251" t="s">
        <v>3698</v>
      </c>
      <c r="B222" s="251" t="s">
        <v>3717</v>
      </c>
      <c r="C222" s="251">
        <v>52.7364350169928</v>
      </c>
      <c r="D222" s="251">
        <v>2021</v>
      </c>
      <c r="E222" s="251" t="s">
        <v>118</v>
      </c>
    </row>
    <row r="223" spans="1:5">
      <c r="A223" s="251" t="s">
        <v>3698</v>
      </c>
      <c r="B223" s="251" t="s">
        <v>3717</v>
      </c>
      <c r="C223" s="251">
        <v>52.9387810506311</v>
      </c>
      <c r="D223" s="251">
        <v>2021</v>
      </c>
      <c r="E223" s="251" t="s">
        <v>119</v>
      </c>
    </row>
    <row r="224" spans="1:5">
      <c r="A224" s="251" t="s">
        <v>3698</v>
      </c>
      <c r="B224" s="251" t="s">
        <v>3717</v>
      </c>
      <c r="C224" s="251">
        <v>52.6524935426187</v>
      </c>
      <c r="D224" s="251">
        <v>2022</v>
      </c>
      <c r="E224" s="251" t="s">
        <v>121</v>
      </c>
    </row>
    <row r="225" spans="1:5">
      <c r="A225" s="251" t="s">
        <v>3698</v>
      </c>
      <c r="B225" s="251" t="s">
        <v>3717</v>
      </c>
      <c r="C225" s="251">
        <v>42.107324716020301</v>
      </c>
      <c r="D225" s="251">
        <v>2022</v>
      </c>
      <c r="E225" s="251" t="s">
        <v>122</v>
      </c>
    </row>
    <row r="226" spans="1:5">
      <c r="A226" s="251" t="s">
        <v>3698</v>
      </c>
      <c r="B226" s="251" t="s">
        <v>3718</v>
      </c>
      <c r="C226" s="251">
        <v>39.469415255738802</v>
      </c>
      <c r="D226" s="251">
        <v>2021</v>
      </c>
      <c r="E226" s="251" t="s">
        <v>126</v>
      </c>
    </row>
    <row r="227" spans="1:5">
      <c r="A227" s="251" t="s">
        <v>3698</v>
      </c>
      <c r="B227" s="251" t="s">
        <v>3718</v>
      </c>
      <c r="C227" s="251">
        <v>46.392949286002903</v>
      </c>
      <c r="D227" s="251">
        <v>2021</v>
      </c>
      <c r="E227" s="251" t="s">
        <v>127</v>
      </c>
    </row>
    <row r="228" spans="1:5">
      <c r="A228" s="251" t="s">
        <v>3698</v>
      </c>
      <c r="B228" s="251" t="s">
        <v>3718</v>
      </c>
      <c r="C228" s="251">
        <v>53.022269353128301</v>
      </c>
      <c r="D228" s="251">
        <v>2021</v>
      </c>
      <c r="E228" s="251" t="s">
        <v>119</v>
      </c>
    </row>
    <row r="229" spans="1:5">
      <c r="A229" s="251" t="s">
        <v>3698</v>
      </c>
      <c r="B229" s="251" t="s">
        <v>3718</v>
      </c>
      <c r="C229" s="251">
        <v>59.453032104637302</v>
      </c>
      <c r="D229" s="251">
        <v>2021</v>
      </c>
      <c r="E229" s="251" t="s">
        <v>120</v>
      </c>
    </row>
    <row r="230" spans="1:5">
      <c r="A230" s="251" t="s">
        <v>3698</v>
      </c>
      <c r="B230" s="251" t="s">
        <v>3718</v>
      </c>
      <c r="C230" s="251">
        <v>54.375970999482099</v>
      </c>
      <c r="D230" s="251">
        <v>2022</v>
      </c>
      <c r="E230" s="251" t="s">
        <v>122</v>
      </c>
    </row>
    <row r="231" spans="1:5">
      <c r="A231" s="251" t="s">
        <v>3698</v>
      </c>
      <c r="B231" s="251" t="s">
        <v>3718</v>
      </c>
      <c r="C231" s="251">
        <v>40.203698740284104</v>
      </c>
      <c r="D231" s="251">
        <v>2022</v>
      </c>
      <c r="E231" s="251" t="s">
        <v>123</v>
      </c>
    </row>
    <row r="232" spans="1:5">
      <c r="A232" s="14" t="s">
        <v>3698</v>
      </c>
      <c r="B232" s="14" t="s">
        <v>3726</v>
      </c>
      <c r="C232" s="14">
        <v>57.931723182919498</v>
      </c>
      <c r="D232" s="14">
        <v>2021</v>
      </c>
      <c r="E232" s="14" t="s">
        <v>126</v>
      </c>
    </row>
    <row r="233" spans="1:5">
      <c r="A233" s="14" t="s">
        <v>3698</v>
      </c>
      <c r="B233" s="14" t="s">
        <v>3726</v>
      </c>
      <c r="C233" s="14">
        <v>52.3311132254995</v>
      </c>
      <c r="D233" s="14">
        <v>2021</v>
      </c>
      <c r="E233" s="14" t="s">
        <v>127</v>
      </c>
    </row>
    <row r="234" spans="1:5">
      <c r="A234" s="14" t="s">
        <v>3698</v>
      </c>
      <c r="B234" s="14" t="s">
        <v>3726</v>
      </c>
      <c r="C234" s="14">
        <v>63.440156965336797</v>
      </c>
      <c r="D234" s="14">
        <v>2021</v>
      </c>
      <c r="E234" s="14" t="s">
        <v>118</v>
      </c>
    </row>
    <row r="235" spans="1:5">
      <c r="A235" s="14" t="s">
        <v>3698</v>
      </c>
      <c r="B235" s="14" t="s">
        <v>3726</v>
      </c>
      <c r="C235" s="14">
        <v>61.951788014475802</v>
      </c>
      <c r="D235" s="14">
        <v>2021</v>
      </c>
      <c r="E235" s="14" t="s">
        <v>119</v>
      </c>
    </row>
    <row r="236" spans="1:5">
      <c r="A236" s="14" t="s">
        <v>3698</v>
      </c>
      <c r="B236" s="14" t="s">
        <v>3726</v>
      </c>
      <c r="C236" s="14">
        <v>68.577180785806405</v>
      </c>
      <c r="D236" s="14">
        <v>2021</v>
      </c>
      <c r="E236" s="14" t="s">
        <v>120</v>
      </c>
    </row>
    <row r="237" spans="1:5">
      <c r="A237" s="14" t="s">
        <v>3698</v>
      </c>
      <c r="B237" s="14" t="s">
        <v>3726</v>
      </c>
      <c r="C237" s="14">
        <v>59.093893556105598</v>
      </c>
      <c r="D237" s="14">
        <v>2022</v>
      </c>
      <c r="E237" s="14" t="s">
        <v>121</v>
      </c>
    </row>
    <row r="238" spans="1:5">
      <c r="A238" s="14" t="s">
        <v>3698</v>
      </c>
      <c r="B238" s="14" t="s">
        <v>3726</v>
      </c>
      <c r="C238" s="14">
        <v>50.540220627396899</v>
      </c>
      <c r="D238" s="14">
        <v>2022</v>
      </c>
      <c r="E238" s="14" t="s">
        <v>128</v>
      </c>
    </row>
    <row r="239" spans="1:5">
      <c r="A239" s="14" t="s">
        <v>3698</v>
      </c>
      <c r="B239" s="14" t="s">
        <v>3726</v>
      </c>
      <c r="C239" s="14">
        <v>60.964820422511899</v>
      </c>
      <c r="D239" s="14">
        <v>2022</v>
      </c>
      <c r="E239" s="14" t="s">
        <v>122</v>
      </c>
    </row>
    <row r="240" spans="1:5">
      <c r="A240" s="14" t="s">
        <v>3698</v>
      </c>
      <c r="B240" s="14" t="s">
        <v>3726</v>
      </c>
      <c r="C240" s="14">
        <v>61.012813177765501</v>
      </c>
      <c r="D240" s="14">
        <v>2022</v>
      </c>
      <c r="E240" s="14" t="s">
        <v>123</v>
      </c>
    </row>
    <row r="241" spans="1:5">
      <c r="A241" s="14" t="s">
        <v>3698</v>
      </c>
      <c r="B241" s="14" t="s">
        <v>3726</v>
      </c>
      <c r="C241" s="14">
        <v>96.200096661076898</v>
      </c>
      <c r="D241" s="14">
        <v>2022</v>
      </c>
      <c r="E241" s="14" t="s">
        <v>124</v>
      </c>
    </row>
    <row r="242" spans="1:5">
      <c r="A242" s="14" t="s">
        <v>3698</v>
      </c>
      <c r="B242" s="14" t="s">
        <v>3726</v>
      </c>
      <c r="C242" s="14">
        <v>62.799043512567003</v>
      </c>
      <c r="D242" s="14">
        <v>2022</v>
      </c>
      <c r="E242" s="14" t="s">
        <v>125</v>
      </c>
    </row>
    <row r="243" spans="1:5">
      <c r="A243" s="14" t="s">
        <v>310</v>
      </c>
      <c r="B243" s="14" t="s">
        <v>3727</v>
      </c>
      <c r="C243" s="14">
        <v>107.667187646611</v>
      </c>
      <c r="D243" s="14">
        <v>2021</v>
      </c>
      <c r="E243" s="14" t="s">
        <v>126</v>
      </c>
    </row>
    <row r="244" spans="1:5">
      <c r="A244" s="14" t="s">
        <v>310</v>
      </c>
      <c r="B244" s="14" t="s">
        <v>3727</v>
      </c>
      <c r="C244" s="14">
        <v>97.567678988594196</v>
      </c>
      <c r="D244" s="14">
        <v>2021</v>
      </c>
      <c r="E244" s="14" t="s">
        <v>127</v>
      </c>
    </row>
    <row r="245" spans="1:5">
      <c r="A245" s="14" t="s">
        <v>310</v>
      </c>
      <c r="B245" s="14" t="s">
        <v>3727</v>
      </c>
      <c r="C245" s="14">
        <v>87.121029364344693</v>
      </c>
      <c r="D245" s="14">
        <v>2021</v>
      </c>
      <c r="E245" s="14" t="s">
        <v>119</v>
      </c>
    </row>
    <row r="246" spans="1:5">
      <c r="A246" s="14" t="s">
        <v>310</v>
      </c>
      <c r="B246" s="14" t="s">
        <v>3727</v>
      </c>
      <c r="C246" s="14">
        <v>82.410014091098702</v>
      </c>
      <c r="D246" s="14">
        <v>2021</v>
      </c>
      <c r="E246" s="14" t="s">
        <v>120</v>
      </c>
    </row>
    <row r="247" spans="1:5">
      <c r="A247" s="14" t="s">
        <v>310</v>
      </c>
      <c r="B247" s="14" t="s">
        <v>3727</v>
      </c>
      <c r="C247" s="14">
        <v>84.302532529321994</v>
      </c>
      <c r="D247" s="14">
        <v>2022</v>
      </c>
      <c r="E247" s="14" t="s">
        <v>129</v>
      </c>
    </row>
    <row r="248" spans="1:5">
      <c r="A248" s="14" t="s">
        <v>310</v>
      </c>
      <c r="B248" s="14" t="s">
        <v>3727</v>
      </c>
      <c r="C248" s="14">
        <v>95.586959055864995</v>
      </c>
      <c r="D248" s="14">
        <v>2022</v>
      </c>
      <c r="E248" s="14" t="s">
        <v>122</v>
      </c>
    </row>
    <row r="249" spans="1:5">
      <c r="A249" s="14" t="s">
        <v>310</v>
      </c>
      <c r="B249" s="14" t="s">
        <v>3727</v>
      </c>
      <c r="C249" s="14">
        <v>88.785314811564206</v>
      </c>
      <c r="D249" s="14">
        <v>2022</v>
      </c>
      <c r="E249" s="14" t="s">
        <v>125</v>
      </c>
    </row>
    <row r="250" spans="1:5">
      <c r="A250" s="249" t="s">
        <v>3698</v>
      </c>
      <c r="B250" s="249" t="s">
        <v>313</v>
      </c>
      <c r="C250" s="249">
        <v>60.744783871819699</v>
      </c>
      <c r="D250" s="249">
        <v>2021</v>
      </c>
      <c r="E250" s="249" t="s">
        <v>119</v>
      </c>
    </row>
    <row r="251" spans="1:5">
      <c r="A251" s="249" t="s">
        <v>3698</v>
      </c>
      <c r="B251" s="249" t="s">
        <v>313</v>
      </c>
      <c r="C251" s="249">
        <v>61.983471074380098</v>
      </c>
      <c r="D251" s="249">
        <v>2021</v>
      </c>
      <c r="E251" s="249" t="s">
        <v>120</v>
      </c>
    </row>
    <row r="252" spans="1:5">
      <c r="A252" s="249" t="s">
        <v>3698</v>
      </c>
      <c r="B252" s="249" t="s">
        <v>313</v>
      </c>
      <c r="C252" s="249">
        <v>54.051445393561998</v>
      </c>
      <c r="D252" s="249">
        <v>2022</v>
      </c>
      <c r="E252" s="249" t="s">
        <v>121</v>
      </c>
    </row>
    <row r="253" spans="1:5">
      <c r="A253" s="249" t="s">
        <v>3698</v>
      </c>
      <c r="B253" s="249" t="s">
        <v>313</v>
      </c>
      <c r="C253" s="249">
        <v>63.408704230895097</v>
      </c>
      <c r="D253" s="249">
        <v>2022</v>
      </c>
      <c r="E253" s="249" t="s">
        <v>129</v>
      </c>
    </row>
    <row r="254" spans="1:5">
      <c r="A254" s="249" t="s">
        <v>3698</v>
      </c>
      <c r="B254" s="249" t="s">
        <v>313</v>
      </c>
      <c r="C254" s="249">
        <v>57.003473234880801</v>
      </c>
      <c r="D254" s="249">
        <v>2022</v>
      </c>
      <c r="E254" s="249" t="s">
        <v>128</v>
      </c>
    </row>
    <row r="255" spans="1:5">
      <c r="A255" s="249" t="s">
        <v>3698</v>
      </c>
      <c r="B255" s="249" t="s">
        <v>313</v>
      </c>
      <c r="C255" s="249">
        <v>56.069715598189497</v>
      </c>
      <c r="D255" s="249">
        <v>2022</v>
      </c>
      <c r="E255" s="249" t="s">
        <v>122</v>
      </c>
    </row>
    <row r="256" spans="1:5">
      <c r="A256" s="249" t="s">
        <v>3698</v>
      </c>
      <c r="B256" s="249" t="s">
        <v>313</v>
      </c>
      <c r="C256" s="249">
        <v>58.908904635874599</v>
      </c>
      <c r="D256" s="249">
        <v>2022</v>
      </c>
      <c r="E256" s="249" t="s">
        <v>124</v>
      </c>
    </row>
    <row r="257" spans="1:5">
      <c r="A257" s="249" t="s">
        <v>3698</v>
      </c>
      <c r="B257" s="249" t="s">
        <v>313</v>
      </c>
      <c r="C257" s="249">
        <v>51.077059737952403</v>
      </c>
      <c r="D257" s="249">
        <v>2022</v>
      </c>
      <c r="E257" s="249" t="s">
        <v>125</v>
      </c>
    </row>
    <row r="258" spans="1:5">
      <c r="A258" s="251" t="s">
        <v>3698</v>
      </c>
      <c r="B258" s="251" t="s">
        <v>3702</v>
      </c>
      <c r="C258" s="251">
        <v>50.066755674232297</v>
      </c>
      <c r="D258" s="251">
        <v>2021</v>
      </c>
      <c r="E258" s="251" t="s">
        <v>126</v>
      </c>
    </row>
    <row r="259" spans="1:5">
      <c r="A259" s="251" t="s">
        <v>3698</v>
      </c>
      <c r="B259" s="251" t="s">
        <v>3702</v>
      </c>
      <c r="C259" s="251">
        <v>53.698997938342004</v>
      </c>
      <c r="D259" s="251">
        <v>2021</v>
      </c>
      <c r="E259" s="251" t="s">
        <v>127</v>
      </c>
    </row>
    <row r="260" spans="1:5">
      <c r="A260" s="251" t="s">
        <v>3698</v>
      </c>
      <c r="B260" s="251" t="s">
        <v>3702</v>
      </c>
      <c r="C260" s="251">
        <v>46.476437527021098</v>
      </c>
      <c r="D260" s="251">
        <v>2021</v>
      </c>
      <c r="E260" s="251" t="s">
        <v>119</v>
      </c>
    </row>
    <row r="261" spans="1:5">
      <c r="A261" s="251" t="s">
        <v>3698</v>
      </c>
      <c r="B261" s="251" t="s">
        <v>3702</v>
      </c>
      <c r="C261" s="251">
        <v>56.013179571663898</v>
      </c>
      <c r="D261" s="251">
        <v>2022</v>
      </c>
      <c r="E261" s="251" t="s">
        <v>121</v>
      </c>
    </row>
    <row r="262" spans="1:5">
      <c r="A262" s="251" t="s">
        <v>3698</v>
      </c>
      <c r="B262" s="251" t="s">
        <v>3702</v>
      </c>
      <c r="C262" s="251">
        <v>59.940059940059903</v>
      </c>
      <c r="D262" s="251">
        <v>2022</v>
      </c>
      <c r="E262" s="251" t="s">
        <v>129</v>
      </c>
    </row>
    <row r="263" spans="1:5">
      <c r="A263" s="251" t="s">
        <v>3698</v>
      </c>
      <c r="B263" s="251" t="s">
        <v>3702</v>
      </c>
      <c r="C263" s="251">
        <v>59.930081571499898</v>
      </c>
      <c r="D263" s="251">
        <v>2022</v>
      </c>
      <c r="E263" s="251" t="s">
        <v>124</v>
      </c>
    </row>
    <row r="264" spans="1:5">
      <c r="A264" s="251" t="s">
        <v>3698</v>
      </c>
      <c r="B264" s="251" t="s">
        <v>3702</v>
      </c>
      <c r="C264" s="251">
        <v>53.404539385847798</v>
      </c>
      <c r="D264" s="251">
        <v>2022</v>
      </c>
      <c r="E264" s="251" t="s">
        <v>125</v>
      </c>
    </row>
    <row r="265" spans="1:5">
      <c r="A265" s="14" t="s">
        <v>3698</v>
      </c>
      <c r="B265" s="14" t="s">
        <v>3728</v>
      </c>
      <c r="C265" s="14">
        <v>62.333036509349903</v>
      </c>
      <c r="D265" s="14">
        <v>2022</v>
      </c>
      <c r="E265" s="14" t="s">
        <v>124</v>
      </c>
    </row>
    <row r="266" spans="1:5">
      <c r="A266" s="14" t="s">
        <v>310</v>
      </c>
      <c r="B266" s="14" t="s">
        <v>3729</v>
      </c>
      <c r="C266" s="14">
        <v>56.969728987788699</v>
      </c>
      <c r="D266" s="14">
        <v>2021</v>
      </c>
      <c r="E266" s="14" t="s">
        <v>126</v>
      </c>
    </row>
    <row r="267" spans="1:5">
      <c r="A267" s="14" t="s">
        <v>310</v>
      </c>
      <c r="B267" s="14" t="s">
        <v>3729</v>
      </c>
      <c r="C267" s="14">
        <v>56.653122382716802</v>
      </c>
      <c r="D267" s="14">
        <v>2021</v>
      </c>
      <c r="E267" s="14" t="s">
        <v>127</v>
      </c>
    </row>
    <row r="268" spans="1:5">
      <c r="A268" s="14" t="s">
        <v>310</v>
      </c>
      <c r="B268" s="14" t="s">
        <v>3729</v>
      </c>
      <c r="C268" s="14">
        <v>54.026675671112599</v>
      </c>
      <c r="D268" s="14">
        <v>2021</v>
      </c>
      <c r="E268" s="14" t="s">
        <v>119</v>
      </c>
    </row>
    <row r="269" spans="1:5">
      <c r="A269" s="14" t="s">
        <v>310</v>
      </c>
      <c r="B269" s="14" t="s">
        <v>3729</v>
      </c>
      <c r="C269" s="14">
        <v>49.8753117206982</v>
      </c>
      <c r="D269" s="14">
        <v>2021</v>
      </c>
      <c r="E269" s="14" t="s">
        <v>120</v>
      </c>
    </row>
    <row r="270" spans="1:5">
      <c r="A270" s="249" t="s">
        <v>310</v>
      </c>
      <c r="B270" s="249" t="s">
        <v>138</v>
      </c>
      <c r="C270" s="249">
        <v>65.1423075241551</v>
      </c>
      <c r="D270" s="249">
        <v>2021</v>
      </c>
      <c r="E270" s="249" t="s">
        <v>126</v>
      </c>
    </row>
    <row r="271" spans="1:5">
      <c r="A271" s="249" t="s">
        <v>310</v>
      </c>
      <c r="B271" s="249" t="s">
        <v>138</v>
      </c>
      <c r="C271" s="249">
        <v>65.897858319604595</v>
      </c>
      <c r="D271" s="249">
        <v>2021</v>
      </c>
      <c r="E271" s="249" t="s">
        <v>118</v>
      </c>
    </row>
    <row r="272" spans="1:5">
      <c r="A272" s="249" t="s">
        <v>310</v>
      </c>
      <c r="B272" s="249" t="s">
        <v>138</v>
      </c>
      <c r="C272" s="249">
        <v>51.304929734552701</v>
      </c>
      <c r="D272" s="249">
        <v>2021</v>
      </c>
      <c r="E272" s="249" t="s">
        <v>119</v>
      </c>
    </row>
    <row r="273" spans="1:6">
      <c r="A273" s="249" t="s">
        <v>310</v>
      </c>
      <c r="B273" s="249" t="s">
        <v>138</v>
      </c>
      <c r="C273" s="249">
        <v>101.87932669156901</v>
      </c>
      <c r="D273" s="249">
        <v>2021</v>
      </c>
      <c r="E273" s="249" t="s">
        <v>120</v>
      </c>
    </row>
    <row r="274" spans="1:6">
      <c r="A274" s="249" t="s">
        <v>310</v>
      </c>
      <c r="B274" s="249" t="s">
        <v>138</v>
      </c>
      <c r="C274" s="249">
        <v>60.267154166785403</v>
      </c>
      <c r="D274" s="249">
        <v>2022</v>
      </c>
      <c r="E274" s="249" t="s">
        <v>128</v>
      </c>
    </row>
    <row r="275" spans="1:6">
      <c r="A275" s="249" t="s">
        <v>310</v>
      </c>
      <c r="B275" s="249" t="s">
        <v>138</v>
      </c>
      <c r="C275" s="249">
        <v>70.896066576533897</v>
      </c>
      <c r="D275" s="249">
        <v>2022</v>
      </c>
      <c r="E275" s="249" t="s">
        <v>122</v>
      </c>
    </row>
    <row r="276" spans="1:6">
      <c r="A276" s="249" t="s">
        <v>310</v>
      </c>
      <c r="B276" s="249" t="s">
        <v>138</v>
      </c>
      <c r="C276" s="249">
        <v>65.934066754824798</v>
      </c>
      <c r="D276" s="249">
        <v>2022</v>
      </c>
      <c r="E276" s="249" t="s">
        <v>124</v>
      </c>
    </row>
    <row r="277" spans="1:6">
      <c r="A277" s="14" t="s">
        <v>310</v>
      </c>
      <c r="B277" s="14" t="s">
        <v>3704</v>
      </c>
      <c r="C277" s="14">
        <v>48.814504881450397</v>
      </c>
      <c r="D277" s="14">
        <v>2021</v>
      </c>
      <c r="E277" s="14" t="s">
        <v>127</v>
      </c>
    </row>
    <row r="278" spans="1:6">
      <c r="A278" s="14" t="s">
        <v>310</v>
      </c>
      <c r="B278" s="14" t="s">
        <v>3704</v>
      </c>
      <c r="C278" s="14">
        <v>63.3333341781562</v>
      </c>
      <c r="D278" s="14">
        <v>2021</v>
      </c>
      <c r="E278" s="14" t="s">
        <v>118</v>
      </c>
    </row>
    <row r="279" spans="1:6">
      <c r="A279" s="14" t="s">
        <v>310</v>
      </c>
      <c r="B279" s="14" t="s">
        <v>3704</v>
      </c>
      <c r="C279" s="14">
        <v>42.157986309576799</v>
      </c>
      <c r="D279" s="14">
        <v>2021</v>
      </c>
      <c r="E279" s="14" t="s">
        <v>119</v>
      </c>
    </row>
    <row r="280" spans="1:6">
      <c r="A280" s="250" t="s">
        <v>310</v>
      </c>
      <c r="B280" s="250" t="s">
        <v>3704</v>
      </c>
      <c r="C280" s="250">
        <v>52.058305758445798</v>
      </c>
      <c r="D280" s="250">
        <v>2022</v>
      </c>
      <c r="E280" s="250" t="s">
        <v>125</v>
      </c>
      <c r="F280" s="250"/>
    </row>
    <row r="281" spans="1:6">
      <c r="A281" s="250" t="s">
        <v>310</v>
      </c>
      <c r="B281" s="250" t="s">
        <v>3730</v>
      </c>
      <c r="C281" s="250">
        <v>59.346197201777002</v>
      </c>
      <c r="D281" s="250">
        <v>2021</v>
      </c>
      <c r="E281" s="250" t="s">
        <v>126</v>
      </c>
      <c r="F281" s="250"/>
    </row>
    <row r="282" spans="1:6">
      <c r="A282" s="250" t="s">
        <v>310</v>
      </c>
      <c r="B282" s="250" t="s">
        <v>3730</v>
      </c>
      <c r="C282" s="250">
        <v>61.491065995657301</v>
      </c>
      <c r="D282" s="250">
        <v>2021</v>
      </c>
      <c r="E282" s="250" t="s">
        <v>127</v>
      </c>
      <c r="F282" s="250"/>
    </row>
    <row r="283" spans="1:6">
      <c r="A283" s="250" t="s">
        <v>310</v>
      </c>
      <c r="B283" s="250" t="s">
        <v>3730</v>
      </c>
      <c r="C283" s="250">
        <v>74.902051163862595</v>
      </c>
      <c r="D283" s="250">
        <v>2021</v>
      </c>
      <c r="E283" s="250" t="s">
        <v>119</v>
      </c>
      <c r="F283" s="250"/>
    </row>
    <row r="284" spans="1:6">
      <c r="A284" s="250" t="s">
        <v>310</v>
      </c>
      <c r="B284" s="250" t="s">
        <v>3730</v>
      </c>
      <c r="C284" s="250">
        <v>68.743052283209494</v>
      </c>
      <c r="D284" s="250">
        <v>2021</v>
      </c>
      <c r="E284" s="250" t="s">
        <v>120</v>
      </c>
      <c r="F284" s="250"/>
    </row>
    <row r="285" spans="1:6">
      <c r="A285" s="250" t="s">
        <v>310</v>
      </c>
      <c r="B285" s="250" t="s">
        <v>3730</v>
      </c>
      <c r="C285" s="250">
        <v>52.340796743239302</v>
      </c>
      <c r="D285" s="250">
        <v>2022</v>
      </c>
      <c r="E285" s="250" t="s">
        <v>121</v>
      </c>
      <c r="F285" s="250"/>
    </row>
    <row r="286" spans="1:6">
      <c r="A286" s="250" t="s">
        <v>310</v>
      </c>
      <c r="B286" s="250" t="s">
        <v>3730</v>
      </c>
      <c r="C286" s="250">
        <v>79.119576310399495</v>
      </c>
      <c r="D286" s="250">
        <v>2022</v>
      </c>
      <c r="E286" s="250" t="s">
        <v>129</v>
      </c>
      <c r="F286" s="250"/>
    </row>
    <row r="287" spans="1:6">
      <c r="A287" s="250" t="s">
        <v>310</v>
      </c>
      <c r="B287" s="250" t="s">
        <v>3730</v>
      </c>
      <c r="C287" s="250">
        <v>63.6455144603527</v>
      </c>
      <c r="D287" s="250">
        <v>2022</v>
      </c>
      <c r="E287" s="250" t="s">
        <v>128</v>
      </c>
      <c r="F287" s="250"/>
    </row>
    <row r="288" spans="1:6">
      <c r="A288" s="250" t="s">
        <v>310</v>
      </c>
      <c r="B288" s="250" t="s">
        <v>3730</v>
      </c>
      <c r="C288" s="250">
        <v>73.574822256626405</v>
      </c>
      <c r="D288" s="250">
        <v>2022</v>
      </c>
      <c r="E288" s="250" t="s">
        <v>122</v>
      </c>
      <c r="F288" s="250"/>
    </row>
    <row r="289" spans="1:6">
      <c r="A289" s="250" t="s">
        <v>310</v>
      </c>
      <c r="B289" s="250" t="s">
        <v>3730</v>
      </c>
      <c r="C289" s="250">
        <v>69.250133692397995</v>
      </c>
      <c r="D289" s="250">
        <v>2022</v>
      </c>
      <c r="E289" s="250" t="s">
        <v>123</v>
      </c>
      <c r="F289" s="250"/>
    </row>
    <row r="290" spans="1:6">
      <c r="A290" s="250" t="s">
        <v>310</v>
      </c>
      <c r="B290" s="250" t="s">
        <v>3730</v>
      </c>
      <c r="C290" s="250">
        <v>65.268394719733095</v>
      </c>
      <c r="D290" s="250">
        <v>2022</v>
      </c>
      <c r="E290" s="250" t="s">
        <v>124</v>
      </c>
      <c r="F290" s="250"/>
    </row>
    <row r="291" spans="1:6">
      <c r="A291" s="250" t="s">
        <v>310</v>
      </c>
      <c r="B291" s="250" t="s">
        <v>3730</v>
      </c>
      <c r="C291" s="250">
        <v>68.471388173990405</v>
      </c>
      <c r="D291" s="250">
        <v>2022</v>
      </c>
      <c r="E291" s="250" t="s">
        <v>125</v>
      </c>
      <c r="F291" s="250"/>
    </row>
    <row r="292" spans="1:6">
      <c r="A292" s="250" t="s">
        <v>310</v>
      </c>
      <c r="B292" s="250" t="s">
        <v>3731</v>
      </c>
      <c r="C292" s="250">
        <v>58.757062146892601</v>
      </c>
      <c r="D292" s="250">
        <v>2021</v>
      </c>
      <c r="E292" s="250" t="s">
        <v>120</v>
      </c>
      <c r="F292" s="250"/>
    </row>
    <row r="293" spans="1:6">
      <c r="A293" s="250" t="s">
        <v>310</v>
      </c>
      <c r="B293" s="250" t="s">
        <v>3731</v>
      </c>
      <c r="C293" s="250">
        <v>52.257525083612002</v>
      </c>
      <c r="D293" s="250">
        <v>2022</v>
      </c>
      <c r="E293" s="250" t="s">
        <v>121</v>
      </c>
      <c r="F293" s="250"/>
    </row>
    <row r="294" spans="1:6">
      <c r="A294" s="250" t="s">
        <v>310</v>
      </c>
      <c r="B294" s="250" t="s">
        <v>3731</v>
      </c>
      <c r="C294" s="250">
        <v>56.554287882473602</v>
      </c>
      <c r="D294" s="250">
        <v>2022</v>
      </c>
      <c r="E294" s="250" t="s">
        <v>129</v>
      </c>
      <c r="F294" s="250"/>
    </row>
    <row r="295" spans="1:6">
      <c r="A295" s="250" t="s">
        <v>310</v>
      </c>
      <c r="B295" s="250" t="s">
        <v>3731</v>
      </c>
      <c r="C295" s="250">
        <v>56.545562979752702</v>
      </c>
      <c r="D295" s="250">
        <v>2022</v>
      </c>
      <c r="E295" s="250" t="s">
        <v>123</v>
      </c>
      <c r="F295" s="250"/>
    </row>
    <row r="296" spans="1:6">
      <c r="A296" s="250" t="s">
        <v>310</v>
      </c>
      <c r="B296" s="250" t="s">
        <v>3731</v>
      </c>
      <c r="C296" s="250">
        <v>65.299816957428007</v>
      </c>
      <c r="D296" s="250">
        <v>2022</v>
      </c>
      <c r="E296" s="250" t="s">
        <v>124</v>
      </c>
      <c r="F296" s="250"/>
    </row>
    <row r="297" spans="1:6">
      <c r="A297" s="250" t="s">
        <v>310</v>
      </c>
      <c r="B297" s="250" t="s">
        <v>3731</v>
      </c>
      <c r="C297" s="250">
        <v>55.496828752642699</v>
      </c>
      <c r="D297" s="250">
        <v>2022</v>
      </c>
      <c r="E297" s="250" t="s">
        <v>125</v>
      </c>
      <c r="F297" s="250"/>
    </row>
    <row r="298" spans="1:6">
      <c r="A298" s="249" t="s">
        <v>3698</v>
      </c>
      <c r="B298" s="249" t="s">
        <v>3732</v>
      </c>
      <c r="C298" s="249">
        <v>62.937062937062898</v>
      </c>
      <c r="D298" s="249">
        <v>2021</v>
      </c>
      <c r="E298" s="249" t="s">
        <v>126</v>
      </c>
      <c r="F298" s="250"/>
    </row>
    <row r="299" spans="1:6">
      <c r="A299" s="249" t="s">
        <v>3698</v>
      </c>
      <c r="B299" s="249" t="s">
        <v>3732</v>
      </c>
      <c r="C299" s="249">
        <v>64.526588845654999</v>
      </c>
      <c r="D299" s="249">
        <v>2021</v>
      </c>
      <c r="E299" s="249" t="s">
        <v>127</v>
      </c>
      <c r="F299" s="250"/>
    </row>
    <row r="300" spans="1:6">
      <c r="A300" s="249" t="s">
        <v>3698</v>
      </c>
      <c r="B300" s="249" t="s">
        <v>3732</v>
      </c>
      <c r="C300" s="249">
        <v>54.794520547945197</v>
      </c>
      <c r="D300" s="249">
        <v>2021</v>
      </c>
      <c r="E300" s="249" t="s">
        <v>118</v>
      </c>
      <c r="F300" s="250"/>
    </row>
    <row r="301" spans="1:6">
      <c r="A301" s="249" t="s">
        <v>3698</v>
      </c>
      <c r="B301" s="249" t="s">
        <v>3732</v>
      </c>
      <c r="C301" s="249">
        <v>59.889932016833903</v>
      </c>
      <c r="D301" s="249">
        <v>2021</v>
      </c>
      <c r="E301" s="249" t="s">
        <v>119</v>
      </c>
      <c r="F301" s="250"/>
    </row>
    <row r="302" spans="1:6">
      <c r="A302" s="249" t="s">
        <v>3698</v>
      </c>
      <c r="B302" s="249" t="s">
        <v>3732</v>
      </c>
      <c r="C302" s="249">
        <v>61.276617633172002</v>
      </c>
      <c r="D302" s="249">
        <v>2021</v>
      </c>
      <c r="E302" s="249" t="s">
        <v>120</v>
      </c>
      <c r="F302" s="250"/>
    </row>
    <row r="303" spans="1:6">
      <c r="A303" s="249" t="s">
        <v>3698</v>
      </c>
      <c r="B303" s="249" t="s">
        <v>3732</v>
      </c>
      <c r="C303" s="249">
        <v>59.347358757041498</v>
      </c>
      <c r="D303" s="249">
        <v>2022</v>
      </c>
      <c r="E303" s="249" t="s">
        <v>121</v>
      </c>
      <c r="F303" s="250"/>
    </row>
    <row r="304" spans="1:6">
      <c r="A304" s="249" t="s">
        <v>3698</v>
      </c>
      <c r="B304" s="249" t="s">
        <v>3732</v>
      </c>
      <c r="C304" s="249">
        <v>65.533483514232998</v>
      </c>
      <c r="D304" s="249">
        <v>2022</v>
      </c>
      <c r="E304" s="249" t="s">
        <v>129</v>
      </c>
    </row>
    <row r="305" spans="1:5">
      <c r="A305" s="249" t="s">
        <v>3698</v>
      </c>
      <c r="B305" s="249" t="s">
        <v>3732</v>
      </c>
      <c r="C305" s="249">
        <v>68.150745480774304</v>
      </c>
      <c r="D305" s="249">
        <v>2022</v>
      </c>
      <c r="E305" s="249" t="s">
        <v>128</v>
      </c>
    </row>
    <row r="306" spans="1:5">
      <c r="A306" s="249" t="s">
        <v>3698</v>
      </c>
      <c r="B306" s="249" t="s">
        <v>3732</v>
      </c>
      <c r="C306" s="249">
        <v>66.451872734595199</v>
      </c>
      <c r="D306" s="249">
        <v>2022</v>
      </c>
      <c r="E306" s="249" t="s">
        <v>122</v>
      </c>
    </row>
    <row r="307" spans="1:5">
      <c r="A307" s="249" t="s">
        <v>3698</v>
      </c>
      <c r="B307" s="249" t="s">
        <v>3732</v>
      </c>
      <c r="C307" s="249">
        <v>61.0915335729376</v>
      </c>
      <c r="D307" s="249">
        <v>2022</v>
      </c>
      <c r="E307" s="249" t="s">
        <v>123</v>
      </c>
    </row>
    <row r="308" spans="1:5">
      <c r="A308" s="249" t="s">
        <v>3698</v>
      </c>
      <c r="B308" s="249" t="s">
        <v>3732</v>
      </c>
      <c r="C308" s="249">
        <v>61.179087875417103</v>
      </c>
      <c r="D308" s="249">
        <v>2022</v>
      </c>
      <c r="E308" s="249" t="s">
        <v>124</v>
      </c>
    </row>
    <row r="309" spans="1:5">
      <c r="A309" s="249" t="s">
        <v>3698</v>
      </c>
      <c r="B309" s="249" t="s">
        <v>3732</v>
      </c>
      <c r="C309" s="249">
        <v>60.567936736161002</v>
      </c>
      <c r="D309" s="249">
        <v>2022</v>
      </c>
      <c r="E309" s="249" t="s">
        <v>125</v>
      </c>
    </row>
    <row r="310" spans="1:5">
      <c r="A310" s="14" t="s">
        <v>3698</v>
      </c>
      <c r="B310" s="14" t="s">
        <v>3731</v>
      </c>
      <c r="C310" s="14">
        <v>65.656614618998304</v>
      </c>
      <c r="D310" s="14">
        <v>2021</v>
      </c>
      <c r="E310" s="14" t="s">
        <v>126</v>
      </c>
    </row>
    <row r="311" spans="1:5">
      <c r="A311" s="14" t="s">
        <v>3698</v>
      </c>
      <c r="B311" s="14" t="s">
        <v>3731</v>
      </c>
      <c r="C311" s="14">
        <v>65.081405302059693</v>
      </c>
      <c r="D311" s="14">
        <v>2021</v>
      </c>
      <c r="E311" s="14" t="s">
        <v>127</v>
      </c>
    </row>
    <row r="312" spans="1:5">
      <c r="A312" s="14" t="s">
        <v>3698</v>
      </c>
      <c r="B312" s="14" t="s">
        <v>3731</v>
      </c>
      <c r="C312" s="14">
        <v>56.807618418062702</v>
      </c>
      <c r="D312" s="14">
        <v>2021</v>
      </c>
      <c r="E312" s="14" t="s">
        <v>118</v>
      </c>
    </row>
    <row r="313" spans="1:5">
      <c r="A313" s="14" t="s">
        <v>3698</v>
      </c>
      <c r="B313" s="14" t="s">
        <v>3731</v>
      </c>
      <c r="C313" s="14">
        <v>54.488589160924498</v>
      </c>
      <c r="D313" s="14">
        <v>2021</v>
      </c>
      <c r="E313" s="14" t="s">
        <v>119</v>
      </c>
    </row>
    <row r="314" spans="1:5">
      <c r="A314" s="14" t="s">
        <v>3698</v>
      </c>
      <c r="B314" s="14" t="s">
        <v>3731</v>
      </c>
      <c r="C314" s="14">
        <v>70.292886513966295</v>
      </c>
      <c r="D314" s="14">
        <v>2022</v>
      </c>
      <c r="E314" s="14" t="s">
        <v>122</v>
      </c>
    </row>
    <row r="315" spans="1:5">
      <c r="A315" s="14" t="s">
        <v>3698</v>
      </c>
      <c r="B315" s="14" t="s">
        <v>3731</v>
      </c>
      <c r="C315" s="14">
        <v>55.617352614015502</v>
      </c>
      <c r="D315" s="14">
        <v>2022</v>
      </c>
      <c r="E315" s="14" t="s">
        <v>123</v>
      </c>
    </row>
    <row r="316" spans="1:5">
      <c r="A316" s="14" t="s">
        <v>3698</v>
      </c>
      <c r="B316" s="14" t="s">
        <v>3731</v>
      </c>
      <c r="C316" s="14">
        <v>61.891515994436702</v>
      </c>
      <c r="D316" s="14">
        <v>2022</v>
      </c>
      <c r="E316" s="14" t="s">
        <v>125</v>
      </c>
    </row>
    <row r="317" spans="1:5">
      <c r="A317" s="14" t="s">
        <v>310</v>
      </c>
      <c r="B317" s="14" t="s">
        <v>3733</v>
      </c>
      <c r="C317" s="14">
        <v>84.566596194503106</v>
      </c>
      <c r="D317" s="14">
        <v>2021</v>
      </c>
      <c r="E317" s="14" t="s">
        <v>118</v>
      </c>
    </row>
    <row r="318" spans="1:5">
      <c r="A318" s="14" t="s">
        <v>310</v>
      </c>
      <c r="B318" s="14" t="s">
        <v>3733</v>
      </c>
      <c r="C318" s="14">
        <v>78.240818554512302</v>
      </c>
      <c r="D318" s="14">
        <v>2021</v>
      </c>
      <c r="E318" s="14" t="s">
        <v>120</v>
      </c>
    </row>
    <row r="319" spans="1:5">
      <c r="A319" s="14" t="s">
        <v>310</v>
      </c>
      <c r="B319" s="14" t="s">
        <v>3733</v>
      </c>
      <c r="C319" s="14">
        <v>82.883275294776695</v>
      </c>
      <c r="D319" s="14">
        <v>2022</v>
      </c>
      <c r="E319" s="14" t="s">
        <v>121</v>
      </c>
    </row>
    <row r="320" spans="1:5">
      <c r="A320" s="14" t="s">
        <v>310</v>
      </c>
      <c r="B320" s="14" t="s">
        <v>3733</v>
      </c>
      <c r="C320" s="14">
        <v>83.773080495322404</v>
      </c>
      <c r="D320" s="14">
        <v>2022</v>
      </c>
      <c r="E320" s="14" t="s">
        <v>128</v>
      </c>
    </row>
    <row r="321" spans="1:5">
      <c r="A321" s="14" t="s">
        <v>310</v>
      </c>
      <c r="B321" s="14" t="s">
        <v>3733</v>
      </c>
      <c r="C321" s="14">
        <v>76.734192756292202</v>
      </c>
      <c r="D321" s="14">
        <v>2022</v>
      </c>
      <c r="E321" s="14" t="s">
        <v>122</v>
      </c>
    </row>
    <row r="322" spans="1:5">
      <c r="A322" s="14" t="s">
        <v>310</v>
      </c>
      <c r="B322" s="14" t="s">
        <v>3733</v>
      </c>
      <c r="C322" s="14">
        <v>73.367292060076593</v>
      </c>
      <c r="D322" s="14">
        <v>2022</v>
      </c>
      <c r="E322" s="14" t="s">
        <v>123</v>
      </c>
    </row>
    <row r="323" spans="1:5">
      <c r="A323" s="14" t="s">
        <v>310</v>
      </c>
      <c r="B323" s="14" t="s">
        <v>3733</v>
      </c>
      <c r="C323" s="14">
        <v>81.691002206690797</v>
      </c>
      <c r="D323" s="14">
        <v>2022</v>
      </c>
      <c r="E323" s="14" t="s">
        <v>125</v>
      </c>
    </row>
    <row r="324" spans="1:5">
      <c r="A324" s="14" t="s">
        <v>310</v>
      </c>
      <c r="B324" s="14" t="s">
        <v>3734</v>
      </c>
      <c r="C324" s="14">
        <v>54.790231684408198</v>
      </c>
      <c r="D324" s="14">
        <v>2021</v>
      </c>
      <c r="E324" s="14" t="s">
        <v>126</v>
      </c>
    </row>
    <row r="325" spans="1:5">
      <c r="A325" s="14" t="s">
        <v>310</v>
      </c>
      <c r="B325" s="14" t="s">
        <v>3734</v>
      </c>
      <c r="C325" s="14">
        <v>58.582623725996903</v>
      </c>
      <c r="D325" s="14">
        <v>2021</v>
      </c>
      <c r="E325" s="14" t="s">
        <v>127</v>
      </c>
    </row>
    <row r="326" spans="1:5">
      <c r="A326" s="14" t="s">
        <v>310</v>
      </c>
      <c r="B326" s="14" t="s">
        <v>3734</v>
      </c>
      <c r="C326" s="14">
        <v>58.472810365884399</v>
      </c>
      <c r="D326" s="14">
        <v>2021</v>
      </c>
      <c r="E326" s="14" t="s">
        <v>118</v>
      </c>
    </row>
    <row r="327" spans="1:5">
      <c r="A327" s="14" t="s">
        <v>310</v>
      </c>
      <c r="B327" s="14" t="s">
        <v>3734</v>
      </c>
      <c r="C327" s="14">
        <v>56.8855178952358</v>
      </c>
      <c r="D327" s="14">
        <v>2021</v>
      </c>
      <c r="E327" s="14" t="s">
        <v>119</v>
      </c>
    </row>
    <row r="328" spans="1:5">
      <c r="A328" s="14" t="s">
        <v>310</v>
      </c>
      <c r="B328" s="14" t="s">
        <v>3734</v>
      </c>
      <c r="C328" s="14">
        <v>59.703074113984599</v>
      </c>
      <c r="D328" s="14">
        <v>2021</v>
      </c>
      <c r="E328" s="14" t="s">
        <v>120</v>
      </c>
    </row>
    <row r="329" spans="1:5">
      <c r="A329" s="14" t="s">
        <v>310</v>
      </c>
      <c r="B329" s="14" t="s">
        <v>3734</v>
      </c>
      <c r="C329" s="14">
        <v>57.073466909532399</v>
      </c>
      <c r="D329" s="14">
        <v>2022</v>
      </c>
      <c r="E329" s="14" t="s">
        <v>129</v>
      </c>
    </row>
    <row r="330" spans="1:5">
      <c r="A330" s="14" t="s">
        <v>310</v>
      </c>
      <c r="B330" s="14" t="s">
        <v>3734</v>
      </c>
      <c r="C330" s="14">
        <v>57.905544147843898</v>
      </c>
      <c r="D330" s="14">
        <v>2022</v>
      </c>
      <c r="E330" s="14" t="s">
        <v>128</v>
      </c>
    </row>
    <row r="331" spans="1:5">
      <c r="A331" s="14" t="s">
        <v>310</v>
      </c>
      <c r="B331" s="14" t="s">
        <v>3734</v>
      </c>
      <c r="C331" s="14">
        <v>59.6630394250652</v>
      </c>
      <c r="D331" s="14">
        <v>2022</v>
      </c>
      <c r="E331" s="14" t="s">
        <v>122</v>
      </c>
    </row>
    <row r="332" spans="1:5">
      <c r="A332" s="14" t="s">
        <v>310</v>
      </c>
      <c r="B332" s="14" t="s">
        <v>3734</v>
      </c>
      <c r="C332" s="14">
        <v>58.660126893447199</v>
      </c>
      <c r="D332" s="14">
        <v>2022</v>
      </c>
      <c r="E332" s="14" t="s">
        <v>123</v>
      </c>
    </row>
    <row r="333" spans="1:5">
      <c r="A333" s="14" t="s">
        <v>310</v>
      </c>
      <c r="B333" s="14" t="s">
        <v>3734</v>
      </c>
      <c r="C333" s="14">
        <v>63.336209508413901</v>
      </c>
      <c r="D333" s="14">
        <v>2022</v>
      </c>
      <c r="E333" s="14" t="s">
        <v>124</v>
      </c>
    </row>
    <row r="334" spans="1:5">
      <c r="A334" s="14" t="s">
        <v>310</v>
      </c>
      <c r="B334" s="14" t="s">
        <v>3742</v>
      </c>
      <c r="C334" s="14">
        <v>59.901568696130802</v>
      </c>
      <c r="D334" s="14">
        <v>2022</v>
      </c>
      <c r="E334" s="14" t="s">
        <v>125</v>
      </c>
    </row>
    <row r="335" spans="1:5">
      <c r="A335" s="14" t="s">
        <v>3698</v>
      </c>
      <c r="B335" s="14" t="s">
        <v>3735</v>
      </c>
      <c r="C335" s="14">
        <v>62.338779019776403</v>
      </c>
      <c r="D335" s="14">
        <v>2021</v>
      </c>
      <c r="E335" s="14" t="s">
        <v>126</v>
      </c>
    </row>
    <row r="336" spans="1:5">
      <c r="A336" s="14" t="s">
        <v>3698</v>
      </c>
      <c r="B336" s="14" t="s">
        <v>3735</v>
      </c>
      <c r="C336" s="14">
        <v>69.497231497567896</v>
      </c>
      <c r="D336" s="14">
        <v>2021</v>
      </c>
      <c r="E336" s="14" t="s">
        <v>127</v>
      </c>
    </row>
    <row r="337" spans="1:5">
      <c r="A337" s="14" t="s">
        <v>3698</v>
      </c>
      <c r="B337" s="14" t="s">
        <v>3735</v>
      </c>
      <c r="C337" s="14">
        <v>68.053365876606193</v>
      </c>
      <c r="D337" s="14">
        <v>2021</v>
      </c>
      <c r="E337" s="14" t="s">
        <v>118</v>
      </c>
    </row>
    <row r="338" spans="1:5">
      <c r="A338" s="14" t="s">
        <v>3698</v>
      </c>
      <c r="B338" s="14" t="s">
        <v>3735</v>
      </c>
      <c r="C338" s="14">
        <v>74.782102969357794</v>
      </c>
      <c r="D338" s="14">
        <v>2021</v>
      </c>
      <c r="E338" s="14" t="s">
        <v>119</v>
      </c>
    </row>
    <row r="339" spans="1:5">
      <c r="A339" s="14" t="s">
        <v>3698</v>
      </c>
      <c r="B339" s="14" t="s">
        <v>3735</v>
      </c>
      <c r="C339" s="14">
        <v>69.230769230769198</v>
      </c>
      <c r="D339" s="14">
        <v>2021</v>
      </c>
      <c r="E339" s="14" t="s">
        <v>120</v>
      </c>
    </row>
    <row r="340" spans="1:5">
      <c r="A340" s="14" t="s">
        <v>3698</v>
      </c>
      <c r="B340" s="14" t="s">
        <v>3735</v>
      </c>
      <c r="C340" s="14">
        <v>70.481624433629804</v>
      </c>
      <c r="D340" s="14">
        <v>2022</v>
      </c>
      <c r="E340" s="14" t="s">
        <v>121</v>
      </c>
    </row>
    <row r="341" spans="1:5">
      <c r="A341" s="14" t="s">
        <v>3698</v>
      </c>
      <c r="B341" s="14" t="s">
        <v>3735</v>
      </c>
      <c r="C341" s="14">
        <v>57.1780436312456</v>
      </c>
      <c r="D341" s="14">
        <v>2022</v>
      </c>
      <c r="E341" s="14" t="s">
        <v>129</v>
      </c>
    </row>
    <row r="342" spans="1:5">
      <c r="A342" s="14" t="s">
        <v>3698</v>
      </c>
      <c r="B342" s="14" t="s">
        <v>3735</v>
      </c>
      <c r="C342" s="14">
        <v>55.746141628159101</v>
      </c>
      <c r="D342" s="14">
        <v>2022</v>
      </c>
      <c r="E342" s="14" t="s">
        <v>128</v>
      </c>
    </row>
    <row r="343" spans="1:5">
      <c r="A343" s="14" t="s">
        <v>3698</v>
      </c>
      <c r="B343" s="14" t="s">
        <v>3735</v>
      </c>
      <c r="C343" s="14">
        <v>47.315621440120502</v>
      </c>
      <c r="D343" s="14">
        <v>2022</v>
      </c>
      <c r="E343" s="14" t="s">
        <v>122</v>
      </c>
    </row>
    <row r="344" spans="1:5">
      <c r="A344" s="14" t="s">
        <v>3698</v>
      </c>
      <c r="B344" s="14" t="s">
        <v>3735</v>
      </c>
      <c r="C344" s="14">
        <v>63.760552196082003</v>
      </c>
      <c r="D344" s="14">
        <v>2022</v>
      </c>
      <c r="E344" s="14" t="s">
        <v>123</v>
      </c>
    </row>
    <row r="345" spans="1:5">
      <c r="A345" s="14" t="s">
        <v>3698</v>
      </c>
      <c r="B345" s="14" t="s">
        <v>3735</v>
      </c>
      <c r="C345" s="14">
        <v>72.768694719914194</v>
      </c>
      <c r="D345" s="14">
        <v>2022</v>
      </c>
      <c r="E345" s="14" t="s">
        <v>124</v>
      </c>
    </row>
    <row r="346" spans="1:5">
      <c r="A346" s="14" t="s">
        <v>3698</v>
      </c>
      <c r="B346" s="14" t="s">
        <v>3735</v>
      </c>
      <c r="C346" s="14">
        <v>76.0781671159029</v>
      </c>
      <c r="D346" s="14">
        <v>2022</v>
      </c>
      <c r="E346" s="14" t="s">
        <v>125</v>
      </c>
    </row>
    <row r="347" spans="1:5">
      <c r="A347" s="14" t="s">
        <v>3698</v>
      </c>
      <c r="B347" s="14" t="s">
        <v>3736</v>
      </c>
      <c r="C347" s="14">
        <v>76.723958824926598</v>
      </c>
      <c r="D347" s="14">
        <v>2021</v>
      </c>
      <c r="E347" s="14" t="s">
        <v>126</v>
      </c>
    </row>
    <row r="348" spans="1:5">
      <c r="A348" s="14" t="s">
        <v>3698</v>
      </c>
      <c r="B348" s="14" t="s">
        <v>3736</v>
      </c>
      <c r="C348" s="14">
        <v>77.1388499298737</v>
      </c>
      <c r="D348" s="14">
        <v>2021</v>
      </c>
      <c r="E348" s="14" t="s">
        <v>127</v>
      </c>
    </row>
    <row r="349" spans="1:5">
      <c r="A349" s="14" t="s">
        <v>3698</v>
      </c>
      <c r="B349" s="14" t="s">
        <v>3736</v>
      </c>
      <c r="C349" s="14">
        <v>66.611609882763801</v>
      </c>
      <c r="D349" s="14">
        <v>2021</v>
      </c>
      <c r="E349" s="14" t="s">
        <v>118</v>
      </c>
    </row>
    <row r="350" spans="1:5">
      <c r="A350" s="14" t="s">
        <v>3698</v>
      </c>
      <c r="B350" s="14" t="s">
        <v>3736</v>
      </c>
      <c r="C350" s="14">
        <v>71.829184295975594</v>
      </c>
      <c r="D350" s="14">
        <v>2021</v>
      </c>
      <c r="E350" s="14" t="s">
        <v>119</v>
      </c>
    </row>
    <row r="351" spans="1:5">
      <c r="A351" s="14" t="s">
        <v>3698</v>
      </c>
      <c r="B351" s="14" t="s">
        <v>3736</v>
      </c>
      <c r="C351" s="14">
        <v>72.692475484688401</v>
      </c>
      <c r="D351" s="14">
        <v>2022</v>
      </c>
      <c r="E351" s="14" t="s">
        <v>128</v>
      </c>
    </row>
    <row r="352" spans="1:5">
      <c r="A352" s="14" t="s">
        <v>3698</v>
      </c>
      <c r="B352" s="14" t="s">
        <v>3736</v>
      </c>
      <c r="C352" s="14">
        <v>63.5930047694753</v>
      </c>
      <c r="D352" s="14">
        <v>2022</v>
      </c>
      <c r="E352" s="14" t="s">
        <v>124</v>
      </c>
    </row>
    <row r="353" spans="1:5">
      <c r="A353" s="14" t="s">
        <v>3698</v>
      </c>
      <c r="B353" s="14" t="s">
        <v>3736</v>
      </c>
      <c r="C353" s="14">
        <v>73.461095888214501</v>
      </c>
      <c r="D353" s="14">
        <v>2022</v>
      </c>
      <c r="E353" s="14" t="s">
        <v>125</v>
      </c>
    </row>
    <row r="354" spans="1:5">
      <c r="A354" s="14" t="s">
        <v>310</v>
      </c>
      <c r="B354" s="14" t="s">
        <v>3737</v>
      </c>
      <c r="C354" s="14">
        <v>57.237108908359602</v>
      </c>
      <c r="D354" s="14">
        <v>2021</v>
      </c>
      <c r="E354" s="14" t="s">
        <v>126</v>
      </c>
    </row>
    <row r="355" spans="1:5">
      <c r="A355" s="250" t="s">
        <v>310</v>
      </c>
      <c r="B355" s="250" t="s">
        <v>3738</v>
      </c>
      <c r="C355" s="250">
        <v>88.978944586379995</v>
      </c>
      <c r="D355" s="250">
        <v>2021</v>
      </c>
      <c r="E355" s="250" t="s">
        <v>126</v>
      </c>
    </row>
    <row r="356" spans="1:5">
      <c r="A356" s="250" t="s">
        <v>310</v>
      </c>
      <c r="B356" s="250" t="s">
        <v>3738</v>
      </c>
      <c r="C356" s="250">
        <v>69.484473016631</v>
      </c>
      <c r="D356" s="250">
        <v>2021</v>
      </c>
      <c r="E356" s="250" t="s">
        <v>127</v>
      </c>
    </row>
    <row r="357" spans="1:5">
      <c r="A357" s="250" t="s">
        <v>310</v>
      </c>
      <c r="B357" s="250" t="s">
        <v>3738</v>
      </c>
      <c r="C357" s="250">
        <v>75.189259701968993</v>
      </c>
      <c r="D357" s="250">
        <v>2021</v>
      </c>
      <c r="E357" s="250" t="s">
        <v>118</v>
      </c>
    </row>
    <row r="358" spans="1:5">
      <c r="A358" s="250" t="s">
        <v>310</v>
      </c>
      <c r="B358" s="250" t="s">
        <v>3738</v>
      </c>
      <c r="C358" s="250">
        <v>82.012788434806794</v>
      </c>
      <c r="D358" s="250">
        <v>2021</v>
      </c>
      <c r="E358" s="250" t="s">
        <v>119</v>
      </c>
    </row>
    <row r="359" spans="1:5">
      <c r="A359" s="250" t="s">
        <v>310</v>
      </c>
      <c r="B359" s="250" t="s">
        <v>3738</v>
      </c>
      <c r="C359" s="250">
        <v>83.915343836315103</v>
      </c>
      <c r="D359" s="250">
        <v>2021</v>
      </c>
      <c r="E359" s="250" t="s">
        <v>120</v>
      </c>
    </row>
    <row r="360" spans="1:5">
      <c r="A360" s="250" t="s">
        <v>310</v>
      </c>
      <c r="B360" s="250" t="s">
        <v>3738</v>
      </c>
      <c r="C360" s="250">
        <v>59.0555085970703</v>
      </c>
      <c r="D360" s="250">
        <v>2022</v>
      </c>
      <c r="E360" s="250" t="s">
        <v>121</v>
      </c>
    </row>
    <row r="361" spans="1:5">
      <c r="A361" s="250" t="s">
        <v>310</v>
      </c>
      <c r="B361" s="250" t="s">
        <v>3738</v>
      </c>
      <c r="C361" s="250">
        <v>75.973409306742596</v>
      </c>
      <c r="D361" s="250">
        <v>2022</v>
      </c>
      <c r="E361" s="250" t="s">
        <v>129</v>
      </c>
    </row>
    <row r="362" spans="1:5">
      <c r="A362" s="250" t="s">
        <v>310</v>
      </c>
      <c r="B362" s="250" t="s">
        <v>3738</v>
      </c>
      <c r="C362" s="250">
        <v>84.299804032798704</v>
      </c>
      <c r="D362" s="250">
        <v>2022</v>
      </c>
      <c r="E362" s="250" t="s">
        <v>128</v>
      </c>
    </row>
    <row r="363" spans="1:5">
      <c r="A363" s="250" t="s">
        <v>310</v>
      </c>
      <c r="B363" s="250" t="s">
        <v>3738</v>
      </c>
      <c r="C363" s="250">
        <v>69.473684210526301</v>
      </c>
      <c r="D363" s="250">
        <v>2022</v>
      </c>
      <c r="E363" s="250" t="s">
        <v>122</v>
      </c>
    </row>
    <row r="364" spans="1:5">
      <c r="A364" s="250" t="s">
        <v>310</v>
      </c>
      <c r="B364" s="250" t="s">
        <v>3738</v>
      </c>
      <c r="C364" s="250">
        <v>78.9390002605886</v>
      </c>
      <c r="D364" s="250">
        <v>2022</v>
      </c>
      <c r="E364" s="250" t="s">
        <v>123</v>
      </c>
    </row>
    <row r="365" spans="1:5">
      <c r="A365" s="250" t="s">
        <v>310</v>
      </c>
      <c r="B365" s="250" t="s">
        <v>3738</v>
      </c>
      <c r="C365" s="250">
        <v>68.202413316163501</v>
      </c>
      <c r="D365" s="250">
        <v>2022</v>
      </c>
      <c r="E365" s="250" t="s">
        <v>124</v>
      </c>
    </row>
    <row r="366" spans="1:5">
      <c r="A366" s="250" t="s">
        <v>310</v>
      </c>
      <c r="B366" s="250" t="s">
        <v>3738</v>
      </c>
      <c r="C366" s="250">
        <v>83.722683292356393</v>
      </c>
      <c r="D366" s="250">
        <v>2022</v>
      </c>
      <c r="E366" s="250" t="s">
        <v>125</v>
      </c>
    </row>
    <row r="367" spans="1:5">
      <c r="A367" s="14" t="s">
        <v>310</v>
      </c>
      <c r="B367" s="14" t="s">
        <v>3703</v>
      </c>
      <c r="C367" s="14">
        <v>76.567176590890497</v>
      </c>
      <c r="D367" s="14">
        <v>2021</v>
      </c>
      <c r="E367" s="14" t="s">
        <v>126</v>
      </c>
    </row>
    <row r="368" spans="1:5">
      <c r="A368" s="14" t="s">
        <v>310</v>
      </c>
      <c r="B368" s="14" t="s">
        <v>3703</v>
      </c>
      <c r="C368" s="14">
        <v>76.369706719533497</v>
      </c>
      <c r="D368" s="14">
        <v>2021</v>
      </c>
      <c r="E368" s="14" t="s">
        <v>127</v>
      </c>
    </row>
    <row r="369" spans="1:5">
      <c r="A369" s="14" t="s">
        <v>310</v>
      </c>
      <c r="B369" s="14" t="s">
        <v>3703</v>
      </c>
      <c r="C369" s="14">
        <v>77.871538025522597</v>
      </c>
      <c r="D369" s="14">
        <v>2021</v>
      </c>
      <c r="E369" s="14" t="s">
        <v>118</v>
      </c>
    </row>
    <row r="370" spans="1:5">
      <c r="A370" s="14" t="s">
        <v>310</v>
      </c>
      <c r="B370" s="14" t="s">
        <v>3703</v>
      </c>
      <c r="C370" s="14">
        <v>74.062276021342598</v>
      </c>
      <c r="D370" s="14">
        <v>2021</v>
      </c>
      <c r="E370" s="14" t="s">
        <v>119</v>
      </c>
    </row>
    <row r="371" spans="1:5">
      <c r="A371" s="14" t="s">
        <v>310</v>
      </c>
      <c r="B371" s="14" t="s">
        <v>3703</v>
      </c>
      <c r="C371" s="14">
        <v>78.817078653610906</v>
      </c>
      <c r="D371" s="14">
        <v>2021</v>
      </c>
      <c r="E371" s="14" t="s">
        <v>120</v>
      </c>
    </row>
    <row r="372" spans="1:5">
      <c r="A372" s="14" t="s">
        <v>310</v>
      </c>
      <c r="B372" s="14" t="s">
        <v>3703</v>
      </c>
      <c r="C372" s="14">
        <v>74.272338965245595</v>
      </c>
      <c r="D372" s="14">
        <v>2022</v>
      </c>
      <c r="E372" s="14" t="s">
        <v>121</v>
      </c>
    </row>
    <row r="373" spans="1:5">
      <c r="A373" s="14" t="s">
        <v>310</v>
      </c>
      <c r="B373" s="14" t="s">
        <v>3703</v>
      </c>
      <c r="C373" s="14">
        <v>75.885567139806497</v>
      </c>
      <c r="D373" s="14">
        <v>2022</v>
      </c>
      <c r="E373" s="14" t="s">
        <v>129</v>
      </c>
    </row>
    <row r="374" spans="1:5">
      <c r="A374" s="14" t="s">
        <v>310</v>
      </c>
      <c r="B374" s="14" t="s">
        <v>3703</v>
      </c>
      <c r="C374" s="14">
        <v>66.543416642951001</v>
      </c>
      <c r="D374" s="14">
        <v>2022</v>
      </c>
      <c r="E374" s="14" t="s">
        <v>128</v>
      </c>
    </row>
    <row r="375" spans="1:5">
      <c r="A375" s="14" t="s">
        <v>310</v>
      </c>
      <c r="B375" s="14" t="s">
        <v>3703</v>
      </c>
      <c r="C375" s="14">
        <v>68.760210040604605</v>
      </c>
      <c r="D375" s="14">
        <v>2022</v>
      </c>
      <c r="E375" s="14" t="s">
        <v>122</v>
      </c>
    </row>
    <row r="376" spans="1:5">
      <c r="A376" s="14" t="s">
        <v>310</v>
      </c>
      <c r="B376" s="14" t="s">
        <v>3703</v>
      </c>
      <c r="C376" s="14">
        <v>78.820749966570602</v>
      </c>
      <c r="D376" s="14">
        <v>2022</v>
      </c>
      <c r="E376" s="14" t="s">
        <v>123</v>
      </c>
    </row>
    <row r="377" spans="1:5">
      <c r="A377" s="14" t="s">
        <v>310</v>
      </c>
      <c r="B377" s="14" t="s">
        <v>3703</v>
      </c>
      <c r="C377" s="14">
        <v>78.165444990675198</v>
      </c>
      <c r="D377" s="14">
        <v>2022</v>
      </c>
      <c r="E377" s="14" t="s">
        <v>124</v>
      </c>
    </row>
    <row r="378" spans="1:5">
      <c r="A378" s="14" t="s">
        <v>310</v>
      </c>
      <c r="B378" s="14" t="s">
        <v>3703</v>
      </c>
      <c r="C378" s="14">
        <v>75.903697519341193</v>
      </c>
      <c r="D378" s="14">
        <v>2022</v>
      </c>
      <c r="E378" s="14" t="s">
        <v>125</v>
      </c>
    </row>
    <row r="379" spans="1:5">
      <c r="A379" s="249" t="s">
        <v>310</v>
      </c>
      <c r="B379" s="249" t="s">
        <v>3739</v>
      </c>
      <c r="C379" s="249">
        <v>72.665788871240906</v>
      </c>
      <c r="D379" s="249">
        <v>2021</v>
      </c>
      <c r="E379" s="249" t="s">
        <v>126</v>
      </c>
    </row>
    <row r="380" spans="1:5">
      <c r="A380" s="249" t="s">
        <v>310</v>
      </c>
      <c r="B380" s="249" t="s">
        <v>3739</v>
      </c>
      <c r="C380" s="249">
        <v>73.120342476985599</v>
      </c>
      <c r="D380" s="249">
        <v>2021</v>
      </c>
      <c r="E380" s="249" t="s">
        <v>127</v>
      </c>
    </row>
    <row r="381" spans="1:5">
      <c r="A381" s="249" t="s">
        <v>310</v>
      </c>
      <c r="B381" s="249" t="s">
        <v>3739</v>
      </c>
      <c r="C381" s="249">
        <v>75.715086932136799</v>
      </c>
      <c r="D381" s="249">
        <v>2021</v>
      </c>
      <c r="E381" s="249" t="s">
        <v>118</v>
      </c>
    </row>
    <row r="382" spans="1:5">
      <c r="A382" s="249" t="s">
        <v>310</v>
      </c>
      <c r="B382" s="249" t="s">
        <v>3739</v>
      </c>
      <c r="C382" s="249">
        <v>75.0960530911631</v>
      </c>
      <c r="D382" s="249">
        <v>2021</v>
      </c>
      <c r="E382" s="249" t="s">
        <v>120</v>
      </c>
    </row>
    <row r="383" spans="1:5">
      <c r="A383" s="249" t="s">
        <v>310</v>
      </c>
      <c r="B383" s="249" t="s">
        <v>3739</v>
      </c>
      <c r="C383" s="249">
        <v>70.283600493218202</v>
      </c>
      <c r="D383" s="249">
        <v>2022</v>
      </c>
      <c r="E383" s="249" t="s">
        <v>121</v>
      </c>
    </row>
    <row r="384" spans="1:5">
      <c r="A384" s="249" t="s">
        <v>310</v>
      </c>
      <c r="B384" s="249" t="s">
        <v>3739</v>
      </c>
      <c r="C384" s="249">
        <v>70.790154129029901</v>
      </c>
      <c r="D384" s="249">
        <v>2022</v>
      </c>
      <c r="E384" s="249" t="s">
        <v>129</v>
      </c>
    </row>
    <row r="385" spans="1:5">
      <c r="A385" s="249" t="s">
        <v>310</v>
      </c>
      <c r="B385" s="249" t="s">
        <v>3739</v>
      </c>
      <c r="C385" s="249">
        <v>69.891704617505596</v>
      </c>
      <c r="D385" s="249">
        <v>2022</v>
      </c>
      <c r="E385" s="249" t="s">
        <v>128</v>
      </c>
    </row>
    <row r="386" spans="1:5">
      <c r="A386" s="249" t="s">
        <v>310</v>
      </c>
      <c r="B386" s="249" t="s">
        <v>3739</v>
      </c>
      <c r="C386" s="249">
        <v>72.890850436489103</v>
      </c>
      <c r="D386" s="249">
        <v>2022</v>
      </c>
      <c r="E386" s="249" t="s">
        <v>122</v>
      </c>
    </row>
    <row r="387" spans="1:5">
      <c r="A387" s="249" t="s">
        <v>310</v>
      </c>
      <c r="B387" s="249" t="s">
        <v>3739</v>
      </c>
      <c r="C387" s="249">
        <v>65.529690881727902</v>
      </c>
      <c r="D387" s="249">
        <v>2022</v>
      </c>
      <c r="E387" s="249" t="s">
        <v>123</v>
      </c>
    </row>
    <row r="388" spans="1:5">
      <c r="A388" s="249" t="s">
        <v>310</v>
      </c>
      <c r="B388" s="249" t="s">
        <v>3739</v>
      </c>
      <c r="C388" s="249">
        <v>68.976403476403107</v>
      </c>
      <c r="D388" s="249">
        <v>2022</v>
      </c>
      <c r="E388" s="249" t="s">
        <v>124</v>
      </c>
    </row>
    <row r="389" spans="1:5">
      <c r="A389" s="249" t="s">
        <v>310</v>
      </c>
      <c r="B389" s="249" t="s">
        <v>3739</v>
      </c>
      <c r="C389" s="249">
        <v>78.186066234406198</v>
      </c>
      <c r="D389" s="249">
        <v>2022</v>
      </c>
      <c r="E389" s="249" t="s">
        <v>125</v>
      </c>
    </row>
  </sheetData>
  <mergeCells count="3">
    <mergeCell ref="I50:M50"/>
    <mergeCell ref="I84:M84"/>
    <mergeCell ref="I22:M22"/>
  </mergeCells>
  <phoneticPr fontId="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AK247"/>
  <sheetViews>
    <sheetView topLeftCell="U11" workbookViewId="0">
      <selection activeCell="AJ26" sqref="AJ26:AJ38"/>
    </sheetView>
  </sheetViews>
  <sheetFormatPr defaultRowHeight="13.5"/>
  <cols>
    <col min="1" max="1" width="13" style="197" hidden="1" customWidth="1"/>
    <col min="2" max="2" width="7.5" style="197" hidden="1" customWidth="1"/>
    <col min="3" max="3" width="7.125" style="197" hidden="1" customWidth="1"/>
    <col min="4" max="4" width="6.375" style="197" hidden="1" customWidth="1"/>
    <col min="5" max="5" width="5.5" style="197" hidden="1" customWidth="1"/>
    <col min="6" max="6" width="11.625" style="197" hidden="1" customWidth="1"/>
    <col min="7" max="9" width="9" style="197" hidden="1" customWidth="1"/>
    <col min="10" max="10" width="15.125" style="197" hidden="1" customWidth="1"/>
    <col min="11" max="13" width="9" style="197" hidden="1" customWidth="1"/>
    <col min="14" max="14" width="7.125" style="197" hidden="1" customWidth="1"/>
    <col min="15" max="15" width="11.625" style="197" hidden="1" customWidth="1"/>
    <col min="16" max="17" width="9" style="197" hidden="1" customWidth="1"/>
    <col min="18" max="18" width="9" style="197" customWidth="1"/>
    <col min="19" max="19" width="13" style="197" bestFit="1" customWidth="1"/>
    <col min="20" max="20" width="5.25" style="197" bestFit="1" customWidth="1"/>
    <col min="21" max="23" width="9" style="197"/>
    <col min="24" max="24" width="11.625" style="197" bestFit="1" customWidth="1"/>
    <col min="25" max="25" width="10.125" style="197" bestFit="1" customWidth="1"/>
    <col min="26" max="29" width="9" style="197"/>
    <col min="30" max="30" width="13" style="197" bestFit="1" customWidth="1"/>
    <col min="31" max="34" width="9" style="197"/>
    <col min="35" max="35" width="11.625" style="197" bestFit="1" customWidth="1"/>
    <col min="36" max="16384" width="9" style="197"/>
  </cols>
  <sheetData>
    <row r="1" spans="1:37">
      <c r="A1" s="196" t="s">
        <v>3497</v>
      </c>
      <c r="B1" s="196" t="s">
        <v>3498</v>
      </c>
      <c r="C1" s="196" t="s">
        <v>3499</v>
      </c>
      <c r="D1" s="196" t="s">
        <v>3500</v>
      </c>
      <c r="E1" s="196" t="s">
        <v>3501</v>
      </c>
      <c r="F1" s="196" t="s">
        <v>3502</v>
      </c>
      <c r="G1" s="196" t="s">
        <v>3503</v>
      </c>
      <c r="H1" s="196" t="s">
        <v>3506</v>
      </c>
      <c r="J1" s="196" t="s">
        <v>3497</v>
      </c>
      <c r="K1" s="196" t="s">
        <v>3498</v>
      </c>
      <c r="L1" s="196" t="s">
        <v>3499</v>
      </c>
      <c r="M1" s="196" t="s">
        <v>3500</v>
      </c>
      <c r="N1" s="196" t="s">
        <v>3501</v>
      </c>
      <c r="O1" s="196" t="s">
        <v>3502</v>
      </c>
      <c r="P1" s="196" t="s">
        <v>3503</v>
      </c>
      <c r="Q1" s="196" t="s">
        <v>3506</v>
      </c>
      <c r="S1" s="261" t="s">
        <v>3497</v>
      </c>
      <c r="T1" s="261" t="s">
        <v>3498</v>
      </c>
      <c r="U1" s="261" t="s">
        <v>3499</v>
      </c>
      <c r="V1" s="261" t="s">
        <v>3500</v>
      </c>
      <c r="W1" s="261" t="s">
        <v>3501</v>
      </c>
      <c r="X1" s="261" t="s">
        <v>3502</v>
      </c>
      <c r="Y1" s="261" t="s">
        <v>3503</v>
      </c>
      <c r="Z1" s="261" t="s">
        <v>3506</v>
      </c>
      <c r="AA1" s="261"/>
      <c r="AB1" s="261"/>
      <c r="AD1" s="261" t="s">
        <v>3497</v>
      </c>
      <c r="AE1" s="261" t="s">
        <v>111</v>
      </c>
      <c r="AF1" s="261" t="s">
        <v>155</v>
      </c>
      <c r="AG1" s="261" t="s">
        <v>156</v>
      </c>
      <c r="AH1" s="261" t="s">
        <v>3501</v>
      </c>
      <c r="AI1" s="261" t="s">
        <v>3502</v>
      </c>
      <c r="AJ1" s="261" t="s">
        <v>143</v>
      </c>
      <c r="AK1" s="261" t="s">
        <v>3506</v>
      </c>
    </row>
    <row r="2" spans="1:37">
      <c r="A2" s="197" t="s">
        <v>3489</v>
      </c>
      <c r="B2" s="197">
        <v>118</v>
      </c>
      <c r="C2" s="197" t="s">
        <v>158</v>
      </c>
      <c r="D2" s="197" t="s">
        <v>3490</v>
      </c>
      <c r="E2" s="197">
        <v>6000</v>
      </c>
      <c r="F2" s="198">
        <v>44777</v>
      </c>
      <c r="G2" s="197" t="s">
        <v>3491</v>
      </c>
      <c r="H2" s="197">
        <f>ROUND(E2/B2,1)</f>
        <v>50.8</v>
      </c>
      <c r="J2" s="197" t="s">
        <v>3496</v>
      </c>
      <c r="K2" s="197">
        <v>62</v>
      </c>
      <c r="L2" s="197" t="s">
        <v>3504</v>
      </c>
      <c r="M2" s="197" t="s">
        <v>3505</v>
      </c>
      <c r="N2" s="197">
        <v>3500</v>
      </c>
      <c r="O2" s="198">
        <v>44772</v>
      </c>
      <c r="P2" s="197" t="s">
        <v>3508</v>
      </c>
      <c r="Q2" s="197">
        <f>ROUND(N2/K2,1)</f>
        <v>56.5</v>
      </c>
      <c r="S2" s="261" t="s">
        <v>3551</v>
      </c>
      <c r="T2" s="261">
        <v>58</v>
      </c>
      <c r="U2" s="261" t="s">
        <v>3504</v>
      </c>
      <c r="V2" s="261" t="s">
        <v>3552</v>
      </c>
      <c r="W2" s="261">
        <v>3200</v>
      </c>
      <c r="X2" s="264">
        <v>44759</v>
      </c>
      <c r="Y2" s="261" t="s">
        <v>3508</v>
      </c>
      <c r="Z2" s="261">
        <f>ROUND(W2/T2,1)</f>
        <v>55.2</v>
      </c>
      <c r="AA2" s="261"/>
      <c r="AB2" s="261"/>
      <c r="AD2" s="261" t="s">
        <v>226</v>
      </c>
      <c r="AE2" s="261">
        <v>135.24</v>
      </c>
      <c r="AF2" s="261" t="s">
        <v>158</v>
      </c>
      <c r="AG2" s="261" t="s">
        <v>183</v>
      </c>
      <c r="AH2" s="261">
        <v>8600</v>
      </c>
      <c r="AI2" s="264">
        <v>44773</v>
      </c>
      <c r="AJ2" s="261" t="s">
        <v>3491</v>
      </c>
      <c r="AK2" s="261">
        <f>ROUND(AH2/AE2,1)</f>
        <v>63.6</v>
      </c>
    </row>
    <row r="3" spans="1:37">
      <c r="B3" s="197">
        <v>92</v>
      </c>
      <c r="C3" s="197" t="s">
        <v>167</v>
      </c>
      <c r="D3" s="197" t="s">
        <v>3492</v>
      </c>
      <c r="E3" s="197">
        <v>5900</v>
      </c>
      <c r="F3" s="198">
        <v>44776</v>
      </c>
      <c r="G3" s="197" t="s">
        <v>3493</v>
      </c>
      <c r="H3" s="197">
        <f t="shared" ref="H3:H88" si="0">ROUND(E3/B3,1)</f>
        <v>64.099999999999994</v>
      </c>
      <c r="K3" s="197">
        <v>86</v>
      </c>
      <c r="L3" s="197" t="s">
        <v>3509</v>
      </c>
      <c r="M3" s="197" t="s">
        <v>3510</v>
      </c>
      <c r="N3" s="197">
        <v>4800</v>
      </c>
      <c r="O3" s="198">
        <v>44772</v>
      </c>
      <c r="P3" s="197" t="s">
        <v>3512</v>
      </c>
      <c r="Q3" s="197">
        <f>ROUND(N3/K3,1)</f>
        <v>55.8</v>
      </c>
      <c r="T3" s="197">
        <v>92</v>
      </c>
      <c r="U3" s="197" t="s">
        <v>3509</v>
      </c>
      <c r="V3" s="197" t="s">
        <v>3553</v>
      </c>
      <c r="W3" s="197">
        <v>4400</v>
      </c>
      <c r="X3" s="198">
        <v>44742</v>
      </c>
      <c r="Y3" s="197" t="s">
        <v>3512</v>
      </c>
      <c r="Z3" s="197">
        <f t="shared" ref="Z3:Z39" si="1">ROUND(W3/T3,1)</f>
        <v>47.8</v>
      </c>
      <c r="AE3" s="197">
        <v>131.94999999999999</v>
      </c>
      <c r="AF3" s="197" t="s">
        <v>3744</v>
      </c>
      <c r="AG3" s="197" t="s">
        <v>183</v>
      </c>
      <c r="AH3" s="197">
        <v>8700</v>
      </c>
      <c r="AI3" s="198">
        <v>44702</v>
      </c>
      <c r="AJ3" s="197" t="s">
        <v>3491</v>
      </c>
      <c r="AK3" s="197">
        <f>ROUND(AH3/AE3,1)</f>
        <v>65.900000000000006</v>
      </c>
    </row>
    <row r="4" spans="1:37">
      <c r="B4" s="197">
        <v>89</v>
      </c>
      <c r="C4" s="197" t="s">
        <v>158</v>
      </c>
      <c r="D4" s="197" t="s">
        <v>3490</v>
      </c>
      <c r="E4" s="197">
        <v>5100</v>
      </c>
      <c r="F4" s="198">
        <v>44776</v>
      </c>
      <c r="G4" s="197" t="s">
        <v>3493</v>
      </c>
      <c r="H4" s="197">
        <f t="shared" si="0"/>
        <v>57.3</v>
      </c>
      <c r="K4" s="197">
        <v>81</v>
      </c>
      <c r="L4" s="197" t="s">
        <v>3509</v>
      </c>
      <c r="M4" s="197" t="s">
        <v>3505</v>
      </c>
      <c r="N4" s="197">
        <v>4400</v>
      </c>
      <c r="O4" s="198">
        <v>44759</v>
      </c>
      <c r="P4" s="197" t="s">
        <v>3512</v>
      </c>
      <c r="Q4" s="197">
        <f t="shared" ref="Q4:Q38" si="2">ROUND(N4/K4,1)</f>
        <v>54.3</v>
      </c>
      <c r="T4" s="197">
        <v>61.8</v>
      </c>
      <c r="U4" s="197" t="s">
        <v>3509</v>
      </c>
      <c r="V4" s="197" t="s">
        <v>3552</v>
      </c>
      <c r="W4" s="197">
        <v>3800</v>
      </c>
      <c r="X4" s="198">
        <v>44735</v>
      </c>
      <c r="Y4" s="197" t="s">
        <v>3508</v>
      </c>
      <c r="Z4" s="197">
        <f t="shared" si="1"/>
        <v>61.5</v>
      </c>
      <c r="AE4" s="197">
        <v>145</v>
      </c>
      <c r="AF4" s="197" t="s">
        <v>3744</v>
      </c>
      <c r="AG4" s="197" t="s">
        <v>3745</v>
      </c>
      <c r="AH4" s="197">
        <v>9700</v>
      </c>
      <c r="AI4" s="198">
        <v>44668</v>
      </c>
      <c r="AJ4" s="197" t="s">
        <v>3491</v>
      </c>
      <c r="AK4" s="197">
        <f t="shared" ref="AK4:AK22" si="3">ROUND(AH4/AE4,1)</f>
        <v>66.900000000000006</v>
      </c>
    </row>
    <row r="5" spans="1:37">
      <c r="B5" s="197">
        <v>93</v>
      </c>
      <c r="C5" s="197" t="s">
        <v>3494</v>
      </c>
      <c r="D5" s="197" t="s">
        <v>3492</v>
      </c>
      <c r="E5" s="197">
        <v>6150</v>
      </c>
      <c r="F5" s="198">
        <v>44774</v>
      </c>
      <c r="G5" s="197" t="s">
        <v>3493</v>
      </c>
      <c r="H5" s="197">
        <f t="shared" si="0"/>
        <v>66.099999999999994</v>
      </c>
      <c r="K5" s="197">
        <v>80</v>
      </c>
      <c r="L5" s="197" t="s">
        <v>3509</v>
      </c>
      <c r="M5" s="197" t="s">
        <v>3513</v>
      </c>
      <c r="N5" s="197">
        <v>4200</v>
      </c>
      <c r="O5" s="198">
        <v>44731</v>
      </c>
      <c r="P5" s="197" t="s">
        <v>3512</v>
      </c>
      <c r="Q5" s="197">
        <f t="shared" si="2"/>
        <v>52.5</v>
      </c>
      <c r="T5" s="197">
        <v>90</v>
      </c>
      <c r="U5" s="197" t="s">
        <v>3509</v>
      </c>
      <c r="V5" s="197" t="s">
        <v>3554</v>
      </c>
      <c r="W5" s="197">
        <v>4600</v>
      </c>
      <c r="X5" s="198">
        <v>44728</v>
      </c>
      <c r="Y5" s="197" t="s">
        <v>3512</v>
      </c>
      <c r="Z5" s="197">
        <f t="shared" si="1"/>
        <v>51.1</v>
      </c>
      <c r="AE5" s="197">
        <v>137</v>
      </c>
      <c r="AF5" s="197" t="s">
        <v>3744</v>
      </c>
      <c r="AG5" s="197" t="s">
        <v>3746</v>
      </c>
      <c r="AH5" s="197">
        <v>7500</v>
      </c>
      <c r="AI5" s="198">
        <v>44647</v>
      </c>
      <c r="AJ5" s="197" t="s">
        <v>3495</v>
      </c>
      <c r="AK5" s="197">
        <f t="shared" si="3"/>
        <v>54.7</v>
      </c>
    </row>
    <row r="6" spans="1:37">
      <c r="B6" s="197">
        <v>93</v>
      </c>
      <c r="C6" s="197" t="s">
        <v>158</v>
      </c>
      <c r="D6" s="197" t="s">
        <v>3490</v>
      </c>
      <c r="E6" s="197">
        <v>6100</v>
      </c>
      <c r="F6" s="198">
        <v>44773</v>
      </c>
      <c r="G6" s="197" t="s">
        <v>3495</v>
      </c>
      <c r="H6" s="197">
        <f t="shared" si="0"/>
        <v>65.599999999999994</v>
      </c>
      <c r="K6" s="197">
        <v>69.47</v>
      </c>
      <c r="L6" s="197" t="s">
        <v>3504</v>
      </c>
      <c r="M6" s="197" t="s">
        <v>3514</v>
      </c>
      <c r="N6" s="197">
        <v>3600</v>
      </c>
      <c r="O6" s="198">
        <v>44721</v>
      </c>
      <c r="P6" s="197" t="s">
        <v>3508</v>
      </c>
      <c r="Q6" s="197">
        <f t="shared" si="2"/>
        <v>51.8</v>
      </c>
      <c r="T6" s="197">
        <v>58</v>
      </c>
      <c r="U6" s="197" t="s">
        <v>3504</v>
      </c>
      <c r="V6" s="197" t="s">
        <v>3553</v>
      </c>
      <c r="W6" s="197">
        <v>3700</v>
      </c>
      <c r="X6" s="198">
        <v>44723</v>
      </c>
      <c r="Y6" s="197" t="s">
        <v>3508</v>
      </c>
      <c r="Z6" s="197">
        <f t="shared" si="1"/>
        <v>63.8</v>
      </c>
      <c r="AE6" s="197">
        <v>132</v>
      </c>
      <c r="AF6" s="197" t="s">
        <v>3744</v>
      </c>
      <c r="AG6" s="197" t="s">
        <v>3748</v>
      </c>
      <c r="AH6" s="197">
        <v>8000</v>
      </c>
      <c r="AI6" s="198">
        <v>44637</v>
      </c>
      <c r="AJ6" s="197" t="s">
        <v>3491</v>
      </c>
      <c r="AK6" s="197">
        <f t="shared" si="3"/>
        <v>60.6</v>
      </c>
    </row>
    <row r="7" spans="1:37">
      <c r="B7" s="197">
        <v>92</v>
      </c>
      <c r="C7" s="197" t="s">
        <v>167</v>
      </c>
      <c r="D7" s="197" t="s">
        <v>3490</v>
      </c>
      <c r="E7" s="197">
        <v>5400</v>
      </c>
      <c r="F7" s="198">
        <v>44766</v>
      </c>
      <c r="G7" s="197" t="s">
        <v>3493</v>
      </c>
      <c r="H7" s="197">
        <f t="shared" si="0"/>
        <v>58.7</v>
      </c>
      <c r="K7" s="197">
        <v>62</v>
      </c>
      <c r="L7" s="197" t="s">
        <v>3504</v>
      </c>
      <c r="M7" s="197" t="s">
        <v>3514</v>
      </c>
      <c r="N7" s="197">
        <v>3000</v>
      </c>
      <c r="O7" s="198">
        <v>44694</v>
      </c>
      <c r="P7" s="197" t="s">
        <v>3508</v>
      </c>
      <c r="Q7" s="197">
        <f t="shared" si="2"/>
        <v>48.4</v>
      </c>
      <c r="T7" s="197">
        <v>59.16</v>
      </c>
      <c r="U7" s="197" t="s">
        <v>3509</v>
      </c>
      <c r="V7" s="197" t="s">
        <v>3555</v>
      </c>
      <c r="W7" s="197">
        <v>3200</v>
      </c>
      <c r="X7" s="198">
        <v>44717</v>
      </c>
      <c r="Y7" s="197" t="s">
        <v>3508</v>
      </c>
      <c r="Z7" s="197">
        <f t="shared" si="1"/>
        <v>54.1</v>
      </c>
      <c r="AE7" s="197">
        <v>135</v>
      </c>
      <c r="AF7" s="197" t="s">
        <v>3744</v>
      </c>
      <c r="AG7" s="197" t="s">
        <v>3749</v>
      </c>
      <c r="AH7" s="197">
        <v>8600</v>
      </c>
      <c r="AI7" s="198">
        <v>44618</v>
      </c>
      <c r="AJ7" s="197" t="s">
        <v>3491</v>
      </c>
      <c r="AK7" s="197">
        <f t="shared" si="3"/>
        <v>63.7</v>
      </c>
    </row>
    <row r="8" spans="1:37">
      <c r="B8" s="197">
        <v>93</v>
      </c>
      <c r="C8" s="197" t="s">
        <v>158</v>
      </c>
      <c r="D8" s="197" t="s">
        <v>3492</v>
      </c>
      <c r="E8" s="197">
        <v>5500</v>
      </c>
      <c r="F8" s="198">
        <v>44765</v>
      </c>
      <c r="G8" s="197" t="s">
        <v>3493</v>
      </c>
      <c r="H8" s="197">
        <f t="shared" si="0"/>
        <v>59.1</v>
      </c>
      <c r="K8" s="197">
        <v>70</v>
      </c>
      <c r="L8" s="197" t="s">
        <v>3504</v>
      </c>
      <c r="M8" s="197" t="s">
        <v>3513</v>
      </c>
      <c r="N8" s="197">
        <v>3600</v>
      </c>
      <c r="O8" s="198">
        <v>44683</v>
      </c>
      <c r="P8" s="197" t="s">
        <v>3508</v>
      </c>
      <c r="Q8" s="197">
        <f t="shared" si="2"/>
        <v>51.4</v>
      </c>
      <c r="T8" s="197">
        <v>58</v>
      </c>
      <c r="U8" s="197" t="s">
        <v>3509</v>
      </c>
      <c r="V8" s="197" t="s">
        <v>3553</v>
      </c>
      <c r="W8" s="197">
        <v>3500</v>
      </c>
      <c r="X8" s="198">
        <v>44667</v>
      </c>
      <c r="Y8" s="197" t="s">
        <v>3508</v>
      </c>
      <c r="Z8" s="197">
        <f t="shared" si="1"/>
        <v>60.3</v>
      </c>
      <c r="AE8" s="265">
        <v>56.71</v>
      </c>
      <c r="AF8" s="265" t="s">
        <v>3750</v>
      </c>
      <c r="AG8" s="266" t="s">
        <v>3751</v>
      </c>
      <c r="AH8" s="266">
        <v>5600</v>
      </c>
      <c r="AI8" s="267">
        <v>44615</v>
      </c>
      <c r="AJ8" s="266" t="s">
        <v>3752</v>
      </c>
      <c r="AK8" s="197">
        <f t="shared" si="3"/>
        <v>98.7</v>
      </c>
    </row>
    <row r="9" spans="1:37">
      <c r="B9" s="197">
        <v>93</v>
      </c>
      <c r="C9" s="197" t="s">
        <v>158</v>
      </c>
      <c r="D9" s="197" t="s">
        <v>3490</v>
      </c>
      <c r="E9" s="197">
        <v>5400</v>
      </c>
      <c r="F9" s="198">
        <v>44763</v>
      </c>
      <c r="G9" s="197" t="s">
        <v>3493</v>
      </c>
      <c r="H9" s="197">
        <f t="shared" si="0"/>
        <v>58.1</v>
      </c>
      <c r="K9" s="197">
        <v>60</v>
      </c>
      <c r="L9" s="197" t="s">
        <v>3504</v>
      </c>
      <c r="M9" s="197" t="s">
        <v>3505</v>
      </c>
      <c r="N9" s="197">
        <v>3550</v>
      </c>
      <c r="O9" s="198">
        <v>44665</v>
      </c>
      <c r="P9" s="197" t="s">
        <v>3508</v>
      </c>
      <c r="Q9" s="197">
        <f t="shared" si="2"/>
        <v>59.2</v>
      </c>
      <c r="T9" s="197">
        <v>58</v>
      </c>
      <c r="U9" s="197" t="s">
        <v>3504</v>
      </c>
      <c r="V9" s="197" t="s">
        <v>3552</v>
      </c>
      <c r="W9" s="197">
        <v>3500</v>
      </c>
      <c r="X9" s="198">
        <v>44655</v>
      </c>
      <c r="Y9" s="197" t="s">
        <v>3508</v>
      </c>
      <c r="Z9" s="197">
        <f t="shared" si="1"/>
        <v>60.3</v>
      </c>
      <c r="AE9" s="197">
        <v>90</v>
      </c>
      <c r="AF9" s="197" t="s">
        <v>3744</v>
      </c>
      <c r="AG9" s="197" t="s">
        <v>3745</v>
      </c>
      <c r="AH9" s="197">
        <v>4600</v>
      </c>
      <c r="AI9" s="198">
        <v>44612</v>
      </c>
      <c r="AJ9" s="197" t="s">
        <v>3493</v>
      </c>
      <c r="AK9" s="197">
        <f t="shared" si="3"/>
        <v>51.1</v>
      </c>
    </row>
    <row r="10" spans="1:37">
      <c r="B10" s="197">
        <v>93</v>
      </c>
      <c r="C10" s="197" t="s">
        <v>3521</v>
      </c>
      <c r="D10" s="197" t="s">
        <v>3522</v>
      </c>
      <c r="E10" s="197">
        <v>5300</v>
      </c>
      <c r="F10" s="198">
        <v>44762</v>
      </c>
      <c r="G10" s="197" t="s">
        <v>3493</v>
      </c>
      <c r="H10" s="197">
        <f t="shared" si="0"/>
        <v>57</v>
      </c>
      <c r="K10" s="197">
        <v>78</v>
      </c>
      <c r="L10" s="197" t="s">
        <v>3509</v>
      </c>
      <c r="M10" s="197" t="s">
        <v>3515</v>
      </c>
      <c r="N10" s="197">
        <v>4600</v>
      </c>
      <c r="O10" s="198">
        <v>44660</v>
      </c>
      <c r="P10" s="197" t="s">
        <v>3512</v>
      </c>
      <c r="Q10" s="197">
        <f t="shared" si="2"/>
        <v>59</v>
      </c>
      <c r="T10" s="197">
        <v>90</v>
      </c>
      <c r="U10" s="197" t="s">
        <v>3509</v>
      </c>
      <c r="V10" s="197" t="s">
        <v>3555</v>
      </c>
      <c r="W10" s="197">
        <v>4800</v>
      </c>
      <c r="X10" s="198">
        <v>44647</v>
      </c>
      <c r="Y10" s="197" t="s">
        <v>3512</v>
      </c>
      <c r="Z10" s="197">
        <f t="shared" si="1"/>
        <v>53.3</v>
      </c>
      <c r="AE10" s="265">
        <v>59</v>
      </c>
      <c r="AF10" s="265" t="s">
        <v>3750</v>
      </c>
      <c r="AG10" s="266" t="s">
        <v>3751</v>
      </c>
      <c r="AH10" s="266">
        <v>6322</v>
      </c>
      <c r="AI10" s="267">
        <v>44544</v>
      </c>
      <c r="AJ10" s="266" t="s">
        <v>3752</v>
      </c>
      <c r="AK10" s="197">
        <f t="shared" si="3"/>
        <v>107.2</v>
      </c>
    </row>
    <row r="11" spans="1:37">
      <c r="B11" s="197">
        <v>90</v>
      </c>
      <c r="C11" s="197" t="s">
        <v>3509</v>
      </c>
      <c r="D11" s="197" t="s">
        <v>3523</v>
      </c>
      <c r="E11" s="197">
        <v>6000</v>
      </c>
      <c r="F11" s="198">
        <v>44762</v>
      </c>
      <c r="G11" s="197" t="s">
        <v>3493</v>
      </c>
      <c r="H11" s="197">
        <f t="shared" si="0"/>
        <v>66.7</v>
      </c>
      <c r="K11" s="197">
        <v>70</v>
      </c>
      <c r="L11" s="197" t="s">
        <v>3504</v>
      </c>
      <c r="M11" s="197" t="s">
        <v>3514</v>
      </c>
      <c r="N11" s="197">
        <v>3600</v>
      </c>
      <c r="O11" s="198">
        <v>44660</v>
      </c>
      <c r="P11" s="197" t="s">
        <v>3508</v>
      </c>
      <c r="Q11" s="197">
        <f t="shared" si="2"/>
        <v>51.4</v>
      </c>
      <c r="T11" s="197">
        <v>56</v>
      </c>
      <c r="U11" s="197" t="s">
        <v>3509</v>
      </c>
      <c r="V11" s="197" t="s">
        <v>3552</v>
      </c>
      <c r="W11" s="197">
        <v>3500</v>
      </c>
      <c r="X11" s="198">
        <v>44646</v>
      </c>
      <c r="Y11" s="197" t="s">
        <v>3508</v>
      </c>
      <c r="Z11" s="197">
        <f t="shared" si="1"/>
        <v>62.5</v>
      </c>
      <c r="AE11" s="266">
        <v>55</v>
      </c>
      <c r="AF11" s="266" t="s">
        <v>3750</v>
      </c>
      <c r="AG11" s="266" t="s">
        <v>3751</v>
      </c>
      <c r="AH11" s="266">
        <v>6858</v>
      </c>
      <c r="AI11" s="267">
        <v>44544</v>
      </c>
      <c r="AJ11" s="266" t="s">
        <v>3752</v>
      </c>
      <c r="AK11" s="197">
        <f t="shared" si="3"/>
        <v>124.7</v>
      </c>
    </row>
    <row r="12" spans="1:37">
      <c r="B12" s="197">
        <v>119</v>
      </c>
      <c r="C12" s="197" t="s">
        <v>3509</v>
      </c>
      <c r="D12" s="197" t="s">
        <v>3522</v>
      </c>
      <c r="E12" s="197">
        <v>7940</v>
      </c>
      <c r="F12" s="198">
        <v>44758</v>
      </c>
      <c r="G12" s="197" t="s">
        <v>3491</v>
      </c>
      <c r="H12" s="197">
        <f t="shared" si="0"/>
        <v>66.7</v>
      </c>
      <c r="K12" s="197">
        <v>60</v>
      </c>
      <c r="L12" s="197" t="s">
        <v>3509</v>
      </c>
      <c r="M12" s="197" t="s">
        <v>3514</v>
      </c>
      <c r="N12" s="197">
        <v>3900</v>
      </c>
      <c r="O12" s="198">
        <v>44656</v>
      </c>
      <c r="P12" s="197" t="s">
        <v>3508</v>
      </c>
      <c r="Q12" s="197">
        <f t="shared" si="2"/>
        <v>65</v>
      </c>
      <c r="T12" s="197">
        <v>90.25</v>
      </c>
      <c r="U12" s="197" t="s">
        <v>3509</v>
      </c>
      <c r="V12" s="197" t="s">
        <v>3552</v>
      </c>
      <c r="W12" s="197">
        <v>4500</v>
      </c>
      <c r="X12" s="198">
        <v>44643</v>
      </c>
      <c r="Y12" s="197" t="s">
        <v>3512</v>
      </c>
      <c r="Z12" s="197">
        <f t="shared" si="1"/>
        <v>49.9</v>
      </c>
      <c r="AE12" s="266">
        <v>56.71</v>
      </c>
      <c r="AF12" s="266" t="s">
        <v>3750</v>
      </c>
      <c r="AG12" s="266" t="s">
        <v>3751</v>
      </c>
      <c r="AH12" s="266">
        <v>4000</v>
      </c>
      <c r="AI12" s="267">
        <v>44543</v>
      </c>
      <c r="AJ12" s="266" t="s">
        <v>3753</v>
      </c>
      <c r="AK12" s="197">
        <f t="shared" si="3"/>
        <v>70.5</v>
      </c>
    </row>
    <row r="13" spans="1:37">
      <c r="B13" s="197">
        <v>93</v>
      </c>
      <c r="C13" s="197" t="s">
        <v>3504</v>
      </c>
      <c r="D13" s="197" t="s">
        <v>3522</v>
      </c>
      <c r="E13" s="197">
        <v>5300</v>
      </c>
      <c r="F13" s="198">
        <v>44751</v>
      </c>
      <c r="G13" s="197" t="s">
        <v>3493</v>
      </c>
      <c r="H13" s="197">
        <f t="shared" si="0"/>
        <v>57</v>
      </c>
      <c r="K13" s="197">
        <v>80</v>
      </c>
      <c r="L13" s="197" t="s">
        <v>3509</v>
      </c>
      <c r="M13" s="197" t="s">
        <v>3510</v>
      </c>
      <c r="N13" s="197">
        <v>4500</v>
      </c>
      <c r="O13" s="198">
        <v>44652</v>
      </c>
      <c r="P13" s="197" t="s">
        <v>3512</v>
      </c>
      <c r="Q13" s="197">
        <f t="shared" si="2"/>
        <v>56.3</v>
      </c>
      <c r="T13" s="197">
        <v>59.16</v>
      </c>
      <c r="U13" s="197" t="s">
        <v>3509</v>
      </c>
      <c r="V13" s="197" t="s">
        <v>3553</v>
      </c>
      <c r="W13" s="197">
        <v>4000</v>
      </c>
      <c r="X13" s="198">
        <v>44626</v>
      </c>
      <c r="Y13" s="197" t="s">
        <v>3508</v>
      </c>
      <c r="Z13" s="197">
        <f t="shared" si="1"/>
        <v>67.599999999999994</v>
      </c>
      <c r="AE13" s="197">
        <v>90</v>
      </c>
      <c r="AF13" s="197" t="s">
        <v>3744</v>
      </c>
      <c r="AG13" s="197" t="s">
        <v>3745</v>
      </c>
      <c r="AH13" s="197">
        <v>5500</v>
      </c>
      <c r="AI13" s="198">
        <v>44522</v>
      </c>
      <c r="AJ13" s="197" t="s">
        <v>3493</v>
      </c>
      <c r="AK13" s="197">
        <f t="shared" si="3"/>
        <v>61.1</v>
      </c>
    </row>
    <row r="14" spans="1:37">
      <c r="B14" s="197">
        <v>93</v>
      </c>
      <c r="C14" s="197" t="s">
        <v>3509</v>
      </c>
      <c r="D14" s="197" t="s">
        <v>3523</v>
      </c>
      <c r="E14" s="197">
        <v>5600</v>
      </c>
      <c r="F14" s="198">
        <v>44741</v>
      </c>
      <c r="G14" s="197" t="s">
        <v>3493</v>
      </c>
      <c r="H14" s="197">
        <f t="shared" si="0"/>
        <v>60.2</v>
      </c>
      <c r="K14" s="197">
        <v>61</v>
      </c>
      <c r="L14" s="197" t="s">
        <v>3504</v>
      </c>
      <c r="M14" s="197" t="s">
        <v>3516</v>
      </c>
      <c r="N14" s="197">
        <v>3800</v>
      </c>
      <c r="O14" s="198">
        <v>44647</v>
      </c>
      <c r="P14" s="197" t="s">
        <v>3508</v>
      </c>
      <c r="Q14" s="197">
        <f t="shared" si="2"/>
        <v>62.3</v>
      </c>
      <c r="T14" s="197">
        <v>90</v>
      </c>
      <c r="U14" s="197" t="s">
        <v>3509</v>
      </c>
      <c r="V14" s="197" t="s">
        <v>3553</v>
      </c>
      <c r="W14" s="197">
        <v>5000</v>
      </c>
      <c r="X14" s="198">
        <v>44623</v>
      </c>
      <c r="Y14" s="197" t="s">
        <v>3512</v>
      </c>
      <c r="Z14" s="197">
        <f t="shared" si="1"/>
        <v>55.6</v>
      </c>
      <c r="AE14" s="197">
        <v>90</v>
      </c>
      <c r="AF14" s="197" t="s">
        <v>3744</v>
      </c>
      <c r="AG14" s="197" t="s">
        <v>3748</v>
      </c>
      <c r="AH14" s="197">
        <v>4600</v>
      </c>
      <c r="AI14" s="198">
        <v>44520</v>
      </c>
      <c r="AJ14" s="197" t="s">
        <v>3493</v>
      </c>
      <c r="AK14" s="197">
        <f t="shared" si="3"/>
        <v>51.1</v>
      </c>
    </row>
    <row r="15" spans="1:37">
      <c r="B15" s="197">
        <v>93</v>
      </c>
      <c r="C15" s="197" t="s">
        <v>3509</v>
      </c>
      <c r="D15" s="197" t="s">
        <v>3523</v>
      </c>
      <c r="E15" s="197">
        <v>5300</v>
      </c>
      <c r="F15" s="198">
        <v>44723</v>
      </c>
      <c r="G15" s="197" t="s">
        <v>3493</v>
      </c>
      <c r="H15" s="197">
        <f t="shared" si="0"/>
        <v>57</v>
      </c>
      <c r="K15" s="197">
        <v>59.9</v>
      </c>
      <c r="L15" s="197" t="s">
        <v>3509</v>
      </c>
      <c r="M15" s="197" t="s">
        <v>3505</v>
      </c>
      <c r="N15" s="197">
        <v>3600</v>
      </c>
      <c r="O15" s="198">
        <v>44632</v>
      </c>
      <c r="P15" s="197" t="s">
        <v>3508</v>
      </c>
      <c r="Q15" s="197">
        <f t="shared" si="2"/>
        <v>60.1</v>
      </c>
      <c r="T15" s="197">
        <v>56.19</v>
      </c>
      <c r="U15" s="197" t="s">
        <v>3509</v>
      </c>
      <c r="V15" s="197" t="s">
        <v>3552</v>
      </c>
      <c r="W15" s="197">
        <v>3600</v>
      </c>
      <c r="X15" s="198">
        <v>44623</v>
      </c>
      <c r="Y15" s="197" t="s">
        <v>3508</v>
      </c>
      <c r="Z15" s="197">
        <f t="shared" si="1"/>
        <v>64.099999999999994</v>
      </c>
      <c r="AE15" s="197">
        <v>92</v>
      </c>
      <c r="AF15" s="197" t="s">
        <v>3750</v>
      </c>
      <c r="AG15" s="197" t="s">
        <v>3748</v>
      </c>
      <c r="AH15" s="197">
        <v>5600</v>
      </c>
      <c r="AI15" s="198">
        <v>44464</v>
      </c>
      <c r="AJ15" s="197" t="s">
        <v>3493</v>
      </c>
      <c r="AK15" s="197">
        <f t="shared" si="3"/>
        <v>60.9</v>
      </c>
    </row>
    <row r="16" spans="1:37">
      <c r="B16" s="197">
        <v>90</v>
      </c>
      <c r="C16" s="197" t="s">
        <v>3521</v>
      </c>
      <c r="D16" s="197" t="s">
        <v>3490</v>
      </c>
      <c r="E16" s="197">
        <v>5500</v>
      </c>
      <c r="F16" s="198">
        <v>44715</v>
      </c>
      <c r="G16" s="197" t="s">
        <v>3524</v>
      </c>
      <c r="H16" s="197">
        <f t="shared" si="0"/>
        <v>61.1</v>
      </c>
      <c r="K16" s="197">
        <v>70</v>
      </c>
      <c r="L16" s="197" t="s">
        <v>3504</v>
      </c>
      <c r="M16" s="197" t="s">
        <v>3514</v>
      </c>
      <c r="N16" s="197">
        <v>4000</v>
      </c>
      <c r="O16" s="198">
        <v>44613</v>
      </c>
      <c r="P16" s="197" t="s">
        <v>3507</v>
      </c>
      <c r="Q16" s="197">
        <f t="shared" si="2"/>
        <v>57.1</v>
      </c>
      <c r="T16" s="197">
        <v>78.599999999999994</v>
      </c>
      <c r="U16" s="197" t="s">
        <v>3509</v>
      </c>
      <c r="V16" s="197" t="s">
        <v>3552</v>
      </c>
      <c r="W16" s="197">
        <v>4400</v>
      </c>
      <c r="X16" s="198">
        <v>44622</v>
      </c>
      <c r="Y16" s="197" t="s">
        <v>3512</v>
      </c>
      <c r="Z16" s="197">
        <f t="shared" si="1"/>
        <v>56</v>
      </c>
      <c r="AE16" s="197">
        <v>138</v>
      </c>
      <c r="AF16" s="197" t="s">
        <v>3744</v>
      </c>
      <c r="AG16" s="197" t="s">
        <v>3748</v>
      </c>
      <c r="AH16" s="197">
        <v>8500</v>
      </c>
      <c r="AI16" s="198">
        <v>44413</v>
      </c>
      <c r="AJ16" s="197" t="s">
        <v>3495</v>
      </c>
      <c r="AK16" s="197">
        <f t="shared" si="3"/>
        <v>61.6</v>
      </c>
    </row>
    <row r="17" spans="2:37">
      <c r="B17" s="197">
        <v>90</v>
      </c>
      <c r="C17" s="197" t="s">
        <v>3504</v>
      </c>
      <c r="D17" s="197" t="s">
        <v>3492</v>
      </c>
      <c r="E17" s="197">
        <v>5600</v>
      </c>
      <c r="F17" s="198">
        <v>44713</v>
      </c>
      <c r="G17" s="197" t="s">
        <v>3493</v>
      </c>
      <c r="H17" s="197">
        <f t="shared" si="0"/>
        <v>62.2</v>
      </c>
      <c r="K17" s="197">
        <v>59.56</v>
      </c>
      <c r="L17" s="197" t="s">
        <v>3509</v>
      </c>
      <c r="M17" s="197" t="s">
        <v>3514</v>
      </c>
      <c r="N17" s="197">
        <v>4800</v>
      </c>
      <c r="O17" s="198">
        <v>44610</v>
      </c>
      <c r="P17" s="197" t="s">
        <v>3507</v>
      </c>
      <c r="Q17" s="197">
        <f t="shared" si="2"/>
        <v>80.599999999999994</v>
      </c>
      <c r="T17" s="197">
        <v>52</v>
      </c>
      <c r="U17" s="197" t="s">
        <v>3509</v>
      </c>
      <c r="V17" s="197" t="s">
        <v>3552</v>
      </c>
      <c r="W17" s="197">
        <v>3333</v>
      </c>
      <c r="X17" s="198">
        <v>44617</v>
      </c>
      <c r="Y17" s="197" t="s">
        <v>3508</v>
      </c>
      <c r="Z17" s="197">
        <f t="shared" si="1"/>
        <v>64.099999999999994</v>
      </c>
      <c r="AE17" s="197">
        <v>93</v>
      </c>
      <c r="AF17" s="197" t="s">
        <v>3744</v>
      </c>
      <c r="AG17" s="197" t="s">
        <v>3754</v>
      </c>
      <c r="AH17" s="197">
        <v>5500</v>
      </c>
      <c r="AI17" s="198">
        <v>44407</v>
      </c>
      <c r="AJ17" s="197" t="s">
        <v>3493</v>
      </c>
      <c r="AK17" s="197">
        <f t="shared" si="3"/>
        <v>59.1</v>
      </c>
    </row>
    <row r="18" spans="2:37">
      <c r="B18" s="197">
        <v>90</v>
      </c>
      <c r="C18" s="197" t="s">
        <v>3521</v>
      </c>
      <c r="D18" s="197" t="s">
        <v>3490</v>
      </c>
      <c r="E18" s="197">
        <v>5900</v>
      </c>
      <c r="F18" s="198">
        <v>44707</v>
      </c>
      <c r="G18" s="197" t="s">
        <v>3493</v>
      </c>
      <c r="H18" s="197">
        <f t="shared" si="0"/>
        <v>65.599999999999994</v>
      </c>
      <c r="K18" s="197">
        <v>90</v>
      </c>
      <c r="L18" s="197" t="s">
        <v>3509</v>
      </c>
      <c r="M18" s="197" t="s">
        <v>3514</v>
      </c>
      <c r="N18" s="197">
        <v>4800</v>
      </c>
      <c r="O18" s="198">
        <v>44609</v>
      </c>
      <c r="P18" s="197" t="s">
        <v>3512</v>
      </c>
      <c r="Q18" s="197">
        <f t="shared" si="2"/>
        <v>53.3</v>
      </c>
      <c r="T18" s="197">
        <v>56</v>
      </c>
      <c r="U18" s="197" t="s">
        <v>3509</v>
      </c>
      <c r="V18" s="197" t="s">
        <v>3552</v>
      </c>
      <c r="W18" s="197">
        <v>3500</v>
      </c>
      <c r="X18" s="198">
        <v>44610</v>
      </c>
      <c r="Y18" s="197" t="s">
        <v>3508</v>
      </c>
      <c r="Z18" s="197">
        <f t="shared" si="1"/>
        <v>62.5</v>
      </c>
      <c r="AE18" s="197">
        <v>90.72</v>
      </c>
      <c r="AF18" s="197" t="s">
        <v>3744</v>
      </c>
      <c r="AG18" s="197" t="s">
        <v>3745</v>
      </c>
      <c r="AH18" s="197">
        <v>5300</v>
      </c>
      <c r="AI18" s="198">
        <v>44401</v>
      </c>
      <c r="AJ18" s="197" t="s">
        <v>3493</v>
      </c>
      <c r="AK18" s="197">
        <f t="shared" si="3"/>
        <v>58.4</v>
      </c>
    </row>
    <row r="19" spans="2:37">
      <c r="B19" s="197">
        <v>90.11</v>
      </c>
      <c r="C19" s="197" t="s">
        <v>3509</v>
      </c>
      <c r="D19" s="197" t="s">
        <v>3523</v>
      </c>
      <c r="E19" s="197">
        <v>5600</v>
      </c>
      <c r="F19" s="198">
        <v>44703</v>
      </c>
      <c r="G19" s="197" t="s">
        <v>3493</v>
      </c>
      <c r="H19" s="197">
        <f t="shared" si="0"/>
        <v>62.1</v>
      </c>
      <c r="K19" s="197">
        <v>80</v>
      </c>
      <c r="L19" s="197" t="s">
        <v>3509</v>
      </c>
      <c r="M19" s="197" t="s">
        <v>3510</v>
      </c>
      <c r="N19" s="197">
        <v>4300</v>
      </c>
      <c r="O19" s="198">
        <v>44566</v>
      </c>
      <c r="P19" s="197" t="s">
        <v>3512</v>
      </c>
      <c r="Q19" s="197">
        <f t="shared" si="2"/>
        <v>53.8</v>
      </c>
      <c r="T19" s="197">
        <v>55</v>
      </c>
      <c r="U19" s="197" t="s">
        <v>3504</v>
      </c>
      <c r="V19" s="197" t="s">
        <v>3555</v>
      </c>
      <c r="W19" s="197">
        <v>3600</v>
      </c>
      <c r="X19" s="198">
        <v>44602</v>
      </c>
      <c r="Y19" s="197" t="s">
        <v>3508</v>
      </c>
      <c r="Z19" s="197">
        <f t="shared" si="1"/>
        <v>65.5</v>
      </c>
      <c r="AE19" s="197">
        <v>93</v>
      </c>
      <c r="AF19" s="197" t="s">
        <v>3744</v>
      </c>
      <c r="AG19" s="197" t="s">
        <v>3746</v>
      </c>
      <c r="AH19" s="197">
        <v>6400</v>
      </c>
      <c r="AI19" s="198">
        <v>44399</v>
      </c>
      <c r="AJ19" s="197" t="s">
        <v>3493</v>
      </c>
      <c r="AK19" s="197">
        <f t="shared" si="3"/>
        <v>68.8</v>
      </c>
    </row>
    <row r="20" spans="2:37">
      <c r="B20" s="197">
        <v>90</v>
      </c>
      <c r="C20" s="197" t="s">
        <v>3504</v>
      </c>
      <c r="D20" s="197" t="s">
        <v>3490</v>
      </c>
      <c r="E20" s="197">
        <v>5400</v>
      </c>
      <c r="F20" s="198">
        <v>44695</v>
      </c>
      <c r="G20" s="197" t="s">
        <v>3493</v>
      </c>
      <c r="H20" s="197">
        <f t="shared" si="0"/>
        <v>60</v>
      </c>
      <c r="K20" s="197">
        <v>59.6</v>
      </c>
      <c r="L20" s="197" t="s">
        <v>3504</v>
      </c>
      <c r="M20" s="197" t="s">
        <v>3514</v>
      </c>
      <c r="N20" s="197">
        <v>3400</v>
      </c>
      <c r="O20" s="198">
        <v>44563</v>
      </c>
      <c r="P20" s="197" t="s">
        <v>3507</v>
      </c>
      <c r="Q20" s="197">
        <f t="shared" si="2"/>
        <v>57</v>
      </c>
      <c r="T20" s="197">
        <v>60</v>
      </c>
      <c r="U20" s="197" t="s">
        <v>3509</v>
      </c>
      <c r="V20" s="197" t="s">
        <v>3554</v>
      </c>
      <c r="W20" s="197">
        <v>3700</v>
      </c>
      <c r="X20" s="198">
        <v>44566</v>
      </c>
      <c r="Y20" s="197" t="s">
        <v>3508</v>
      </c>
      <c r="Z20" s="197">
        <f t="shared" si="1"/>
        <v>61.7</v>
      </c>
      <c r="AE20" s="197">
        <v>135.96</v>
      </c>
      <c r="AF20" s="197" t="s">
        <v>3744</v>
      </c>
      <c r="AG20" s="197" t="s">
        <v>3755</v>
      </c>
      <c r="AH20" s="197">
        <v>6800</v>
      </c>
      <c r="AI20" s="198">
        <v>44394</v>
      </c>
      <c r="AJ20" s="197" t="s">
        <v>3495</v>
      </c>
      <c r="AK20" s="197">
        <f t="shared" si="3"/>
        <v>50</v>
      </c>
    </row>
    <row r="21" spans="2:37">
      <c r="B21" s="197">
        <v>90</v>
      </c>
      <c r="C21" s="197" t="s">
        <v>3509</v>
      </c>
      <c r="D21" s="197" t="s">
        <v>3490</v>
      </c>
      <c r="E21" s="197">
        <v>5600</v>
      </c>
      <c r="F21" s="198">
        <v>44687</v>
      </c>
      <c r="G21" s="197" t="s">
        <v>3493</v>
      </c>
      <c r="H21" s="197">
        <f t="shared" si="0"/>
        <v>62.2</v>
      </c>
      <c r="K21" s="197">
        <v>80.790000000000006</v>
      </c>
      <c r="L21" s="197" t="s">
        <v>3509</v>
      </c>
      <c r="M21" s="197" t="s">
        <v>3513</v>
      </c>
      <c r="N21" s="197">
        <v>4300</v>
      </c>
      <c r="O21" s="198">
        <v>44562</v>
      </c>
      <c r="P21" s="197" t="s">
        <v>3512</v>
      </c>
      <c r="Q21" s="197">
        <f t="shared" si="2"/>
        <v>53.2</v>
      </c>
      <c r="T21" s="197">
        <v>90</v>
      </c>
      <c r="U21" s="197" t="s">
        <v>3509</v>
      </c>
      <c r="V21" s="197" t="s">
        <v>3556</v>
      </c>
      <c r="W21" s="197">
        <v>4500</v>
      </c>
      <c r="X21" s="198">
        <v>44566</v>
      </c>
      <c r="Y21" s="197" t="s">
        <v>3512</v>
      </c>
      <c r="Z21" s="197">
        <f t="shared" si="1"/>
        <v>50</v>
      </c>
      <c r="AE21" s="197">
        <v>92</v>
      </c>
      <c r="AF21" s="197" t="s">
        <v>3744</v>
      </c>
      <c r="AG21" s="197" t="s">
        <v>3754</v>
      </c>
      <c r="AH21" s="197">
        <v>4800</v>
      </c>
      <c r="AI21" s="198">
        <v>44379</v>
      </c>
      <c r="AJ21" s="197" t="s">
        <v>3493</v>
      </c>
      <c r="AK21" s="197">
        <f t="shared" si="3"/>
        <v>52.2</v>
      </c>
    </row>
    <row r="22" spans="2:37">
      <c r="B22" s="197">
        <v>120</v>
      </c>
      <c r="C22" s="197" t="s">
        <v>3509</v>
      </c>
      <c r="D22" s="197" t="s">
        <v>3490</v>
      </c>
      <c r="E22" s="197">
        <v>6900</v>
      </c>
      <c r="F22" s="198">
        <v>44685</v>
      </c>
      <c r="G22" s="197" t="s">
        <v>3525</v>
      </c>
      <c r="H22" s="197">
        <f t="shared" si="0"/>
        <v>57.5</v>
      </c>
      <c r="K22" s="197">
        <v>90</v>
      </c>
      <c r="L22" s="197" t="s">
        <v>3509</v>
      </c>
      <c r="M22" s="197" t="s">
        <v>3517</v>
      </c>
      <c r="N22" s="197">
        <v>4200</v>
      </c>
      <c r="O22" s="198">
        <v>44562</v>
      </c>
      <c r="P22" s="197" t="s">
        <v>3512</v>
      </c>
      <c r="Q22" s="197">
        <f t="shared" si="2"/>
        <v>46.7</v>
      </c>
      <c r="T22" s="197">
        <v>55</v>
      </c>
      <c r="U22" s="197" t="s">
        <v>3509</v>
      </c>
      <c r="V22" s="197" t="s">
        <v>3555</v>
      </c>
      <c r="W22" s="197">
        <v>2900</v>
      </c>
      <c r="X22" s="198">
        <v>44527</v>
      </c>
      <c r="Y22" s="197" t="s">
        <v>3508</v>
      </c>
      <c r="Z22" s="197">
        <f t="shared" si="1"/>
        <v>52.7</v>
      </c>
      <c r="AE22" s="197">
        <v>92.77</v>
      </c>
      <c r="AF22" s="197" t="s">
        <v>3744</v>
      </c>
      <c r="AG22" s="197" t="s">
        <v>3746</v>
      </c>
      <c r="AH22" s="197">
        <v>5200</v>
      </c>
      <c r="AI22" s="198">
        <v>44379</v>
      </c>
      <c r="AJ22" s="197" t="s">
        <v>3493</v>
      </c>
      <c r="AK22" s="197">
        <f t="shared" si="3"/>
        <v>56.1</v>
      </c>
    </row>
    <row r="23" spans="2:37">
      <c r="B23" s="197">
        <v>93.15</v>
      </c>
      <c r="C23" s="197" t="s">
        <v>3521</v>
      </c>
      <c r="D23" s="197" t="s">
        <v>3492</v>
      </c>
      <c r="E23" s="197">
        <v>5400</v>
      </c>
      <c r="F23" s="198">
        <v>44673</v>
      </c>
      <c r="G23" s="197" t="s">
        <v>3493</v>
      </c>
      <c r="H23" s="197">
        <f t="shared" si="0"/>
        <v>58</v>
      </c>
      <c r="K23" s="197">
        <v>61</v>
      </c>
      <c r="L23" s="197" t="s">
        <v>3509</v>
      </c>
      <c r="M23" s="197" t="s">
        <v>3517</v>
      </c>
      <c r="N23" s="197">
        <v>3600</v>
      </c>
      <c r="O23" s="198">
        <v>44557</v>
      </c>
      <c r="P23" s="197" t="s">
        <v>3507</v>
      </c>
      <c r="Q23" s="197">
        <f t="shared" si="2"/>
        <v>59</v>
      </c>
      <c r="T23" s="197">
        <v>60</v>
      </c>
      <c r="U23" s="197" t="s">
        <v>3504</v>
      </c>
      <c r="V23" s="197" t="s">
        <v>3554</v>
      </c>
      <c r="W23" s="197">
        <v>3600</v>
      </c>
      <c r="X23" s="198">
        <v>44527</v>
      </c>
      <c r="Y23" s="197" t="s">
        <v>3508</v>
      </c>
      <c r="Z23" s="197">
        <f t="shared" si="1"/>
        <v>60</v>
      </c>
    </row>
    <row r="24" spans="2:37">
      <c r="B24" s="197">
        <v>90</v>
      </c>
      <c r="C24" s="197" t="s">
        <v>3509</v>
      </c>
      <c r="D24" s="197" t="s">
        <v>3523</v>
      </c>
      <c r="E24" s="197">
        <v>5200</v>
      </c>
      <c r="F24" s="198">
        <v>44668</v>
      </c>
      <c r="G24" s="197" t="s">
        <v>3493</v>
      </c>
      <c r="H24" s="197">
        <f t="shared" si="0"/>
        <v>57.8</v>
      </c>
      <c r="K24" s="197">
        <v>80</v>
      </c>
      <c r="L24" s="197" t="s">
        <v>3509</v>
      </c>
      <c r="M24" s="197" t="s">
        <v>3517</v>
      </c>
      <c r="N24" s="197">
        <v>4500</v>
      </c>
      <c r="O24" s="198">
        <v>44476</v>
      </c>
      <c r="P24" s="197" t="s">
        <v>3512</v>
      </c>
      <c r="Q24" s="197">
        <f t="shared" si="2"/>
        <v>56.3</v>
      </c>
      <c r="T24" s="197">
        <v>58</v>
      </c>
      <c r="U24" s="197" t="s">
        <v>3504</v>
      </c>
      <c r="V24" s="197" t="s">
        <v>3555</v>
      </c>
      <c r="W24" s="197">
        <v>3300</v>
      </c>
      <c r="X24" s="198">
        <v>44504</v>
      </c>
      <c r="Y24" s="197" t="s">
        <v>3508</v>
      </c>
      <c r="Z24" s="197">
        <f t="shared" si="1"/>
        <v>56.9</v>
      </c>
    </row>
    <row r="25" spans="2:37">
      <c r="B25" s="197">
        <v>120</v>
      </c>
      <c r="C25" s="197" t="s">
        <v>3509</v>
      </c>
      <c r="D25" s="197" t="s">
        <v>3523</v>
      </c>
      <c r="E25" s="197">
        <v>6200</v>
      </c>
      <c r="F25" s="198">
        <v>44663</v>
      </c>
      <c r="G25" s="197" t="s">
        <v>3525</v>
      </c>
      <c r="H25" s="197">
        <f t="shared" si="0"/>
        <v>51.7</v>
      </c>
      <c r="K25" s="197">
        <v>59</v>
      </c>
      <c r="L25" s="197" t="s">
        <v>3504</v>
      </c>
      <c r="M25" s="197" t="s">
        <v>3514</v>
      </c>
      <c r="N25" s="197">
        <v>3500</v>
      </c>
      <c r="O25" s="198">
        <v>44469</v>
      </c>
      <c r="P25" s="197" t="s">
        <v>3507</v>
      </c>
      <c r="Q25" s="197">
        <f t="shared" si="2"/>
        <v>59.3</v>
      </c>
      <c r="T25" s="197">
        <v>55.62</v>
      </c>
      <c r="U25" s="197" t="s">
        <v>3509</v>
      </c>
      <c r="V25" s="197" t="s">
        <v>3555</v>
      </c>
      <c r="W25" s="197">
        <v>3400</v>
      </c>
      <c r="X25" s="198">
        <v>44499</v>
      </c>
      <c r="Y25" s="197" t="s">
        <v>3507</v>
      </c>
      <c r="Z25" s="197">
        <f t="shared" si="1"/>
        <v>61.1</v>
      </c>
      <c r="AD25" s="261" t="s">
        <v>3497</v>
      </c>
      <c r="AE25" s="261" t="s">
        <v>111</v>
      </c>
      <c r="AF25" s="261" t="s">
        <v>155</v>
      </c>
      <c r="AG25" s="261" t="s">
        <v>156</v>
      </c>
      <c r="AH25" s="261" t="s">
        <v>3501</v>
      </c>
      <c r="AI25" s="261" t="s">
        <v>3502</v>
      </c>
      <c r="AJ25" s="261" t="s">
        <v>143</v>
      </c>
      <c r="AK25" s="261" t="s">
        <v>3506</v>
      </c>
    </row>
    <row r="26" spans="2:37">
      <c r="B26" s="197">
        <v>93.15</v>
      </c>
      <c r="C26" s="197" t="s">
        <v>3521</v>
      </c>
      <c r="D26" s="197" t="s">
        <v>3526</v>
      </c>
      <c r="E26" s="197">
        <v>5500</v>
      </c>
      <c r="F26" s="198">
        <v>44660</v>
      </c>
      <c r="G26" s="197" t="s">
        <v>3524</v>
      </c>
      <c r="H26" s="197">
        <f t="shared" si="0"/>
        <v>59</v>
      </c>
      <c r="K26" s="197">
        <v>130</v>
      </c>
      <c r="L26" s="197" t="s">
        <v>3509</v>
      </c>
      <c r="M26" s="197" t="s">
        <v>3515</v>
      </c>
      <c r="N26" s="197">
        <v>5800</v>
      </c>
      <c r="O26" s="198">
        <v>44465</v>
      </c>
      <c r="P26" s="197" t="s">
        <v>3518</v>
      </c>
      <c r="Q26" s="197">
        <f t="shared" si="2"/>
        <v>44.6</v>
      </c>
      <c r="T26" s="197">
        <v>59.16</v>
      </c>
      <c r="U26" s="197" t="s">
        <v>3509</v>
      </c>
      <c r="V26" s="197" t="s">
        <v>3554</v>
      </c>
      <c r="W26" s="197">
        <v>3300</v>
      </c>
      <c r="X26" s="198">
        <v>44493</v>
      </c>
      <c r="Y26" s="197" t="s">
        <v>3507</v>
      </c>
      <c r="Z26" s="197">
        <f t="shared" si="1"/>
        <v>55.8</v>
      </c>
      <c r="AD26" s="261" t="s">
        <v>3758</v>
      </c>
      <c r="AE26" s="261">
        <v>124.73</v>
      </c>
      <c r="AF26" s="261" t="s">
        <v>158</v>
      </c>
      <c r="AG26" s="261" t="s">
        <v>3759</v>
      </c>
      <c r="AH26" s="261">
        <v>6500</v>
      </c>
      <c r="AI26" s="264">
        <v>44786</v>
      </c>
      <c r="AJ26" s="261" t="s">
        <v>3548</v>
      </c>
      <c r="AK26" s="261">
        <f>ROUND(AH26/AE26,1)</f>
        <v>52.1</v>
      </c>
    </row>
    <row r="27" spans="2:37">
      <c r="B27" s="197">
        <v>92</v>
      </c>
      <c r="C27" s="197" t="s">
        <v>3504</v>
      </c>
      <c r="D27" s="197" t="s">
        <v>3492</v>
      </c>
      <c r="E27" s="197">
        <v>5500</v>
      </c>
      <c r="F27" s="198">
        <v>44654</v>
      </c>
      <c r="G27" s="197" t="s">
        <v>3493</v>
      </c>
      <c r="H27" s="197">
        <f t="shared" si="0"/>
        <v>59.8</v>
      </c>
      <c r="K27" s="197">
        <v>80</v>
      </c>
      <c r="L27" s="197" t="s">
        <v>3509</v>
      </c>
      <c r="M27" s="197" t="s">
        <v>3519</v>
      </c>
      <c r="N27" s="197">
        <v>4500</v>
      </c>
      <c r="O27" s="198">
        <v>44464</v>
      </c>
      <c r="P27" s="197" t="s">
        <v>3512</v>
      </c>
      <c r="Q27" s="197">
        <f t="shared" si="2"/>
        <v>56.3</v>
      </c>
      <c r="T27" s="197">
        <v>55</v>
      </c>
      <c r="U27" s="197" t="s">
        <v>3509</v>
      </c>
      <c r="V27" s="197" t="s">
        <v>3552</v>
      </c>
      <c r="W27" s="197">
        <v>3600</v>
      </c>
      <c r="X27" s="198">
        <v>44486</v>
      </c>
      <c r="Y27" s="197" t="s">
        <v>3507</v>
      </c>
      <c r="Z27" s="197">
        <f t="shared" si="1"/>
        <v>65.5</v>
      </c>
      <c r="AE27" s="197">
        <v>124</v>
      </c>
      <c r="AF27" s="197" t="s">
        <v>3744</v>
      </c>
      <c r="AG27" s="197" t="s">
        <v>3760</v>
      </c>
      <c r="AH27" s="197">
        <v>6500</v>
      </c>
      <c r="AI27" s="198">
        <v>44751</v>
      </c>
      <c r="AJ27" s="197" t="s">
        <v>3761</v>
      </c>
      <c r="AK27" s="275">
        <f>ROUND(AH27/AE27,1)</f>
        <v>52.4</v>
      </c>
    </row>
    <row r="28" spans="2:37">
      <c r="B28" s="197">
        <v>90</v>
      </c>
      <c r="C28" s="197" t="s">
        <v>3504</v>
      </c>
      <c r="D28" s="197" t="s">
        <v>3490</v>
      </c>
      <c r="E28" s="197">
        <v>5550</v>
      </c>
      <c r="F28" s="198">
        <v>44652</v>
      </c>
      <c r="G28" s="197" t="s">
        <v>3493</v>
      </c>
      <c r="H28" s="197">
        <f t="shared" si="0"/>
        <v>61.7</v>
      </c>
      <c r="K28" s="197">
        <v>59.89</v>
      </c>
      <c r="L28" s="197" t="s">
        <v>3504</v>
      </c>
      <c r="M28" s="197" t="s">
        <v>3516</v>
      </c>
      <c r="N28" s="197">
        <v>3380</v>
      </c>
      <c r="O28" s="198">
        <v>44434</v>
      </c>
      <c r="P28" s="197" t="s">
        <v>3507</v>
      </c>
      <c r="Q28" s="197">
        <f t="shared" si="2"/>
        <v>56.4</v>
      </c>
      <c r="T28" s="197">
        <v>59.16</v>
      </c>
      <c r="U28" s="197" t="s">
        <v>3504</v>
      </c>
      <c r="V28" s="197" t="s">
        <v>3552</v>
      </c>
      <c r="W28" s="197">
        <v>3400</v>
      </c>
      <c r="X28" s="198">
        <v>44467</v>
      </c>
      <c r="Y28" s="197" t="s">
        <v>3507</v>
      </c>
      <c r="Z28" s="197">
        <f t="shared" si="1"/>
        <v>57.5</v>
      </c>
      <c r="AE28" s="197">
        <v>147.44</v>
      </c>
      <c r="AF28" s="197" t="s">
        <v>3744</v>
      </c>
      <c r="AG28" s="197" t="s">
        <v>3762</v>
      </c>
      <c r="AH28" s="197">
        <v>7200</v>
      </c>
      <c r="AI28" s="198">
        <v>44654</v>
      </c>
      <c r="AJ28" s="197" t="s">
        <v>3763</v>
      </c>
      <c r="AK28" s="275">
        <f t="shared" ref="AK28:AK38" si="4">ROUND(AH28/AE28,1)</f>
        <v>48.8</v>
      </c>
    </row>
    <row r="29" spans="2:37">
      <c r="B29" s="197">
        <v>90</v>
      </c>
      <c r="C29" s="197" t="s">
        <v>3504</v>
      </c>
      <c r="D29" s="197" t="s">
        <v>3492</v>
      </c>
      <c r="E29" s="197">
        <v>5500</v>
      </c>
      <c r="F29" s="198">
        <v>44643</v>
      </c>
      <c r="G29" s="197" t="s">
        <v>3493</v>
      </c>
      <c r="H29" s="197">
        <f t="shared" si="0"/>
        <v>61.1</v>
      </c>
      <c r="K29" s="197">
        <v>59.56</v>
      </c>
      <c r="L29" s="197" t="s">
        <v>3504</v>
      </c>
      <c r="M29" s="197" t="s">
        <v>3514</v>
      </c>
      <c r="N29" s="197">
        <v>4500</v>
      </c>
      <c r="O29" s="198">
        <v>44423</v>
      </c>
      <c r="P29" s="197" t="s">
        <v>3507</v>
      </c>
      <c r="Q29" s="197">
        <f t="shared" si="2"/>
        <v>75.599999999999994</v>
      </c>
      <c r="T29" s="197">
        <v>55</v>
      </c>
      <c r="U29" s="197" t="s">
        <v>3509</v>
      </c>
      <c r="V29" s="197" t="s">
        <v>3555</v>
      </c>
      <c r="W29" s="197">
        <v>3300</v>
      </c>
      <c r="X29" s="198">
        <v>44450</v>
      </c>
      <c r="Y29" s="197" t="s">
        <v>3507</v>
      </c>
      <c r="Z29" s="197">
        <f t="shared" si="1"/>
        <v>60</v>
      </c>
      <c r="AE29" s="197">
        <v>148</v>
      </c>
      <c r="AF29" s="197" t="s">
        <v>3744</v>
      </c>
      <c r="AG29" s="197" t="s">
        <v>3764</v>
      </c>
      <c r="AH29" s="197">
        <v>7000</v>
      </c>
      <c r="AI29" s="198">
        <v>44650</v>
      </c>
      <c r="AJ29" s="197" t="s">
        <v>3765</v>
      </c>
      <c r="AK29" s="275">
        <f t="shared" si="4"/>
        <v>47.3</v>
      </c>
    </row>
    <row r="30" spans="2:37">
      <c r="B30" s="197">
        <v>115</v>
      </c>
      <c r="C30" s="197" t="s">
        <v>3509</v>
      </c>
      <c r="D30" s="197" t="s">
        <v>3490</v>
      </c>
      <c r="E30" s="197">
        <v>5800</v>
      </c>
      <c r="F30" s="198">
        <v>44640</v>
      </c>
      <c r="G30" s="197" t="s">
        <v>3491</v>
      </c>
      <c r="H30" s="197">
        <f t="shared" si="0"/>
        <v>50.4</v>
      </c>
      <c r="K30" s="197">
        <v>69</v>
      </c>
      <c r="L30" s="197" t="s">
        <v>3509</v>
      </c>
      <c r="M30" s="197" t="s">
        <v>3515</v>
      </c>
      <c r="N30" s="197">
        <v>3500</v>
      </c>
      <c r="O30" s="198">
        <v>44401</v>
      </c>
      <c r="P30" s="197" t="s">
        <v>3507</v>
      </c>
      <c r="Q30" s="197">
        <f t="shared" si="2"/>
        <v>50.7</v>
      </c>
      <c r="T30" s="197">
        <v>58</v>
      </c>
      <c r="U30" s="197" t="s">
        <v>3504</v>
      </c>
      <c r="V30" s="197" t="s">
        <v>3553</v>
      </c>
      <c r="W30" s="197">
        <v>3500</v>
      </c>
      <c r="X30" s="198">
        <v>44444</v>
      </c>
      <c r="Y30" s="197" t="s">
        <v>3507</v>
      </c>
      <c r="Z30" s="197">
        <f t="shared" si="1"/>
        <v>60.3</v>
      </c>
      <c r="AE30" s="197">
        <v>80.72</v>
      </c>
      <c r="AF30" s="197" t="s">
        <v>3744</v>
      </c>
      <c r="AG30" s="197" t="s">
        <v>3762</v>
      </c>
      <c r="AH30" s="197">
        <v>4000</v>
      </c>
      <c r="AI30" s="198">
        <v>44588</v>
      </c>
      <c r="AJ30" s="197" t="s">
        <v>3766</v>
      </c>
      <c r="AK30" s="197">
        <f t="shared" si="4"/>
        <v>49.6</v>
      </c>
    </row>
    <row r="31" spans="2:37">
      <c r="B31" s="197">
        <v>93</v>
      </c>
      <c r="C31" s="197" t="s">
        <v>3504</v>
      </c>
      <c r="D31" s="197" t="s">
        <v>3492</v>
      </c>
      <c r="E31" s="197">
        <v>5300</v>
      </c>
      <c r="F31" s="198">
        <v>44637</v>
      </c>
      <c r="G31" s="197" t="s">
        <v>3493</v>
      </c>
      <c r="H31" s="197">
        <f t="shared" si="0"/>
        <v>57</v>
      </c>
      <c r="K31" s="197">
        <v>60</v>
      </c>
      <c r="L31" s="197" t="s">
        <v>3504</v>
      </c>
      <c r="M31" s="197" t="s">
        <v>3516</v>
      </c>
      <c r="N31" s="197">
        <v>3300</v>
      </c>
      <c r="O31" s="198">
        <v>44395</v>
      </c>
      <c r="P31" s="197" t="s">
        <v>3507</v>
      </c>
      <c r="Q31" s="197">
        <f t="shared" si="2"/>
        <v>55</v>
      </c>
      <c r="T31" s="197">
        <v>58</v>
      </c>
      <c r="U31" s="197" t="s">
        <v>3504</v>
      </c>
      <c r="V31" s="197" t="s">
        <v>3552</v>
      </c>
      <c r="W31" s="197">
        <v>3200</v>
      </c>
      <c r="X31" s="198">
        <v>44440</v>
      </c>
      <c r="Y31" s="197" t="s">
        <v>3507</v>
      </c>
      <c r="Z31" s="197">
        <f t="shared" si="1"/>
        <v>55.2</v>
      </c>
      <c r="AE31" s="197">
        <v>125</v>
      </c>
      <c r="AF31" s="197" t="s">
        <v>3744</v>
      </c>
      <c r="AG31" s="197" t="s">
        <v>3767</v>
      </c>
      <c r="AH31" s="197">
        <v>6000</v>
      </c>
      <c r="AI31" s="198">
        <v>44517</v>
      </c>
      <c r="AJ31" s="197" t="s">
        <v>3768</v>
      </c>
      <c r="AK31" s="197">
        <f t="shared" si="4"/>
        <v>48</v>
      </c>
    </row>
    <row r="32" spans="2:37">
      <c r="B32" s="197">
        <v>89</v>
      </c>
      <c r="C32" s="197" t="s">
        <v>3504</v>
      </c>
      <c r="D32" s="197" t="s">
        <v>3490</v>
      </c>
      <c r="E32" s="197">
        <v>5000</v>
      </c>
      <c r="F32" s="198">
        <v>44637</v>
      </c>
      <c r="G32" s="197" t="s">
        <v>3493</v>
      </c>
      <c r="H32" s="197">
        <f t="shared" si="0"/>
        <v>56.2</v>
      </c>
      <c r="K32" s="197">
        <v>80</v>
      </c>
      <c r="L32" s="197" t="s">
        <v>3509</v>
      </c>
      <c r="M32" s="197" t="s">
        <v>3515</v>
      </c>
      <c r="N32" s="197">
        <v>4500</v>
      </c>
      <c r="O32" s="198">
        <v>44387</v>
      </c>
      <c r="P32" s="197" t="s">
        <v>3512</v>
      </c>
      <c r="Q32" s="197">
        <f t="shared" si="2"/>
        <v>56.3</v>
      </c>
      <c r="T32" s="197">
        <v>56</v>
      </c>
      <c r="U32" s="197" t="s">
        <v>3504</v>
      </c>
      <c r="V32" s="197" t="s">
        <v>3555</v>
      </c>
      <c r="W32" s="197">
        <v>3400</v>
      </c>
      <c r="X32" s="198">
        <v>44420</v>
      </c>
      <c r="Y32" s="197" t="s">
        <v>3507</v>
      </c>
      <c r="Z32" s="197">
        <f t="shared" si="1"/>
        <v>60.7</v>
      </c>
      <c r="AE32" s="197">
        <v>246.46</v>
      </c>
      <c r="AF32" s="197" t="s">
        <v>3744</v>
      </c>
      <c r="AG32" s="197" t="s">
        <v>3769</v>
      </c>
      <c r="AH32" s="197">
        <v>9750</v>
      </c>
      <c r="AI32" s="198">
        <v>44493</v>
      </c>
      <c r="AJ32" s="197" t="s">
        <v>3770</v>
      </c>
      <c r="AK32" s="197">
        <f t="shared" si="4"/>
        <v>39.6</v>
      </c>
    </row>
    <row r="33" spans="2:37">
      <c r="B33" s="197">
        <v>93</v>
      </c>
      <c r="C33" s="197" t="s">
        <v>3504</v>
      </c>
      <c r="D33" s="197" t="s">
        <v>3490</v>
      </c>
      <c r="E33" s="197">
        <v>5200</v>
      </c>
      <c r="F33" s="198">
        <v>44633</v>
      </c>
      <c r="G33" s="197" t="s">
        <v>3493</v>
      </c>
      <c r="H33" s="197">
        <f t="shared" si="0"/>
        <v>55.9</v>
      </c>
      <c r="K33" s="197">
        <v>63</v>
      </c>
      <c r="L33" s="197" t="s">
        <v>3509</v>
      </c>
      <c r="M33" s="197" t="s">
        <v>3505</v>
      </c>
      <c r="N33" s="197">
        <v>3400</v>
      </c>
      <c r="O33" s="198">
        <v>44385</v>
      </c>
      <c r="P33" s="197" t="s">
        <v>3507</v>
      </c>
      <c r="Q33" s="197">
        <f t="shared" si="2"/>
        <v>54</v>
      </c>
      <c r="T33" s="197">
        <v>59.16</v>
      </c>
      <c r="U33" s="197" t="s">
        <v>3509</v>
      </c>
      <c r="V33" s="197" t="s">
        <v>3555</v>
      </c>
      <c r="W33" s="197">
        <v>3300</v>
      </c>
      <c r="X33" s="198">
        <v>44418</v>
      </c>
      <c r="Y33" s="197" t="s">
        <v>3507</v>
      </c>
      <c r="Z33" s="197">
        <f t="shared" si="1"/>
        <v>55.8</v>
      </c>
      <c r="AE33" s="197">
        <v>124</v>
      </c>
      <c r="AF33" s="197" t="s">
        <v>3744</v>
      </c>
      <c r="AG33" s="197" t="s">
        <v>3769</v>
      </c>
      <c r="AH33" s="197">
        <v>6500</v>
      </c>
      <c r="AI33" s="198">
        <v>44489</v>
      </c>
      <c r="AJ33" s="197" t="s">
        <v>3771</v>
      </c>
      <c r="AK33" s="197">
        <f t="shared" si="4"/>
        <v>52.4</v>
      </c>
    </row>
    <row r="34" spans="2:37">
      <c r="B34" s="197">
        <v>90</v>
      </c>
      <c r="C34" s="197" t="s">
        <v>3509</v>
      </c>
      <c r="D34" s="197" t="s">
        <v>3523</v>
      </c>
      <c r="E34" s="197">
        <v>5300</v>
      </c>
      <c r="F34" s="198">
        <v>44632</v>
      </c>
      <c r="G34" s="197" t="s">
        <v>3493</v>
      </c>
      <c r="H34" s="197">
        <f t="shared" si="0"/>
        <v>58.9</v>
      </c>
      <c r="K34" s="197">
        <v>80</v>
      </c>
      <c r="L34" s="197" t="s">
        <v>3509</v>
      </c>
      <c r="M34" s="197" t="s">
        <v>3514</v>
      </c>
      <c r="N34" s="197">
        <v>4300</v>
      </c>
      <c r="O34" s="198">
        <v>44380</v>
      </c>
      <c r="P34" s="197" t="s">
        <v>3512</v>
      </c>
      <c r="Q34" s="197">
        <f t="shared" si="2"/>
        <v>53.8</v>
      </c>
      <c r="T34" s="197">
        <v>52</v>
      </c>
      <c r="U34" s="197" t="s">
        <v>3509</v>
      </c>
      <c r="V34" s="197" t="s">
        <v>3553</v>
      </c>
      <c r="W34" s="197">
        <v>3300</v>
      </c>
      <c r="X34" s="198">
        <v>44415</v>
      </c>
      <c r="Y34" s="197" t="s">
        <v>3507</v>
      </c>
      <c r="Z34" s="197">
        <f t="shared" si="1"/>
        <v>63.5</v>
      </c>
      <c r="AE34" s="197">
        <v>90</v>
      </c>
      <c r="AF34" s="197" t="s">
        <v>3744</v>
      </c>
      <c r="AG34" s="197" t="s">
        <v>3772</v>
      </c>
      <c r="AH34" s="197">
        <v>5700</v>
      </c>
      <c r="AI34" s="198">
        <v>44487</v>
      </c>
      <c r="AJ34" s="197" t="s">
        <v>3773</v>
      </c>
      <c r="AK34" s="197">
        <f t="shared" si="4"/>
        <v>63.3</v>
      </c>
    </row>
    <row r="35" spans="2:37">
      <c r="B35" s="197">
        <v>90</v>
      </c>
      <c r="C35" s="197" t="s">
        <v>3504</v>
      </c>
      <c r="D35" s="197" t="s">
        <v>3490</v>
      </c>
      <c r="E35" s="197">
        <v>5400</v>
      </c>
      <c r="F35" s="198">
        <v>44629</v>
      </c>
      <c r="G35" s="197" t="s">
        <v>3493</v>
      </c>
      <c r="H35" s="197">
        <f t="shared" si="0"/>
        <v>60</v>
      </c>
      <c r="K35" s="197">
        <v>60.78</v>
      </c>
      <c r="L35" s="197" t="s">
        <v>3504</v>
      </c>
      <c r="M35" s="197" t="s">
        <v>3505</v>
      </c>
      <c r="N35" s="197">
        <v>3300</v>
      </c>
      <c r="O35" s="198">
        <v>44363</v>
      </c>
      <c r="P35" s="197" t="s">
        <v>3507</v>
      </c>
      <c r="Q35" s="197">
        <f t="shared" si="2"/>
        <v>54.3</v>
      </c>
      <c r="T35" s="197">
        <v>58</v>
      </c>
      <c r="U35" s="197" t="s">
        <v>3504</v>
      </c>
      <c r="V35" s="197" t="s">
        <v>3554</v>
      </c>
      <c r="W35" s="197">
        <v>3550</v>
      </c>
      <c r="X35" s="198">
        <v>44408</v>
      </c>
      <c r="Y35" s="197" t="s">
        <v>3507</v>
      </c>
      <c r="Z35" s="197">
        <f t="shared" si="1"/>
        <v>61.2</v>
      </c>
      <c r="AE35" s="197">
        <v>210.57</v>
      </c>
      <c r="AF35" s="197" t="s">
        <v>3744</v>
      </c>
      <c r="AG35" s="197" t="s">
        <v>3769</v>
      </c>
      <c r="AH35" s="197">
        <v>8200</v>
      </c>
      <c r="AI35" s="198">
        <v>44477</v>
      </c>
      <c r="AJ35" s="197" t="s">
        <v>3774</v>
      </c>
      <c r="AK35" s="197">
        <f t="shared" si="4"/>
        <v>38.9</v>
      </c>
    </row>
    <row r="36" spans="2:37">
      <c r="B36" s="197">
        <v>90</v>
      </c>
      <c r="C36" s="197" t="s">
        <v>3521</v>
      </c>
      <c r="D36" s="197" t="s">
        <v>3490</v>
      </c>
      <c r="E36" s="197">
        <v>5100</v>
      </c>
      <c r="F36" s="198">
        <v>44619</v>
      </c>
      <c r="G36" s="197" t="s">
        <v>3493</v>
      </c>
      <c r="H36" s="197">
        <f t="shared" si="0"/>
        <v>56.7</v>
      </c>
      <c r="K36" s="197">
        <v>68</v>
      </c>
      <c r="L36" s="197" t="s">
        <v>3504</v>
      </c>
      <c r="M36" s="197" t="s">
        <v>3515</v>
      </c>
      <c r="N36" s="197">
        <v>3800</v>
      </c>
      <c r="O36" s="198">
        <v>44363</v>
      </c>
      <c r="P36" s="197" t="s">
        <v>3507</v>
      </c>
      <c r="Q36" s="197">
        <f t="shared" si="2"/>
        <v>55.9</v>
      </c>
      <c r="T36" s="197">
        <v>58</v>
      </c>
      <c r="U36" s="197" t="s">
        <v>3509</v>
      </c>
      <c r="V36" s="197" t="s">
        <v>3555</v>
      </c>
      <c r="W36" s="197">
        <v>2800</v>
      </c>
      <c r="X36" s="198">
        <v>44401</v>
      </c>
      <c r="Y36" s="197" t="s">
        <v>3507</v>
      </c>
      <c r="Z36" s="197">
        <f t="shared" si="1"/>
        <v>48.3</v>
      </c>
      <c r="AE36" s="197">
        <v>124</v>
      </c>
      <c r="AF36" s="197" t="s">
        <v>3744</v>
      </c>
      <c r="AG36" s="197" t="s">
        <v>3767</v>
      </c>
      <c r="AH36" s="197">
        <v>5900</v>
      </c>
      <c r="AI36" s="198">
        <v>44449</v>
      </c>
      <c r="AJ36" s="197" t="s">
        <v>3773</v>
      </c>
      <c r="AK36" s="197">
        <f t="shared" si="4"/>
        <v>47.6</v>
      </c>
    </row>
    <row r="37" spans="2:37">
      <c r="B37" s="197">
        <v>89</v>
      </c>
      <c r="C37" s="197" t="s">
        <v>3504</v>
      </c>
      <c r="D37" s="197" t="s">
        <v>3490</v>
      </c>
      <c r="E37" s="197">
        <v>4700</v>
      </c>
      <c r="F37" s="198">
        <v>44617</v>
      </c>
      <c r="G37" s="197" t="s">
        <v>3493</v>
      </c>
      <c r="H37" s="197">
        <f t="shared" si="0"/>
        <v>52.8</v>
      </c>
      <c r="K37" s="197">
        <v>81</v>
      </c>
      <c r="L37" s="197" t="s">
        <v>3509</v>
      </c>
      <c r="M37" s="197" t="s">
        <v>3520</v>
      </c>
      <c r="N37" s="197">
        <v>4600</v>
      </c>
      <c r="O37" s="198">
        <v>44357</v>
      </c>
      <c r="P37" s="197" t="s">
        <v>3512</v>
      </c>
      <c r="Q37" s="197">
        <f t="shared" si="2"/>
        <v>56.8</v>
      </c>
      <c r="T37" s="197">
        <v>58</v>
      </c>
      <c r="U37" s="197" t="s">
        <v>3509</v>
      </c>
      <c r="V37" s="197" t="s">
        <v>3554</v>
      </c>
      <c r="W37" s="197">
        <v>3400</v>
      </c>
      <c r="X37" s="198">
        <v>44401</v>
      </c>
      <c r="Y37" s="197" t="s">
        <v>3507</v>
      </c>
      <c r="Z37" s="197">
        <f t="shared" si="1"/>
        <v>58.6</v>
      </c>
      <c r="AE37" s="197">
        <v>148.69999999999999</v>
      </c>
      <c r="AF37" s="197" t="s">
        <v>3744</v>
      </c>
      <c r="AG37" s="197" t="s">
        <v>3769</v>
      </c>
      <c r="AH37" s="197">
        <v>7400</v>
      </c>
      <c r="AI37" s="198">
        <v>44435</v>
      </c>
      <c r="AJ37" s="197" t="s">
        <v>3765</v>
      </c>
      <c r="AK37" s="197">
        <f t="shared" si="4"/>
        <v>49.8</v>
      </c>
    </row>
    <row r="38" spans="2:37">
      <c r="B38" s="197">
        <v>121</v>
      </c>
      <c r="C38" s="197" t="s">
        <v>3509</v>
      </c>
      <c r="D38" s="197" t="s">
        <v>3492</v>
      </c>
      <c r="E38" s="197">
        <v>6500</v>
      </c>
      <c r="F38" s="198">
        <v>44612</v>
      </c>
      <c r="G38" s="197" t="s">
        <v>3495</v>
      </c>
      <c r="H38" s="197">
        <f t="shared" si="0"/>
        <v>53.7</v>
      </c>
      <c r="K38" s="197">
        <v>60</v>
      </c>
      <c r="L38" s="197" t="s">
        <v>3504</v>
      </c>
      <c r="M38" s="197" t="s">
        <v>3514</v>
      </c>
      <c r="N38" s="197">
        <v>3000</v>
      </c>
      <c r="O38" s="198">
        <v>44338</v>
      </c>
      <c r="P38" s="197" t="s">
        <v>3507</v>
      </c>
      <c r="Q38" s="197">
        <f t="shared" si="2"/>
        <v>50</v>
      </c>
      <c r="T38" s="197">
        <v>99</v>
      </c>
      <c r="U38" s="197" t="s">
        <v>3509</v>
      </c>
      <c r="V38" s="197" t="s">
        <v>3552</v>
      </c>
      <c r="W38" s="197">
        <v>5400</v>
      </c>
      <c r="X38" s="198">
        <v>44396</v>
      </c>
      <c r="Y38" s="197" t="s">
        <v>3507</v>
      </c>
      <c r="Z38" s="197">
        <f t="shared" si="1"/>
        <v>54.5</v>
      </c>
      <c r="AE38" s="197">
        <v>148.04</v>
      </c>
      <c r="AF38" s="197" t="s">
        <v>3744</v>
      </c>
      <c r="AG38" s="197" t="s">
        <v>3760</v>
      </c>
      <c r="AH38" s="197">
        <v>6800</v>
      </c>
      <c r="AI38" s="198">
        <v>44377</v>
      </c>
      <c r="AJ38" s="197" t="s">
        <v>3763</v>
      </c>
      <c r="AK38" s="197">
        <f t="shared" si="4"/>
        <v>45.9</v>
      </c>
    </row>
    <row r="39" spans="2:37">
      <c r="B39" s="197">
        <v>120</v>
      </c>
      <c r="C39" s="197" t="s">
        <v>3509</v>
      </c>
      <c r="D39" s="197" t="s">
        <v>3523</v>
      </c>
      <c r="E39" s="197">
        <v>7600</v>
      </c>
      <c r="F39" s="198">
        <v>44612</v>
      </c>
      <c r="G39" s="197" t="s">
        <v>3491</v>
      </c>
      <c r="H39" s="197">
        <f t="shared" si="0"/>
        <v>63.3</v>
      </c>
      <c r="T39" s="197">
        <v>57</v>
      </c>
      <c r="U39" s="197" t="s">
        <v>3509</v>
      </c>
      <c r="V39" s="197" t="s">
        <v>3555</v>
      </c>
      <c r="W39" s="197">
        <v>3500</v>
      </c>
      <c r="X39" s="198">
        <v>44358</v>
      </c>
      <c r="Y39" s="197" t="s">
        <v>3507</v>
      </c>
      <c r="Z39" s="197">
        <f t="shared" si="1"/>
        <v>61.4</v>
      </c>
    </row>
    <row r="40" spans="2:37">
      <c r="B40" s="197">
        <v>90</v>
      </c>
      <c r="C40" s="197" t="s">
        <v>3504</v>
      </c>
      <c r="D40" s="197" t="s">
        <v>3492</v>
      </c>
      <c r="E40" s="197">
        <v>4800</v>
      </c>
      <c r="F40" s="198">
        <v>44612</v>
      </c>
      <c r="G40" s="197" t="s">
        <v>3493</v>
      </c>
      <c r="H40" s="197">
        <f t="shared" si="0"/>
        <v>53.3</v>
      </c>
    </row>
    <row r="41" spans="2:37">
      <c r="B41" s="197">
        <v>86.6</v>
      </c>
      <c r="C41" s="197" t="s">
        <v>3527</v>
      </c>
      <c r="D41" s="197" t="s">
        <v>3490</v>
      </c>
      <c r="E41" s="197">
        <v>4000</v>
      </c>
      <c r="F41" s="198">
        <v>44604</v>
      </c>
      <c r="G41" s="197" t="s">
        <v>3528</v>
      </c>
      <c r="H41" s="197">
        <f t="shared" si="0"/>
        <v>46.2</v>
      </c>
    </row>
    <row r="42" spans="2:37" hidden="1">
      <c r="B42" s="197">
        <v>90</v>
      </c>
      <c r="C42" s="197" t="s">
        <v>3509</v>
      </c>
      <c r="D42" s="197" t="s">
        <v>3490</v>
      </c>
      <c r="E42" s="197">
        <v>5600</v>
      </c>
      <c r="F42" s="198">
        <v>44601</v>
      </c>
      <c r="G42" s="197" t="s">
        <v>3495</v>
      </c>
      <c r="H42" s="197">
        <f t="shared" si="0"/>
        <v>62.2</v>
      </c>
      <c r="J42" s="196" t="s">
        <v>3497</v>
      </c>
      <c r="K42" s="196" t="s">
        <v>3498</v>
      </c>
      <c r="L42" s="196" t="s">
        <v>3499</v>
      </c>
      <c r="M42" s="196" t="s">
        <v>3500</v>
      </c>
      <c r="N42" s="196" t="s">
        <v>3501</v>
      </c>
      <c r="O42" s="196" t="s">
        <v>3502</v>
      </c>
      <c r="P42" s="196" t="s">
        <v>3503</v>
      </c>
      <c r="Q42" s="196" t="s">
        <v>3506</v>
      </c>
      <c r="S42" s="196" t="s">
        <v>3497</v>
      </c>
      <c r="T42" s="196" t="s">
        <v>3498</v>
      </c>
      <c r="U42" s="196" t="s">
        <v>3499</v>
      </c>
      <c r="V42" s="196" t="s">
        <v>3500</v>
      </c>
      <c r="W42" s="196" t="s">
        <v>3501</v>
      </c>
      <c r="X42" s="196" t="s">
        <v>3502</v>
      </c>
      <c r="Y42" s="196" t="s">
        <v>3503</v>
      </c>
      <c r="Z42" s="196" t="s">
        <v>3506</v>
      </c>
      <c r="AA42" s="196"/>
      <c r="AB42" s="196"/>
    </row>
    <row r="43" spans="2:37" hidden="1">
      <c r="B43" s="197">
        <v>119</v>
      </c>
      <c r="C43" s="197" t="s">
        <v>3509</v>
      </c>
      <c r="D43" s="197" t="s">
        <v>3490</v>
      </c>
      <c r="E43" s="197">
        <v>6300</v>
      </c>
      <c r="F43" s="198">
        <v>44582</v>
      </c>
      <c r="G43" s="197" t="s">
        <v>3525</v>
      </c>
      <c r="H43" s="197">
        <f t="shared" si="0"/>
        <v>52.9</v>
      </c>
      <c r="J43" s="197" t="s">
        <v>3529</v>
      </c>
      <c r="K43" s="197">
        <v>98</v>
      </c>
      <c r="L43" s="197" t="s">
        <v>3509</v>
      </c>
      <c r="M43" s="197" t="s">
        <v>3530</v>
      </c>
      <c r="N43" s="197">
        <v>6500</v>
      </c>
      <c r="O43" s="198">
        <v>44779</v>
      </c>
      <c r="P43" s="197" t="s">
        <v>3531</v>
      </c>
      <c r="Q43" s="197">
        <f>ROUND(N43/K43,1)</f>
        <v>66.3</v>
      </c>
      <c r="S43" s="197" t="s">
        <v>3557</v>
      </c>
      <c r="T43" s="197">
        <v>62</v>
      </c>
      <c r="U43" s="197" t="s">
        <v>3509</v>
      </c>
      <c r="V43" s="197" t="s">
        <v>3554</v>
      </c>
      <c r="W43" s="197">
        <v>3580</v>
      </c>
      <c r="X43" s="198">
        <v>44722</v>
      </c>
      <c r="Y43" s="197" t="s">
        <v>3507</v>
      </c>
      <c r="Z43" s="197">
        <f t="shared" ref="Z43:Z53" si="5">ROUND(W43/T43,1)</f>
        <v>57.7</v>
      </c>
    </row>
    <row r="44" spans="2:37" hidden="1">
      <c r="B44" s="197">
        <v>97</v>
      </c>
      <c r="C44" s="197" t="s">
        <v>3521</v>
      </c>
      <c r="D44" s="197" t="s">
        <v>3490</v>
      </c>
      <c r="E44" s="197">
        <v>5300</v>
      </c>
      <c r="F44" s="198">
        <v>44576</v>
      </c>
      <c r="G44" s="197" t="s">
        <v>3493</v>
      </c>
      <c r="H44" s="197">
        <f t="shared" si="0"/>
        <v>54.6</v>
      </c>
      <c r="K44" s="197">
        <v>89</v>
      </c>
      <c r="L44" s="197" t="s">
        <v>3509</v>
      </c>
      <c r="M44" s="197" t="s">
        <v>3532</v>
      </c>
      <c r="N44" s="197">
        <v>4800</v>
      </c>
      <c r="O44" s="198">
        <v>44779</v>
      </c>
      <c r="P44" s="197" t="s">
        <v>3512</v>
      </c>
      <c r="Q44" s="197">
        <f t="shared" ref="Q44:Q112" si="6">ROUND(N44/K44,1)</f>
        <v>53.9</v>
      </c>
      <c r="T44" s="197">
        <v>56</v>
      </c>
      <c r="U44" s="197" t="s">
        <v>3509</v>
      </c>
      <c r="V44" s="197" t="s">
        <v>3555</v>
      </c>
      <c r="W44" s="197">
        <v>3500</v>
      </c>
      <c r="X44" s="198">
        <v>44713</v>
      </c>
      <c r="Y44" s="197" t="s">
        <v>3507</v>
      </c>
      <c r="Z44" s="197">
        <f t="shared" si="5"/>
        <v>62.5</v>
      </c>
    </row>
    <row r="45" spans="2:37" hidden="1">
      <c r="B45" s="197">
        <v>93.15</v>
      </c>
      <c r="C45" s="197" t="s">
        <v>3521</v>
      </c>
      <c r="D45" s="197" t="s">
        <v>3492</v>
      </c>
      <c r="E45" s="197">
        <v>5100</v>
      </c>
      <c r="F45" s="198">
        <v>44567</v>
      </c>
      <c r="G45" s="197" t="s">
        <v>3493</v>
      </c>
      <c r="H45" s="197">
        <f t="shared" si="0"/>
        <v>54.8</v>
      </c>
      <c r="K45" s="197">
        <v>91</v>
      </c>
      <c r="L45" s="197" t="s">
        <v>3509</v>
      </c>
      <c r="M45" s="197" t="s">
        <v>3533</v>
      </c>
      <c r="N45" s="197">
        <v>4700</v>
      </c>
      <c r="O45" s="198">
        <v>44775</v>
      </c>
      <c r="P45" s="197" t="s">
        <v>3512</v>
      </c>
      <c r="Q45" s="197">
        <f t="shared" si="6"/>
        <v>51.6</v>
      </c>
      <c r="T45" s="197">
        <v>59</v>
      </c>
      <c r="U45" s="197" t="s">
        <v>3509</v>
      </c>
      <c r="V45" s="197" t="s">
        <v>3554</v>
      </c>
      <c r="W45" s="197">
        <v>3600</v>
      </c>
      <c r="X45" s="198">
        <v>44680</v>
      </c>
      <c r="Y45" s="197" t="s">
        <v>3507</v>
      </c>
      <c r="Z45" s="197">
        <f t="shared" si="5"/>
        <v>61</v>
      </c>
    </row>
    <row r="46" spans="2:37" hidden="1">
      <c r="B46" s="197">
        <v>95</v>
      </c>
      <c r="C46" s="197" t="s">
        <v>3509</v>
      </c>
      <c r="D46" s="197" t="s">
        <v>3492</v>
      </c>
      <c r="E46" s="197">
        <v>5100</v>
      </c>
      <c r="F46" s="198">
        <v>44563</v>
      </c>
      <c r="G46" s="197" t="s">
        <v>3493</v>
      </c>
      <c r="H46" s="197">
        <f t="shared" si="0"/>
        <v>53.7</v>
      </c>
      <c r="K46" s="197">
        <v>108</v>
      </c>
      <c r="L46" s="197" t="s">
        <v>3509</v>
      </c>
      <c r="M46" s="197" t="s">
        <v>3534</v>
      </c>
      <c r="N46" s="197">
        <v>6700</v>
      </c>
      <c r="O46" s="198">
        <v>44773</v>
      </c>
      <c r="P46" s="197" t="s">
        <v>3535</v>
      </c>
      <c r="Q46" s="197">
        <f t="shared" si="6"/>
        <v>62</v>
      </c>
      <c r="T46" s="197">
        <v>56</v>
      </c>
      <c r="U46" s="197" t="s">
        <v>3509</v>
      </c>
      <c r="V46" s="197" t="s">
        <v>3554</v>
      </c>
      <c r="W46" s="197">
        <v>3500</v>
      </c>
      <c r="X46" s="198">
        <v>44635</v>
      </c>
      <c r="Y46" s="197" t="s">
        <v>3507</v>
      </c>
      <c r="Z46" s="197">
        <f t="shared" si="5"/>
        <v>62.5</v>
      </c>
    </row>
    <row r="47" spans="2:37" hidden="1">
      <c r="B47" s="197">
        <v>91</v>
      </c>
      <c r="C47" s="197" t="s">
        <v>3509</v>
      </c>
      <c r="D47" s="197" t="s">
        <v>3523</v>
      </c>
      <c r="E47" s="197">
        <v>5600</v>
      </c>
      <c r="F47" s="198">
        <v>44550</v>
      </c>
      <c r="G47" s="197" t="s">
        <v>3493</v>
      </c>
      <c r="H47" s="197">
        <f t="shared" si="0"/>
        <v>61.5</v>
      </c>
      <c r="K47" s="197">
        <v>90</v>
      </c>
      <c r="L47" s="197" t="s">
        <v>3509</v>
      </c>
      <c r="M47" s="197" t="s">
        <v>3536</v>
      </c>
      <c r="N47" s="197">
        <v>4500</v>
      </c>
      <c r="O47" s="198">
        <v>44760</v>
      </c>
      <c r="P47" s="197" t="s">
        <v>3512</v>
      </c>
      <c r="Q47" s="197">
        <f t="shared" si="6"/>
        <v>50</v>
      </c>
      <c r="T47" s="197">
        <v>90</v>
      </c>
      <c r="U47" s="197" t="s">
        <v>3509</v>
      </c>
      <c r="V47" s="197" t="s">
        <v>3552</v>
      </c>
      <c r="W47" s="197">
        <v>4200</v>
      </c>
      <c r="X47" s="198">
        <v>44615</v>
      </c>
      <c r="Y47" s="197" t="s">
        <v>3512</v>
      </c>
      <c r="Z47" s="197">
        <f t="shared" si="5"/>
        <v>46.7</v>
      </c>
    </row>
    <row r="48" spans="2:37" hidden="1">
      <c r="B48" s="197">
        <v>90</v>
      </c>
      <c r="C48" s="197" t="s">
        <v>3504</v>
      </c>
      <c r="D48" s="197" t="s">
        <v>3490</v>
      </c>
      <c r="E48" s="197">
        <v>5400</v>
      </c>
      <c r="F48" s="198">
        <v>44539</v>
      </c>
      <c r="G48" s="197" t="s">
        <v>3493</v>
      </c>
      <c r="H48" s="197">
        <f t="shared" si="0"/>
        <v>60</v>
      </c>
      <c r="K48" s="197">
        <v>90</v>
      </c>
      <c r="L48" s="197" t="s">
        <v>3509</v>
      </c>
      <c r="M48" s="197" t="s">
        <v>3534</v>
      </c>
      <c r="N48" s="197">
        <v>4700</v>
      </c>
      <c r="O48" s="198">
        <v>44747</v>
      </c>
      <c r="P48" s="197" t="s">
        <v>3512</v>
      </c>
      <c r="Q48" s="197">
        <f t="shared" si="6"/>
        <v>52.2</v>
      </c>
      <c r="T48" s="197">
        <v>61.82</v>
      </c>
      <c r="U48" s="197" t="s">
        <v>3509</v>
      </c>
      <c r="V48" s="197" t="s">
        <v>3555</v>
      </c>
      <c r="W48" s="197">
        <v>3100</v>
      </c>
      <c r="X48" s="198">
        <v>44510</v>
      </c>
      <c r="Y48" s="197" t="s">
        <v>3507</v>
      </c>
      <c r="Z48" s="197">
        <f t="shared" si="5"/>
        <v>50.1</v>
      </c>
    </row>
    <row r="49" spans="2:28" hidden="1">
      <c r="B49" s="197">
        <v>119</v>
      </c>
      <c r="C49" s="197" t="s">
        <v>3509</v>
      </c>
      <c r="D49" s="197" t="s">
        <v>3492</v>
      </c>
      <c r="E49" s="197">
        <v>7200</v>
      </c>
      <c r="F49" s="198">
        <v>44532</v>
      </c>
      <c r="G49" s="197" t="s">
        <v>3525</v>
      </c>
      <c r="H49" s="197">
        <f t="shared" si="0"/>
        <v>60.5</v>
      </c>
      <c r="K49" s="197">
        <v>67</v>
      </c>
      <c r="L49" s="197" t="s">
        <v>3509</v>
      </c>
      <c r="M49" s="197" t="s">
        <v>3534</v>
      </c>
      <c r="N49" s="197">
        <v>3700</v>
      </c>
      <c r="O49" s="198">
        <v>44740</v>
      </c>
      <c r="P49" s="197" t="s">
        <v>3508</v>
      </c>
      <c r="Q49" s="197">
        <f t="shared" si="6"/>
        <v>55.2</v>
      </c>
      <c r="T49" s="197">
        <v>58</v>
      </c>
      <c r="U49" s="197" t="s">
        <v>3509</v>
      </c>
      <c r="V49" s="197" t="s">
        <v>3554</v>
      </c>
      <c r="W49" s="197">
        <v>3500</v>
      </c>
      <c r="X49" s="198">
        <v>44450</v>
      </c>
      <c r="Y49" s="197" t="s">
        <v>3507</v>
      </c>
      <c r="Z49" s="197">
        <f t="shared" si="5"/>
        <v>60.3</v>
      </c>
    </row>
    <row r="50" spans="2:28" hidden="1">
      <c r="B50" s="197">
        <v>119</v>
      </c>
      <c r="C50" s="197" t="s">
        <v>3509</v>
      </c>
      <c r="D50" s="197" t="s">
        <v>3490</v>
      </c>
      <c r="E50" s="197">
        <v>7500</v>
      </c>
      <c r="F50" s="198">
        <v>44519</v>
      </c>
      <c r="G50" s="197" t="s">
        <v>3491</v>
      </c>
      <c r="H50" s="197">
        <f t="shared" si="0"/>
        <v>63</v>
      </c>
      <c r="K50" s="197">
        <v>90</v>
      </c>
      <c r="L50" s="197" t="s">
        <v>3509</v>
      </c>
      <c r="M50" s="197" t="s">
        <v>3534</v>
      </c>
      <c r="N50" s="197">
        <v>4200</v>
      </c>
      <c r="O50" s="198">
        <v>44737</v>
      </c>
      <c r="P50" s="197" t="s">
        <v>3512</v>
      </c>
      <c r="Q50" s="197">
        <f t="shared" si="6"/>
        <v>46.7</v>
      </c>
      <c r="T50" s="197">
        <v>61</v>
      </c>
      <c r="U50" s="197" t="s">
        <v>3509</v>
      </c>
      <c r="V50" s="197" t="s">
        <v>3555</v>
      </c>
      <c r="W50" s="197">
        <v>3500</v>
      </c>
      <c r="X50" s="198">
        <v>44431</v>
      </c>
      <c r="Y50" s="197" t="s">
        <v>3507</v>
      </c>
      <c r="Z50" s="197">
        <f t="shared" si="5"/>
        <v>57.4</v>
      </c>
    </row>
    <row r="51" spans="2:28" hidden="1">
      <c r="B51" s="197">
        <v>89</v>
      </c>
      <c r="C51" s="197" t="s">
        <v>3504</v>
      </c>
      <c r="D51" s="197" t="s">
        <v>3522</v>
      </c>
      <c r="E51" s="197">
        <v>5500</v>
      </c>
      <c r="F51" s="198">
        <v>44513</v>
      </c>
      <c r="G51" s="197" t="s">
        <v>3493</v>
      </c>
      <c r="H51" s="197">
        <f t="shared" si="0"/>
        <v>61.8</v>
      </c>
      <c r="K51" s="197">
        <v>108.45</v>
      </c>
      <c r="L51" s="197" t="s">
        <v>3509</v>
      </c>
      <c r="M51" s="197" t="s">
        <v>3530</v>
      </c>
      <c r="N51" s="197">
        <v>6700</v>
      </c>
      <c r="O51" s="198">
        <v>44732</v>
      </c>
      <c r="P51" s="197" t="s">
        <v>3531</v>
      </c>
      <c r="Q51" s="197">
        <f t="shared" si="6"/>
        <v>61.8</v>
      </c>
      <c r="T51" s="197">
        <v>90</v>
      </c>
      <c r="U51" s="197" t="s">
        <v>3509</v>
      </c>
      <c r="V51" s="197" t="s">
        <v>3556</v>
      </c>
      <c r="W51" s="197">
        <v>4600</v>
      </c>
      <c r="X51" s="198">
        <v>44406</v>
      </c>
      <c r="Y51" s="197" t="s">
        <v>3512</v>
      </c>
      <c r="Z51" s="197">
        <f t="shared" si="5"/>
        <v>51.1</v>
      </c>
    </row>
    <row r="52" spans="2:28" hidden="1">
      <c r="B52" s="197">
        <v>118.46</v>
      </c>
      <c r="C52" s="197" t="s">
        <v>3509</v>
      </c>
      <c r="D52" s="197" t="s">
        <v>3523</v>
      </c>
      <c r="E52" s="197">
        <v>7000</v>
      </c>
      <c r="F52" s="198">
        <v>44505</v>
      </c>
      <c r="G52" s="197" t="s">
        <v>3525</v>
      </c>
      <c r="H52" s="197">
        <f t="shared" si="0"/>
        <v>59.1</v>
      </c>
      <c r="K52" s="197">
        <v>67</v>
      </c>
      <c r="L52" s="197" t="s">
        <v>3509</v>
      </c>
      <c r="M52" s="197" t="s">
        <v>3532</v>
      </c>
      <c r="N52" s="197">
        <v>3600</v>
      </c>
      <c r="O52" s="198">
        <v>44731</v>
      </c>
      <c r="P52" s="197" t="s">
        <v>3508</v>
      </c>
      <c r="Q52" s="197">
        <f t="shared" si="6"/>
        <v>53.7</v>
      </c>
      <c r="T52" s="197">
        <v>93.74</v>
      </c>
      <c r="U52" s="197" t="s">
        <v>3509</v>
      </c>
      <c r="V52" s="197" t="s">
        <v>3558</v>
      </c>
      <c r="W52" s="197">
        <v>4000</v>
      </c>
      <c r="X52" s="198">
        <v>44379</v>
      </c>
      <c r="Y52" s="197" t="s">
        <v>3507</v>
      </c>
      <c r="Z52" s="197">
        <f t="shared" si="5"/>
        <v>42.7</v>
      </c>
    </row>
    <row r="53" spans="2:28" hidden="1">
      <c r="B53" s="197">
        <v>93.15</v>
      </c>
      <c r="C53" s="197" t="s">
        <v>3521</v>
      </c>
      <c r="D53" s="197" t="s">
        <v>3490</v>
      </c>
      <c r="E53" s="197">
        <v>5800</v>
      </c>
      <c r="F53" s="198">
        <v>44499</v>
      </c>
      <c r="G53" s="197" t="s">
        <v>3493</v>
      </c>
      <c r="H53" s="197">
        <f t="shared" si="0"/>
        <v>62.3</v>
      </c>
      <c r="K53" s="197">
        <v>50</v>
      </c>
      <c r="L53" s="197" t="s">
        <v>3537</v>
      </c>
      <c r="M53" s="197" t="s">
        <v>3538</v>
      </c>
      <c r="N53" s="197">
        <v>3600</v>
      </c>
      <c r="O53" s="198">
        <v>44728</v>
      </c>
      <c r="P53" s="197" t="s">
        <v>3512</v>
      </c>
      <c r="Q53" s="197">
        <f t="shared" si="6"/>
        <v>72</v>
      </c>
      <c r="T53" s="197">
        <v>55.77</v>
      </c>
      <c r="U53" s="197" t="s">
        <v>3509</v>
      </c>
      <c r="V53" s="197" t="s">
        <v>3552</v>
      </c>
      <c r="W53" s="197">
        <v>3400</v>
      </c>
      <c r="X53" s="198">
        <v>44367</v>
      </c>
      <c r="Y53" s="197" t="s">
        <v>3507</v>
      </c>
      <c r="Z53" s="197">
        <f t="shared" si="5"/>
        <v>61</v>
      </c>
    </row>
    <row r="54" spans="2:28" hidden="1">
      <c r="B54" s="197">
        <v>93</v>
      </c>
      <c r="C54" s="197" t="s">
        <v>3521</v>
      </c>
      <c r="D54" s="197" t="s">
        <v>3490</v>
      </c>
      <c r="E54" s="197">
        <v>5000</v>
      </c>
      <c r="F54" s="198">
        <v>44499</v>
      </c>
      <c r="G54" s="197" t="s">
        <v>3493</v>
      </c>
      <c r="H54" s="197">
        <f t="shared" si="0"/>
        <v>53.8</v>
      </c>
      <c r="K54" s="197">
        <v>66</v>
      </c>
      <c r="L54" s="197" t="s">
        <v>3509</v>
      </c>
      <c r="M54" s="197" t="s">
        <v>3533</v>
      </c>
      <c r="N54" s="197">
        <v>4100</v>
      </c>
      <c r="O54" s="198">
        <v>44725</v>
      </c>
      <c r="P54" s="197" t="s">
        <v>3512</v>
      </c>
      <c r="Q54" s="197">
        <f t="shared" si="6"/>
        <v>62.1</v>
      </c>
    </row>
    <row r="55" spans="2:28" hidden="1">
      <c r="B55" s="197">
        <v>92</v>
      </c>
      <c r="C55" s="197" t="s">
        <v>3509</v>
      </c>
      <c r="D55" s="197" t="s">
        <v>3492</v>
      </c>
      <c r="E55" s="197">
        <v>5100</v>
      </c>
      <c r="F55" s="198">
        <v>44498</v>
      </c>
      <c r="G55" s="197" t="s">
        <v>3493</v>
      </c>
      <c r="H55" s="197">
        <f t="shared" si="0"/>
        <v>55.4</v>
      </c>
      <c r="K55" s="197">
        <v>50</v>
      </c>
      <c r="L55" s="197" t="s">
        <v>3527</v>
      </c>
      <c r="M55" s="197" t="s">
        <v>3534</v>
      </c>
      <c r="N55" s="197">
        <v>3500</v>
      </c>
      <c r="O55" s="198">
        <v>44718</v>
      </c>
      <c r="P55" s="197" t="s">
        <v>3508</v>
      </c>
      <c r="Q55" s="197">
        <f t="shared" si="6"/>
        <v>70</v>
      </c>
    </row>
    <row r="56" spans="2:28" hidden="1">
      <c r="B56" s="197">
        <v>90</v>
      </c>
      <c r="C56" s="197" t="s">
        <v>3509</v>
      </c>
      <c r="D56" s="197" t="s">
        <v>3490</v>
      </c>
      <c r="E56" s="197">
        <v>5400</v>
      </c>
      <c r="F56" s="198">
        <v>44491</v>
      </c>
      <c r="G56" s="197" t="s">
        <v>3493</v>
      </c>
      <c r="H56" s="197">
        <f t="shared" si="0"/>
        <v>60</v>
      </c>
      <c r="K56" s="197">
        <v>66</v>
      </c>
      <c r="L56" s="197" t="s">
        <v>3509</v>
      </c>
      <c r="M56" s="197" t="s">
        <v>3534</v>
      </c>
      <c r="N56" s="197">
        <v>3417</v>
      </c>
      <c r="O56" s="198">
        <v>44716</v>
      </c>
      <c r="P56" s="197" t="s">
        <v>3508</v>
      </c>
      <c r="Q56" s="197">
        <f t="shared" si="6"/>
        <v>51.8</v>
      </c>
    </row>
    <row r="57" spans="2:28" hidden="1">
      <c r="B57" s="197">
        <v>123</v>
      </c>
      <c r="C57" s="197" t="s">
        <v>3509</v>
      </c>
      <c r="D57" s="197" t="s">
        <v>3523</v>
      </c>
      <c r="E57" s="197">
        <v>7000</v>
      </c>
      <c r="F57" s="198">
        <v>44485</v>
      </c>
      <c r="G57" s="197" t="s">
        <v>3491</v>
      </c>
      <c r="H57" s="197">
        <f t="shared" si="0"/>
        <v>56.9</v>
      </c>
      <c r="K57" s="197">
        <v>90</v>
      </c>
      <c r="L57" s="197" t="s">
        <v>3509</v>
      </c>
      <c r="M57" s="197" t="s">
        <v>3534</v>
      </c>
      <c r="N57" s="197">
        <v>4500</v>
      </c>
      <c r="O57" s="198">
        <v>44710</v>
      </c>
      <c r="P57" s="197" t="s">
        <v>3512</v>
      </c>
      <c r="Q57" s="197">
        <f t="shared" si="6"/>
        <v>50</v>
      </c>
      <c r="S57" s="196" t="s">
        <v>3497</v>
      </c>
      <c r="T57" s="196" t="s">
        <v>3498</v>
      </c>
      <c r="U57" s="196" t="s">
        <v>3499</v>
      </c>
      <c r="V57" s="196" t="s">
        <v>3500</v>
      </c>
      <c r="W57" s="196" t="s">
        <v>3501</v>
      </c>
      <c r="X57" s="196" t="s">
        <v>3502</v>
      </c>
      <c r="Y57" s="196" t="s">
        <v>3503</v>
      </c>
      <c r="Z57" s="196" t="s">
        <v>3506</v>
      </c>
      <c r="AA57" s="196"/>
      <c r="AB57" s="196"/>
    </row>
    <row r="58" spans="2:28" hidden="1">
      <c r="B58" s="197">
        <v>97</v>
      </c>
      <c r="C58" s="197" t="s">
        <v>3521</v>
      </c>
      <c r="D58" s="197" t="s">
        <v>3492</v>
      </c>
      <c r="E58" s="197">
        <v>5500</v>
      </c>
      <c r="F58" s="198">
        <v>44469</v>
      </c>
      <c r="G58" s="197" t="s">
        <v>3493</v>
      </c>
      <c r="H58" s="197">
        <f t="shared" si="0"/>
        <v>56.7</v>
      </c>
      <c r="K58" s="197">
        <v>89</v>
      </c>
      <c r="L58" s="197" t="s">
        <v>3509</v>
      </c>
      <c r="M58" s="197" t="s">
        <v>3534</v>
      </c>
      <c r="N58" s="197">
        <v>4000</v>
      </c>
      <c r="O58" s="198">
        <v>44709</v>
      </c>
      <c r="P58" s="197" t="s">
        <v>3512</v>
      </c>
      <c r="Q58" s="197">
        <f t="shared" si="6"/>
        <v>44.9</v>
      </c>
      <c r="S58" s="197" t="s">
        <v>3559</v>
      </c>
      <c r="T58" s="197">
        <v>97</v>
      </c>
      <c r="U58" s="197" t="s">
        <v>3509</v>
      </c>
      <c r="V58" s="197" t="s">
        <v>3560</v>
      </c>
      <c r="W58" s="197">
        <v>5200</v>
      </c>
      <c r="X58" s="198">
        <v>44764</v>
      </c>
      <c r="Y58" s="197" t="s">
        <v>3512</v>
      </c>
      <c r="Z58" s="197">
        <f>ROUND(W58/T58,1)</f>
        <v>53.6</v>
      </c>
    </row>
    <row r="59" spans="2:28" hidden="1">
      <c r="B59" s="197">
        <v>97</v>
      </c>
      <c r="C59" s="197" t="s">
        <v>3521</v>
      </c>
      <c r="D59" s="197" t="s">
        <v>3492</v>
      </c>
      <c r="E59" s="197">
        <v>5000</v>
      </c>
      <c r="F59" s="198">
        <v>44468</v>
      </c>
      <c r="G59" s="197" t="s">
        <v>3493</v>
      </c>
      <c r="H59" s="197">
        <f t="shared" si="0"/>
        <v>51.5</v>
      </c>
      <c r="K59" s="197">
        <v>62.5</v>
      </c>
      <c r="L59" s="197" t="s">
        <v>3504</v>
      </c>
      <c r="M59" s="197" t="s">
        <v>3533</v>
      </c>
      <c r="N59" s="197">
        <v>3500</v>
      </c>
      <c r="O59" s="198">
        <v>44707</v>
      </c>
      <c r="P59" s="197" t="s">
        <v>3508</v>
      </c>
      <c r="Q59" s="197">
        <f t="shared" si="6"/>
        <v>56</v>
      </c>
      <c r="T59" s="197">
        <v>65</v>
      </c>
      <c r="U59" s="197" t="s">
        <v>3504</v>
      </c>
      <c r="V59" s="197" t="s">
        <v>3561</v>
      </c>
      <c r="W59" s="197">
        <v>3600</v>
      </c>
      <c r="X59" s="198">
        <v>44730</v>
      </c>
      <c r="Y59" s="197" t="s">
        <v>3508</v>
      </c>
      <c r="Z59" s="197">
        <f t="shared" ref="Z59:Z77" si="7">ROUND(W59/T59,1)</f>
        <v>55.4</v>
      </c>
    </row>
    <row r="60" spans="2:28" hidden="1">
      <c r="B60" s="197">
        <v>93</v>
      </c>
      <c r="C60" s="197" t="s">
        <v>3521</v>
      </c>
      <c r="D60" s="197" t="s">
        <v>3490</v>
      </c>
      <c r="E60" s="197">
        <v>5900</v>
      </c>
      <c r="F60" s="198">
        <v>44467</v>
      </c>
      <c r="G60" s="197" t="s">
        <v>3493</v>
      </c>
      <c r="H60" s="197">
        <f t="shared" si="0"/>
        <v>63.4</v>
      </c>
      <c r="K60" s="197">
        <v>90</v>
      </c>
      <c r="L60" s="197" t="s">
        <v>3509</v>
      </c>
      <c r="M60" s="197" t="s">
        <v>3533</v>
      </c>
      <c r="N60" s="197">
        <v>4300</v>
      </c>
      <c r="O60" s="198">
        <v>44692</v>
      </c>
      <c r="P60" s="197" t="s">
        <v>3512</v>
      </c>
      <c r="Q60" s="197">
        <f t="shared" si="6"/>
        <v>47.8</v>
      </c>
      <c r="T60" s="197">
        <v>112</v>
      </c>
      <c r="U60" s="197" t="s">
        <v>3509</v>
      </c>
      <c r="V60" s="197" t="s">
        <v>3562</v>
      </c>
      <c r="W60" s="197">
        <v>5800</v>
      </c>
      <c r="X60" s="198">
        <v>44678</v>
      </c>
      <c r="Y60" s="197" t="s">
        <v>3531</v>
      </c>
      <c r="Z60" s="197">
        <f t="shared" si="7"/>
        <v>51.8</v>
      </c>
    </row>
    <row r="61" spans="2:28" hidden="1">
      <c r="B61" s="197">
        <v>97</v>
      </c>
      <c r="C61" s="197" t="s">
        <v>3509</v>
      </c>
      <c r="D61" s="197" t="s">
        <v>3492</v>
      </c>
      <c r="E61" s="197">
        <v>6000</v>
      </c>
      <c r="F61" s="198">
        <v>44466</v>
      </c>
      <c r="G61" s="197" t="s">
        <v>3493</v>
      </c>
      <c r="H61" s="197">
        <f t="shared" si="0"/>
        <v>61.9</v>
      </c>
      <c r="K61" s="197">
        <v>66</v>
      </c>
      <c r="L61" s="197" t="s">
        <v>3509</v>
      </c>
      <c r="M61" s="197" t="s">
        <v>3534</v>
      </c>
      <c r="N61" s="197">
        <v>3700</v>
      </c>
      <c r="O61" s="198">
        <v>44684</v>
      </c>
      <c r="P61" s="197" t="s">
        <v>3508</v>
      </c>
      <c r="Q61" s="197">
        <f t="shared" si="6"/>
        <v>56.1</v>
      </c>
      <c r="T61" s="197">
        <v>90</v>
      </c>
      <c r="U61" s="197" t="s">
        <v>3504</v>
      </c>
      <c r="V61" s="197" t="s">
        <v>3563</v>
      </c>
      <c r="W61" s="197">
        <v>4800</v>
      </c>
      <c r="X61" s="198">
        <v>44676</v>
      </c>
      <c r="Y61" s="197" t="s">
        <v>3512</v>
      </c>
      <c r="Z61" s="197">
        <f t="shared" si="7"/>
        <v>53.3</v>
      </c>
    </row>
    <row r="62" spans="2:28" hidden="1">
      <c r="B62" s="197">
        <v>118</v>
      </c>
      <c r="C62" s="197" t="s">
        <v>3509</v>
      </c>
      <c r="D62" s="197" t="s">
        <v>3492</v>
      </c>
      <c r="E62" s="197">
        <v>6700</v>
      </c>
      <c r="F62" s="198">
        <v>44464</v>
      </c>
      <c r="G62" s="197" t="s">
        <v>3525</v>
      </c>
      <c r="H62" s="197">
        <f t="shared" si="0"/>
        <v>56.8</v>
      </c>
      <c r="K62" s="197">
        <v>66</v>
      </c>
      <c r="L62" s="197" t="s">
        <v>3509</v>
      </c>
      <c r="M62" s="197" t="s">
        <v>3538</v>
      </c>
      <c r="N62" s="197">
        <v>3800</v>
      </c>
      <c r="O62" s="198">
        <v>44675</v>
      </c>
      <c r="P62" s="197" t="s">
        <v>3508</v>
      </c>
      <c r="Q62" s="197">
        <f t="shared" si="6"/>
        <v>57.6</v>
      </c>
      <c r="T62" s="197">
        <v>60</v>
      </c>
      <c r="U62" s="197" t="s">
        <v>3504</v>
      </c>
      <c r="V62" s="197" t="s">
        <v>3564</v>
      </c>
      <c r="W62" s="197">
        <v>3600</v>
      </c>
      <c r="X62" s="198">
        <v>44604</v>
      </c>
      <c r="Y62" s="197" t="s">
        <v>3508</v>
      </c>
      <c r="Z62" s="197">
        <f t="shared" si="7"/>
        <v>60</v>
      </c>
    </row>
    <row r="63" spans="2:28" hidden="1">
      <c r="B63" s="197">
        <v>94</v>
      </c>
      <c r="C63" s="197" t="s">
        <v>3521</v>
      </c>
      <c r="D63" s="197" t="s">
        <v>3492</v>
      </c>
      <c r="E63" s="197">
        <v>5500</v>
      </c>
      <c r="F63" s="198">
        <v>44462</v>
      </c>
      <c r="G63" s="197" t="s">
        <v>3493</v>
      </c>
      <c r="H63" s="197">
        <f t="shared" si="0"/>
        <v>58.5</v>
      </c>
      <c r="K63" s="197">
        <v>90</v>
      </c>
      <c r="L63" s="197" t="s">
        <v>3509</v>
      </c>
      <c r="M63" s="197" t="s">
        <v>3534</v>
      </c>
      <c r="N63" s="197">
        <v>4300</v>
      </c>
      <c r="O63" s="198">
        <v>44674</v>
      </c>
      <c r="P63" s="197" t="s">
        <v>3512</v>
      </c>
      <c r="Q63" s="197">
        <f t="shared" si="6"/>
        <v>47.8</v>
      </c>
      <c r="T63" s="197">
        <v>92</v>
      </c>
      <c r="U63" s="197" t="s">
        <v>3509</v>
      </c>
      <c r="V63" s="197" t="s">
        <v>3532</v>
      </c>
      <c r="W63" s="197">
        <v>4800</v>
      </c>
      <c r="X63" s="198">
        <v>44585</v>
      </c>
      <c r="Y63" s="197" t="s">
        <v>3512</v>
      </c>
      <c r="Z63" s="197">
        <f t="shared" si="7"/>
        <v>52.2</v>
      </c>
    </row>
    <row r="64" spans="2:28" hidden="1">
      <c r="B64" s="197">
        <v>120</v>
      </c>
      <c r="C64" s="197" t="s">
        <v>3509</v>
      </c>
      <c r="D64" s="197" t="s">
        <v>3490</v>
      </c>
      <c r="E64" s="197">
        <v>7000</v>
      </c>
      <c r="F64" s="198">
        <v>44458</v>
      </c>
      <c r="G64" s="197" t="s">
        <v>3525</v>
      </c>
      <c r="H64" s="197">
        <f t="shared" si="0"/>
        <v>58.3</v>
      </c>
      <c r="K64" s="197">
        <v>90</v>
      </c>
      <c r="L64" s="197" t="s">
        <v>3509</v>
      </c>
      <c r="M64" s="197" t="s">
        <v>3533</v>
      </c>
      <c r="N64" s="197">
        <v>4700</v>
      </c>
      <c r="O64" s="198">
        <v>44670</v>
      </c>
      <c r="P64" s="197" t="s">
        <v>3512</v>
      </c>
      <c r="Q64" s="197">
        <f t="shared" si="6"/>
        <v>52.2</v>
      </c>
      <c r="T64" s="197">
        <v>60</v>
      </c>
      <c r="U64" s="197" t="s">
        <v>3504</v>
      </c>
      <c r="V64" s="197" t="s">
        <v>3564</v>
      </c>
      <c r="W64" s="197">
        <v>3600</v>
      </c>
      <c r="X64" s="198">
        <v>44604</v>
      </c>
      <c r="Y64" s="197" t="s">
        <v>3508</v>
      </c>
      <c r="Z64" s="197">
        <f t="shared" si="7"/>
        <v>60</v>
      </c>
    </row>
    <row r="65" spans="2:28" hidden="1">
      <c r="B65" s="197">
        <v>93</v>
      </c>
      <c r="C65" s="197" t="s">
        <v>3509</v>
      </c>
      <c r="D65" s="197" t="s">
        <v>3490</v>
      </c>
      <c r="E65" s="197">
        <v>5600</v>
      </c>
      <c r="F65" s="198">
        <v>44455</v>
      </c>
      <c r="G65" s="197" t="s">
        <v>3493</v>
      </c>
      <c r="H65" s="197">
        <f t="shared" si="0"/>
        <v>60.2</v>
      </c>
      <c r="K65" s="197">
        <v>90</v>
      </c>
      <c r="L65" s="197" t="s">
        <v>3509</v>
      </c>
      <c r="M65" s="197" t="s">
        <v>3536</v>
      </c>
      <c r="N65" s="197">
        <v>4300</v>
      </c>
      <c r="O65" s="198">
        <v>44664</v>
      </c>
      <c r="P65" s="197" t="s">
        <v>3511</v>
      </c>
      <c r="Q65" s="197">
        <f t="shared" si="6"/>
        <v>47.8</v>
      </c>
      <c r="T65" s="197">
        <v>92</v>
      </c>
      <c r="U65" s="197" t="s">
        <v>3509</v>
      </c>
      <c r="V65" s="197" t="s">
        <v>3532</v>
      </c>
      <c r="W65" s="197">
        <v>4800</v>
      </c>
      <c r="X65" s="198">
        <v>44585</v>
      </c>
      <c r="Y65" s="197" t="s">
        <v>3512</v>
      </c>
      <c r="Z65" s="197">
        <f t="shared" si="7"/>
        <v>52.2</v>
      </c>
    </row>
    <row r="66" spans="2:28" hidden="1">
      <c r="B66" s="197">
        <v>93</v>
      </c>
      <c r="C66" s="197" t="s">
        <v>3521</v>
      </c>
      <c r="D66" s="197" t="s">
        <v>3490</v>
      </c>
      <c r="E66" s="197">
        <v>6000</v>
      </c>
      <c r="F66" s="198">
        <v>44448</v>
      </c>
      <c r="G66" s="197" t="s">
        <v>3493</v>
      </c>
      <c r="H66" s="197">
        <f t="shared" si="0"/>
        <v>64.5</v>
      </c>
      <c r="K66" s="197">
        <v>90</v>
      </c>
      <c r="L66" s="197" t="s">
        <v>3509</v>
      </c>
      <c r="M66" s="197" t="s">
        <v>3533</v>
      </c>
      <c r="N66" s="197">
        <v>4800</v>
      </c>
      <c r="O66" s="198">
        <v>44662</v>
      </c>
      <c r="P66" s="197" t="s">
        <v>3511</v>
      </c>
      <c r="Q66" s="197">
        <f t="shared" si="6"/>
        <v>53.3</v>
      </c>
      <c r="T66" s="197">
        <v>62</v>
      </c>
      <c r="U66" s="197" t="s">
        <v>3504</v>
      </c>
      <c r="V66" s="197" t="s">
        <v>3561</v>
      </c>
      <c r="W66" s="197">
        <v>3400</v>
      </c>
      <c r="X66" s="198">
        <v>44583</v>
      </c>
      <c r="Y66" s="197" t="s">
        <v>3508</v>
      </c>
      <c r="Z66" s="197">
        <f t="shared" si="7"/>
        <v>54.8</v>
      </c>
    </row>
    <row r="67" spans="2:28" hidden="1">
      <c r="B67" s="197">
        <v>93</v>
      </c>
      <c r="C67" s="197" t="s">
        <v>3521</v>
      </c>
      <c r="D67" s="197" t="s">
        <v>3492</v>
      </c>
      <c r="E67" s="197">
        <v>5600</v>
      </c>
      <c r="F67" s="198">
        <v>44443</v>
      </c>
      <c r="G67" s="197" t="s">
        <v>3493</v>
      </c>
      <c r="H67" s="197">
        <f t="shared" si="0"/>
        <v>60.2</v>
      </c>
      <c r="K67" s="197">
        <v>90</v>
      </c>
      <c r="L67" s="197" t="s">
        <v>3509</v>
      </c>
      <c r="M67" s="197" t="s">
        <v>3534</v>
      </c>
      <c r="N67" s="197">
        <v>4200</v>
      </c>
      <c r="O67" s="198">
        <v>44657</v>
      </c>
      <c r="P67" s="197" t="s">
        <v>3511</v>
      </c>
      <c r="Q67" s="197">
        <f t="shared" si="6"/>
        <v>46.7</v>
      </c>
      <c r="T67" s="197">
        <v>72</v>
      </c>
      <c r="U67" s="197" t="s">
        <v>3540</v>
      </c>
      <c r="V67" s="197" t="s">
        <v>3564</v>
      </c>
      <c r="W67" s="197">
        <v>3600</v>
      </c>
      <c r="X67" s="198">
        <v>44512</v>
      </c>
      <c r="Y67" s="197" t="s">
        <v>3508</v>
      </c>
      <c r="Z67" s="197">
        <f t="shared" si="7"/>
        <v>50</v>
      </c>
    </row>
    <row r="68" spans="2:28" hidden="1">
      <c r="B68" s="197">
        <v>94</v>
      </c>
      <c r="C68" s="197" t="s">
        <v>3521</v>
      </c>
      <c r="D68" s="197" t="s">
        <v>3492</v>
      </c>
      <c r="E68" s="197">
        <v>5300</v>
      </c>
      <c r="F68" s="198">
        <v>44442</v>
      </c>
      <c r="G68" s="197" t="s">
        <v>3493</v>
      </c>
      <c r="H68" s="197">
        <f t="shared" si="0"/>
        <v>56.4</v>
      </c>
      <c r="K68" s="197">
        <v>98</v>
      </c>
      <c r="L68" s="197" t="s">
        <v>3509</v>
      </c>
      <c r="M68" s="197" t="s">
        <v>3536</v>
      </c>
      <c r="N68" s="197">
        <v>5700</v>
      </c>
      <c r="O68" s="198">
        <v>44656</v>
      </c>
      <c r="P68" s="197" t="s">
        <v>3511</v>
      </c>
      <c r="Q68" s="197">
        <f t="shared" si="6"/>
        <v>58.2</v>
      </c>
      <c r="T68" s="197">
        <v>92.52</v>
      </c>
      <c r="U68" s="197" t="s">
        <v>3504</v>
      </c>
      <c r="V68" s="197" t="s">
        <v>3532</v>
      </c>
      <c r="W68" s="197">
        <v>4300</v>
      </c>
      <c r="X68" s="198">
        <v>44509</v>
      </c>
      <c r="Y68" s="197" t="s">
        <v>3512</v>
      </c>
      <c r="Z68" s="197">
        <f t="shared" si="7"/>
        <v>46.5</v>
      </c>
    </row>
    <row r="69" spans="2:28" hidden="1">
      <c r="B69" s="197">
        <v>97</v>
      </c>
      <c r="C69" s="197" t="s">
        <v>3509</v>
      </c>
      <c r="D69" s="197" t="s">
        <v>3523</v>
      </c>
      <c r="E69" s="197">
        <v>5800</v>
      </c>
      <c r="F69" s="198">
        <v>44436</v>
      </c>
      <c r="G69" s="197" t="s">
        <v>3493</v>
      </c>
      <c r="H69" s="197">
        <f t="shared" si="0"/>
        <v>59.8</v>
      </c>
      <c r="K69" s="197">
        <v>103</v>
      </c>
      <c r="L69" s="197" t="s">
        <v>3509</v>
      </c>
      <c r="M69" s="197" t="s">
        <v>3536</v>
      </c>
      <c r="N69" s="197">
        <v>5600</v>
      </c>
      <c r="O69" s="198">
        <v>44654</v>
      </c>
      <c r="P69" s="197" t="s">
        <v>3539</v>
      </c>
      <c r="Q69" s="197">
        <f t="shared" si="6"/>
        <v>54.4</v>
      </c>
      <c r="T69" s="197">
        <v>60.07</v>
      </c>
      <c r="U69" s="197" t="s">
        <v>3504</v>
      </c>
      <c r="V69" s="197" t="s">
        <v>3561</v>
      </c>
      <c r="W69" s="197">
        <v>3500</v>
      </c>
      <c r="X69" s="198">
        <v>44507</v>
      </c>
      <c r="Y69" s="197" t="s">
        <v>3508</v>
      </c>
      <c r="Z69" s="197">
        <f t="shared" si="7"/>
        <v>58.3</v>
      </c>
    </row>
    <row r="70" spans="2:28" hidden="1">
      <c r="B70" s="197">
        <v>93</v>
      </c>
      <c r="C70" s="197" t="s">
        <v>3504</v>
      </c>
      <c r="D70" s="197" t="s">
        <v>3492</v>
      </c>
      <c r="E70" s="197">
        <v>5000</v>
      </c>
      <c r="F70" s="198">
        <v>44436</v>
      </c>
      <c r="G70" s="197" t="s">
        <v>3493</v>
      </c>
      <c r="H70" s="197">
        <f t="shared" si="0"/>
        <v>53.8</v>
      </c>
      <c r="K70" s="197">
        <v>87.32</v>
      </c>
      <c r="L70" s="197" t="s">
        <v>3509</v>
      </c>
      <c r="M70" s="197" t="s">
        <v>3532</v>
      </c>
      <c r="N70" s="197">
        <v>4200</v>
      </c>
      <c r="O70" s="198">
        <v>44649</v>
      </c>
      <c r="P70" s="197" t="s">
        <v>3511</v>
      </c>
      <c r="Q70" s="197">
        <f t="shared" si="6"/>
        <v>48.1</v>
      </c>
      <c r="T70" s="197">
        <v>94</v>
      </c>
      <c r="U70" s="197" t="s">
        <v>3509</v>
      </c>
      <c r="V70" s="197" t="s">
        <v>3562</v>
      </c>
      <c r="W70" s="197">
        <v>4300</v>
      </c>
      <c r="X70" s="198">
        <v>44493</v>
      </c>
      <c r="Y70" s="197" t="s">
        <v>3565</v>
      </c>
      <c r="Z70" s="197">
        <f t="shared" si="7"/>
        <v>45.7</v>
      </c>
    </row>
    <row r="71" spans="2:28" hidden="1">
      <c r="B71" s="197">
        <v>120</v>
      </c>
      <c r="C71" s="197" t="s">
        <v>3509</v>
      </c>
      <c r="D71" s="197" t="s">
        <v>3490</v>
      </c>
      <c r="E71" s="197">
        <v>6900</v>
      </c>
      <c r="F71" s="198">
        <v>44431</v>
      </c>
      <c r="G71" s="197" t="s">
        <v>3493</v>
      </c>
      <c r="H71" s="197">
        <f t="shared" si="0"/>
        <v>57.5</v>
      </c>
      <c r="K71" s="197">
        <v>90</v>
      </c>
      <c r="L71" s="197" t="s">
        <v>3509</v>
      </c>
      <c r="M71" s="197" t="s">
        <v>3538</v>
      </c>
      <c r="N71" s="197">
        <v>3900</v>
      </c>
      <c r="O71" s="198">
        <v>44631</v>
      </c>
      <c r="P71" s="197" t="s">
        <v>3511</v>
      </c>
      <c r="Q71" s="197">
        <f t="shared" si="6"/>
        <v>43.3</v>
      </c>
      <c r="T71" s="197">
        <v>98</v>
      </c>
      <c r="U71" s="197" t="s">
        <v>3509</v>
      </c>
      <c r="V71" s="197" t="s">
        <v>3563</v>
      </c>
      <c r="W71" s="197">
        <v>4500</v>
      </c>
      <c r="X71" s="198">
        <v>44479</v>
      </c>
      <c r="Y71" s="197" t="s">
        <v>3512</v>
      </c>
      <c r="Z71" s="197">
        <f t="shared" si="7"/>
        <v>45.9</v>
      </c>
    </row>
    <row r="72" spans="2:28" hidden="1">
      <c r="B72" s="197">
        <v>93</v>
      </c>
      <c r="C72" s="197" t="s">
        <v>3521</v>
      </c>
      <c r="D72" s="197" t="s">
        <v>3490</v>
      </c>
      <c r="E72" s="197">
        <v>5500</v>
      </c>
      <c r="F72" s="198">
        <v>44431</v>
      </c>
      <c r="G72" s="197" t="s">
        <v>3493</v>
      </c>
      <c r="H72" s="197">
        <f t="shared" si="0"/>
        <v>59.1</v>
      </c>
      <c r="K72" s="197">
        <v>90</v>
      </c>
      <c r="L72" s="197" t="s">
        <v>3509</v>
      </c>
      <c r="M72" s="197" t="s">
        <v>3532</v>
      </c>
      <c r="N72" s="197">
        <v>4500</v>
      </c>
      <c r="O72" s="198">
        <v>44631</v>
      </c>
      <c r="P72" s="197" t="s">
        <v>3511</v>
      </c>
      <c r="Q72" s="197">
        <f t="shared" si="6"/>
        <v>50</v>
      </c>
      <c r="T72" s="197">
        <v>128</v>
      </c>
      <c r="U72" s="197" t="s">
        <v>3509</v>
      </c>
      <c r="V72" s="197" t="s">
        <v>3561</v>
      </c>
      <c r="W72" s="197">
        <v>6200</v>
      </c>
      <c r="X72" s="198">
        <v>44438</v>
      </c>
      <c r="Y72" s="197" t="s">
        <v>3531</v>
      </c>
      <c r="Z72" s="197">
        <f t="shared" si="7"/>
        <v>48.4</v>
      </c>
    </row>
    <row r="73" spans="2:28" hidden="1">
      <c r="B73" s="197">
        <v>89.33</v>
      </c>
      <c r="C73" s="197" t="s">
        <v>3504</v>
      </c>
      <c r="D73" s="197" t="s">
        <v>3492</v>
      </c>
      <c r="E73" s="197">
        <v>5300</v>
      </c>
      <c r="F73" s="198">
        <v>44430</v>
      </c>
      <c r="G73" s="197" t="s">
        <v>3493</v>
      </c>
      <c r="H73" s="197">
        <f t="shared" si="0"/>
        <v>59.3</v>
      </c>
      <c r="K73" s="197">
        <v>90</v>
      </c>
      <c r="L73" s="197" t="s">
        <v>3509</v>
      </c>
      <c r="M73" s="197" t="s">
        <v>3538</v>
      </c>
      <c r="N73" s="197">
        <v>4700</v>
      </c>
      <c r="O73" s="198">
        <v>44627</v>
      </c>
      <c r="P73" s="197" t="s">
        <v>3511</v>
      </c>
      <c r="Q73" s="197">
        <f t="shared" si="6"/>
        <v>52.2</v>
      </c>
      <c r="T73" s="197">
        <v>93</v>
      </c>
      <c r="U73" s="197" t="s">
        <v>3509</v>
      </c>
      <c r="V73" s="197" t="s">
        <v>3562</v>
      </c>
      <c r="W73" s="197">
        <v>5000</v>
      </c>
      <c r="X73" s="198">
        <v>44429</v>
      </c>
      <c r="Y73" s="197" t="s">
        <v>3512</v>
      </c>
      <c r="Z73" s="197">
        <f t="shared" si="7"/>
        <v>53.8</v>
      </c>
    </row>
    <row r="74" spans="2:28" hidden="1">
      <c r="B74" s="197">
        <v>89</v>
      </c>
      <c r="C74" s="197" t="s">
        <v>3504</v>
      </c>
      <c r="D74" s="197" t="s">
        <v>3523</v>
      </c>
      <c r="E74" s="197">
        <v>5400</v>
      </c>
      <c r="F74" s="198">
        <v>44430</v>
      </c>
      <c r="G74" s="197" t="s">
        <v>3493</v>
      </c>
      <c r="H74" s="197">
        <f t="shared" si="0"/>
        <v>60.7</v>
      </c>
      <c r="K74" s="197">
        <v>63</v>
      </c>
      <c r="L74" s="197" t="s">
        <v>3504</v>
      </c>
      <c r="M74" s="197" t="s">
        <v>3534</v>
      </c>
      <c r="N74" s="197">
        <v>3800</v>
      </c>
      <c r="O74" s="198">
        <v>44619</v>
      </c>
      <c r="P74" s="197" t="s">
        <v>3508</v>
      </c>
      <c r="Q74" s="197">
        <f t="shared" si="6"/>
        <v>60.3</v>
      </c>
      <c r="T74" s="197">
        <v>92</v>
      </c>
      <c r="U74" s="197" t="s">
        <v>3509</v>
      </c>
      <c r="V74" s="197" t="s">
        <v>3562</v>
      </c>
      <c r="W74" s="197">
        <v>4500</v>
      </c>
      <c r="X74" s="198">
        <v>44411</v>
      </c>
      <c r="Y74" s="197" t="s">
        <v>3512</v>
      </c>
      <c r="Z74" s="197">
        <f t="shared" si="7"/>
        <v>48.9</v>
      </c>
    </row>
    <row r="75" spans="2:28" hidden="1">
      <c r="B75" s="197">
        <v>94</v>
      </c>
      <c r="C75" s="197" t="s">
        <v>3509</v>
      </c>
      <c r="D75" s="197" t="s">
        <v>3492</v>
      </c>
      <c r="E75" s="197">
        <v>5100</v>
      </c>
      <c r="F75" s="198">
        <v>44426</v>
      </c>
      <c r="G75" s="197" t="s">
        <v>3493</v>
      </c>
      <c r="H75" s="197">
        <f t="shared" si="0"/>
        <v>54.3</v>
      </c>
      <c r="K75" s="197">
        <v>90</v>
      </c>
      <c r="L75" s="197" t="s">
        <v>3509</v>
      </c>
      <c r="M75" s="197" t="s">
        <v>3536</v>
      </c>
      <c r="N75" s="197">
        <v>4200</v>
      </c>
      <c r="O75" s="198">
        <v>44609</v>
      </c>
      <c r="P75" s="197" t="s">
        <v>3511</v>
      </c>
      <c r="Q75" s="197">
        <f t="shared" si="6"/>
        <v>46.7</v>
      </c>
      <c r="T75" s="197">
        <v>94</v>
      </c>
      <c r="U75" s="197" t="s">
        <v>3504</v>
      </c>
      <c r="V75" s="197" t="s">
        <v>3534</v>
      </c>
      <c r="W75" s="197">
        <v>4500</v>
      </c>
      <c r="X75" s="198">
        <v>44383</v>
      </c>
      <c r="Y75" s="197" t="s">
        <v>3512</v>
      </c>
      <c r="Z75" s="197">
        <f t="shared" si="7"/>
        <v>47.9</v>
      </c>
    </row>
    <row r="76" spans="2:28" hidden="1">
      <c r="B76" s="197">
        <v>94</v>
      </c>
      <c r="C76" s="197" t="s">
        <v>3521</v>
      </c>
      <c r="D76" s="197" t="s">
        <v>3492</v>
      </c>
      <c r="E76" s="197">
        <v>5100</v>
      </c>
      <c r="F76" s="198">
        <v>44426</v>
      </c>
      <c r="G76" s="197" t="s">
        <v>3493</v>
      </c>
      <c r="H76" s="197">
        <f t="shared" si="0"/>
        <v>54.3</v>
      </c>
      <c r="K76" s="197">
        <v>67</v>
      </c>
      <c r="L76" s="197" t="s">
        <v>3509</v>
      </c>
      <c r="M76" s="197" t="s">
        <v>3533</v>
      </c>
      <c r="N76" s="197">
        <v>3300</v>
      </c>
      <c r="O76" s="198">
        <v>44608</v>
      </c>
      <c r="P76" s="197" t="s">
        <v>3508</v>
      </c>
      <c r="Q76" s="197">
        <f t="shared" si="6"/>
        <v>49.3</v>
      </c>
      <c r="T76" s="197">
        <v>93</v>
      </c>
      <c r="U76" s="197" t="s">
        <v>3504</v>
      </c>
      <c r="V76" s="197" t="s">
        <v>3533</v>
      </c>
      <c r="W76" s="197">
        <v>3500</v>
      </c>
      <c r="X76" s="198">
        <v>44368</v>
      </c>
      <c r="Y76" s="197" t="s">
        <v>3512</v>
      </c>
      <c r="Z76" s="197">
        <f t="shared" si="7"/>
        <v>37.6</v>
      </c>
    </row>
    <row r="77" spans="2:28" hidden="1">
      <c r="B77" s="197">
        <v>90</v>
      </c>
      <c r="C77" s="197" t="s">
        <v>3504</v>
      </c>
      <c r="D77" s="197" t="s">
        <v>3490</v>
      </c>
      <c r="E77" s="197">
        <v>5000</v>
      </c>
      <c r="F77" s="198">
        <v>44423</v>
      </c>
      <c r="G77" s="197" t="s">
        <v>3493</v>
      </c>
      <c r="H77" s="197">
        <f t="shared" si="0"/>
        <v>55.6</v>
      </c>
      <c r="K77" s="197">
        <v>63</v>
      </c>
      <c r="L77" s="197" t="s">
        <v>3540</v>
      </c>
      <c r="M77" s="197" t="s">
        <v>3534</v>
      </c>
      <c r="N77" s="197">
        <v>3400</v>
      </c>
      <c r="O77" s="198">
        <v>44607</v>
      </c>
      <c r="P77" s="197" t="s">
        <v>3508</v>
      </c>
      <c r="Q77" s="197">
        <f t="shared" si="6"/>
        <v>54</v>
      </c>
      <c r="T77" s="197">
        <v>70</v>
      </c>
      <c r="U77" s="197" t="s">
        <v>3504</v>
      </c>
      <c r="V77" s="197" t="s">
        <v>3566</v>
      </c>
      <c r="W77" s="197">
        <v>3400</v>
      </c>
      <c r="X77" s="198">
        <v>44357</v>
      </c>
      <c r="Y77" s="197" t="s">
        <v>3508</v>
      </c>
      <c r="Z77" s="197">
        <f t="shared" si="7"/>
        <v>48.6</v>
      </c>
    </row>
    <row r="78" spans="2:28" hidden="1">
      <c r="B78" s="197">
        <v>97</v>
      </c>
      <c r="C78" s="197" t="s">
        <v>3521</v>
      </c>
      <c r="D78" s="197" t="s">
        <v>3490</v>
      </c>
      <c r="E78" s="197">
        <v>5200</v>
      </c>
      <c r="F78" s="198">
        <v>44415</v>
      </c>
      <c r="G78" s="197" t="s">
        <v>3493</v>
      </c>
      <c r="H78" s="197">
        <f t="shared" si="0"/>
        <v>53.6</v>
      </c>
      <c r="K78" s="197">
        <v>66</v>
      </c>
      <c r="L78" s="197" t="s">
        <v>3509</v>
      </c>
      <c r="M78" s="197" t="s">
        <v>3536</v>
      </c>
      <c r="N78" s="197">
        <v>3500</v>
      </c>
      <c r="O78" s="198">
        <v>44602</v>
      </c>
      <c r="P78" s="197" t="s">
        <v>3508</v>
      </c>
      <c r="Q78" s="197">
        <f t="shared" si="6"/>
        <v>53</v>
      </c>
    </row>
    <row r="79" spans="2:28" hidden="1">
      <c r="B79" s="197">
        <v>120</v>
      </c>
      <c r="C79" s="197" t="s">
        <v>3509</v>
      </c>
      <c r="D79" s="197" t="s">
        <v>3523</v>
      </c>
      <c r="E79" s="197">
        <v>6500</v>
      </c>
      <c r="F79" s="198">
        <v>44412</v>
      </c>
      <c r="G79" s="197" t="s">
        <v>3525</v>
      </c>
      <c r="H79" s="197">
        <f t="shared" si="0"/>
        <v>54.2</v>
      </c>
      <c r="K79" s="197">
        <v>50</v>
      </c>
      <c r="L79" s="197" t="s">
        <v>3540</v>
      </c>
      <c r="M79" s="197" t="s">
        <v>3534</v>
      </c>
      <c r="N79" s="197">
        <v>3200</v>
      </c>
      <c r="O79" s="198">
        <v>44598</v>
      </c>
      <c r="P79" s="197" t="s">
        <v>3508</v>
      </c>
      <c r="Q79" s="197">
        <f t="shared" si="6"/>
        <v>64</v>
      </c>
    </row>
    <row r="80" spans="2:28" hidden="1">
      <c r="B80" s="197">
        <v>94</v>
      </c>
      <c r="C80" s="197" t="s">
        <v>3509</v>
      </c>
      <c r="D80" s="197" t="s">
        <v>3492</v>
      </c>
      <c r="E80" s="197">
        <v>5000</v>
      </c>
      <c r="F80" s="198">
        <v>44411</v>
      </c>
      <c r="G80" s="197" t="s">
        <v>3493</v>
      </c>
      <c r="H80" s="197">
        <f t="shared" si="0"/>
        <v>53.2</v>
      </c>
      <c r="K80" s="197">
        <v>90</v>
      </c>
      <c r="L80" s="197" t="s">
        <v>3509</v>
      </c>
      <c r="M80" s="197" t="s">
        <v>3536</v>
      </c>
      <c r="N80" s="197">
        <v>4300</v>
      </c>
      <c r="O80" s="198">
        <v>44582</v>
      </c>
      <c r="P80" s="197" t="s">
        <v>3511</v>
      </c>
      <c r="Q80" s="197">
        <f t="shared" si="6"/>
        <v>47.8</v>
      </c>
      <c r="S80" s="196" t="s">
        <v>3497</v>
      </c>
      <c r="T80" s="196" t="s">
        <v>111</v>
      </c>
      <c r="U80" s="196" t="s">
        <v>155</v>
      </c>
      <c r="V80" s="196" t="s">
        <v>156</v>
      </c>
      <c r="W80" s="196" t="s">
        <v>3501</v>
      </c>
      <c r="X80" s="196" t="s">
        <v>3502</v>
      </c>
      <c r="Y80" s="196" t="s">
        <v>143</v>
      </c>
      <c r="Z80" s="196" t="s">
        <v>3506</v>
      </c>
      <c r="AA80" s="196"/>
      <c r="AB80" s="196"/>
    </row>
    <row r="81" spans="1:26" hidden="1">
      <c r="B81" s="197">
        <v>91</v>
      </c>
      <c r="C81" s="197" t="s">
        <v>3504</v>
      </c>
      <c r="D81" s="197" t="s">
        <v>3492</v>
      </c>
      <c r="E81" s="197">
        <v>5600</v>
      </c>
      <c r="F81" s="198">
        <v>44410</v>
      </c>
      <c r="G81" s="197" t="s">
        <v>3493</v>
      </c>
      <c r="H81" s="197">
        <f t="shared" si="0"/>
        <v>61.5</v>
      </c>
      <c r="K81" s="197">
        <v>89.6</v>
      </c>
      <c r="L81" s="197" t="s">
        <v>3504</v>
      </c>
      <c r="M81" s="197" t="s">
        <v>3532</v>
      </c>
      <c r="N81" s="197">
        <v>5100</v>
      </c>
      <c r="O81" s="198">
        <v>44579</v>
      </c>
      <c r="P81" s="197" t="s">
        <v>3511</v>
      </c>
      <c r="Q81" s="197">
        <f t="shared" si="6"/>
        <v>56.9</v>
      </c>
      <c r="S81" s="197" t="s">
        <v>3571</v>
      </c>
      <c r="T81" s="197">
        <v>108</v>
      </c>
      <c r="U81" s="197" t="s">
        <v>158</v>
      </c>
      <c r="V81" s="197" t="s">
        <v>237</v>
      </c>
      <c r="W81" s="197">
        <v>6300</v>
      </c>
      <c r="X81" s="198">
        <v>44781</v>
      </c>
      <c r="Y81" s="197" t="s">
        <v>3525</v>
      </c>
      <c r="Z81" s="197">
        <f t="shared" ref="Z81:Z162" si="8">ROUND(W81/T81,1)</f>
        <v>58.3</v>
      </c>
    </row>
    <row r="82" spans="1:26" hidden="1">
      <c r="B82" s="197">
        <v>94</v>
      </c>
      <c r="C82" s="197" t="s">
        <v>3521</v>
      </c>
      <c r="D82" s="197" t="s">
        <v>3490</v>
      </c>
      <c r="E82" s="197">
        <v>4900</v>
      </c>
      <c r="F82" s="198">
        <v>44410</v>
      </c>
      <c r="G82" s="197" t="s">
        <v>3493</v>
      </c>
      <c r="H82" s="197">
        <f t="shared" si="0"/>
        <v>52.1</v>
      </c>
      <c r="K82" s="197">
        <v>66</v>
      </c>
      <c r="L82" s="197" t="s">
        <v>3509</v>
      </c>
      <c r="M82" s="197" t="s">
        <v>3536</v>
      </c>
      <c r="N82" s="197">
        <v>3200</v>
      </c>
      <c r="O82" s="198">
        <v>44579</v>
      </c>
      <c r="P82" s="197" t="s">
        <v>3508</v>
      </c>
      <c r="Q82" s="197">
        <f t="shared" si="6"/>
        <v>48.5</v>
      </c>
      <c r="T82" s="197">
        <v>80</v>
      </c>
      <c r="U82" s="197" t="s">
        <v>3572</v>
      </c>
      <c r="V82" s="197" t="s">
        <v>3573</v>
      </c>
      <c r="W82" s="197">
        <v>5500</v>
      </c>
      <c r="X82" s="198">
        <v>44781</v>
      </c>
      <c r="Y82" s="197" t="s">
        <v>3493</v>
      </c>
      <c r="Z82" s="197">
        <f t="shared" si="8"/>
        <v>68.8</v>
      </c>
    </row>
    <row r="83" spans="1:26" hidden="1">
      <c r="B83" s="197">
        <v>118</v>
      </c>
      <c r="C83" s="197" t="s">
        <v>3509</v>
      </c>
      <c r="D83" s="197" t="s">
        <v>3490</v>
      </c>
      <c r="E83" s="197">
        <v>6000</v>
      </c>
      <c r="F83" s="198">
        <v>44409</v>
      </c>
      <c r="G83" s="197" t="s">
        <v>3525</v>
      </c>
      <c r="H83" s="197">
        <f t="shared" si="0"/>
        <v>50.8</v>
      </c>
      <c r="K83" s="197">
        <v>90</v>
      </c>
      <c r="L83" s="197" t="s">
        <v>3509</v>
      </c>
      <c r="M83" s="197" t="s">
        <v>3533</v>
      </c>
      <c r="N83" s="197">
        <v>4200</v>
      </c>
      <c r="O83" s="198">
        <v>44575</v>
      </c>
      <c r="P83" s="197" t="s">
        <v>3511</v>
      </c>
      <c r="Q83" s="197">
        <f t="shared" si="6"/>
        <v>46.7</v>
      </c>
      <c r="T83" s="197">
        <v>49.3</v>
      </c>
      <c r="U83" s="197" t="s">
        <v>3574</v>
      </c>
      <c r="V83" s="197" t="s">
        <v>3573</v>
      </c>
      <c r="W83" s="197">
        <v>3800</v>
      </c>
      <c r="X83" s="198">
        <v>44777</v>
      </c>
      <c r="Y83" s="197" t="s">
        <v>3508</v>
      </c>
      <c r="Z83" s="197">
        <f t="shared" si="8"/>
        <v>77.099999999999994</v>
      </c>
    </row>
    <row r="84" spans="1:26" hidden="1">
      <c r="B84" s="197">
        <v>97</v>
      </c>
      <c r="C84" s="197" t="s">
        <v>3521</v>
      </c>
      <c r="D84" s="197" t="s">
        <v>3490</v>
      </c>
      <c r="E84" s="197">
        <v>5200</v>
      </c>
      <c r="F84" s="198">
        <v>44401</v>
      </c>
      <c r="G84" s="197" t="s">
        <v>3493</v>
      </c>
      <c r="H84" s="197">
        <f t="shared" si="0"/>
        <v>53.6</v>
      </c>
      <c r="K84" s="197">
        <v>63</v>
      </c>
      <c r="L84" s="197" t="s">
        <v>3504</v>
      </c>
      <c r="M84" s="197" t="s">
        <v>3534</v>
      </c>
      <c r="N84" s="197">
        <v>3400</v>
      </c>
      <c r="O84" s="198">
        <v>44573</v>
      </c>
      <c r="P84" s="197" t="s">
        <v>3508</v>
      </c>
      <c r="Q84" s="197">
        <f t="shared" si="6"/>
        <v>54</v>
      </c>
      <c r="T84" s="197">
        <v>78</v>
      </c>
      <c r="U84" s="197" t="s">
        <v>3572</v>
      </c>
      <c r="V84" s="197" t="s">
        <v>237</v>
      </c>
      <c r="W84" s="197">
        <v>4000</v>
      </c>
      <c r="X84" s="198">
        <v>44773</v>
      </c>
      <c r="Y84" s="197" t="s">
        <v>3493</v>
      </c>
      <c r="Z84" s="197">
        <f t="shared" si="8"/>
        <v>51.3</v>
      </c>
    </row>
    <row r="85" spans="1:26" hidden="1">
      <c r="B85" s="197">
        <v>89</v>
      </c>
      <c r="C85" s="197" t="s">
        <v>3504</v>
      </c>
      <c r="D85" s="197" t="s">
        <v>3492</v>
      </c>
      <c r="E85" s="197">
        <v>5400</v>
      </c>
      <c r="F85" s="198">
        <v>44395</v>
      </c>
      <c r="G85" s="197" t="s">
        <v>3493</v>
      </c>
      <c r="H85" s="197">
        <f t="shared" si="0"/>
        <v>60.7</v>
      </c>
      <c r="K85" s="197">
        <v>90</v>
      </c>
      <c r="L85" s="197" t="s">
        <v>3504</v>
      </c>
      <c r="M85" s="197" t="s">
        <v>3532</v>
      </c>
      <c r="N85" s="197">
        <v>4200</v>
      </c>
      <c r="O85" s="198">
        <v>44570</v>
      </c>
      <c r="P85" s="197" t="s">
        <v>3511</v>
      </c>
      <c r="Q85" s="197">
        <f t="shared" si="6"/>
        <v>46.7</v>
      </c>
      <c r="T85" s="197">
        <v>98</v>
      </c>
      <c r="U85" s="197" t="s">
        <v>3572</v>
      </c>
      <c r="V85" s="197" t="s">
        <v>237</v>
      </c>
      <c r="W85" s="197">
        <v>6200</v>
      </c>
      <c r="X85" s="198">
        <v>44767</v>
      </c>
      <c r="Y85" s="197" t="s">
        <v>3495</v>
      </c>
      <c r="Z85" s="197">
        <f t="shared" si="8"/>
        <v>63.3</v>
      </c>
    </row>
    <row r="86" spans="1:26" hidden="1">
      <c r="B86" s="197">
        <v>97</v>
      </c>
      <c r="C86" s="197" t="s">
        <v>3521</v>
      </c>
      <c r="D86" s="197" t="s">
        <v>3490</v>
      </c>
      <c r="E86" s="197">
        <v>5100</v>
      </c>
      <c r="F86" s="198">
        <v>44395</v>
      </c>
      <c r="G86" s="197" t="s">
        <v>3493</v>
      </c>
      <c r="H86" s="197">
        <f t="shared" si="0"/>
        <v>52.6</v>
      </c>
      <c r="K86" s="197">
        <v>108.45</v>
      </c>
      <c r="L86" s="197" t="s">
        <v>3509</v>
      </c>
      <c r="M86" s="197" t="s">
        <v>3530</v>
      </c>
      <c r="N86" s="197">
        <v>6500</v>
      </c>
      <c r="O86" s="198">
        <v>44569</v>
      </c>
      <c r="P86" s="197" t="s">
        <v>3539</v>
      </c>
      <c r="Q86" s="197">
        <f t="shared" si="6"/>
        <v>59.9</v>
      </c>
      <c r="T86" s="197">
        <v>90</v>
      </c>
      <c r="U86" s="197" t="s">
        <v>3572</v>
      </c>
      <c r="V86" s="197" t="s">
        <v>3575</v>
      </c>
      <c r="W86" s="197">
        <v>4300</v>
      </c>
      <c r="X86" s="198">
        <v>44766</v>
      </c>
      <c r="Y86" s="197" t="s">
        <v>3493</v>
      </c>
      <c r="Z86" s="197">
        <f t="shared" si="8"/>
        <v>47.8</v>
      </c>
    </row>
    <row r="87" spans="1:26" hidden="1">
      <c r="B87" s="197">
        <v>89.3</v>
      </c>
      <c r="C87" s="197" t="s">
        <v>3504</v>
      </c>
      <c r="D87" s="197" t="s">
        <v>3490</v>
      </c>
      <c r="E87" s="197">
        <v>4700</v>
      </c>
      <c r="F87" s="198">
        <v>44384</v>
      </c>
      <c r="G87" s="197" t="s">
        <v>3493</v>
      </c>
      <c r="H87" s="197">
        <f t="shared" si="0"/>
        <v>52.6</v>
      </c>
      <c r="K87" s="197">
        <v>90</v>
      </c>
      <c r="L87" s="197" t="s">
        <v>3509</v>
      </c>
      <c r="M87" s="197" t="s">
        <v>3533</v>
      </c>
      <c r="N87" s="197">
        <v>5100</v>
      </c>
      <c r="O87" s="198">
        <v>44562</v>
      </c>
      <c r="P87" s="197" t="s">
        <v>3511</v>
      </c>
      <c r="Q87" s="197">
        <f t="shared" si="6"/>
        <v>56.7</v>
      </c>
      <c r="T87" s="197">
        <v>50</v>
      </c>
      <c r="U87" s="197" t="s">
        <v>3576</v>
      </c>
      <c r="V87" s="197" t="s">
        <v>3573</v>
      </c>
      <c r="W87" s="197">
        <v>3700</v>
      </c>
      <c r="X87" s="198">
        <v>44765</v>
      </c>
      <c r="Y87" s="197" t="s">
        <v>3508</v>
      </c>
      <c r="Z87" s="197">
        <f t="shared" si="8"/>
        <v>74</v>
      </c>
    </row>
    <row r="88" spans="1:26" hidden="1">
      <c r="B88" s="197">
        <v>92</v>
      </c>
      <c r="C88" s="197" t="s">
        <v>3504</v>
      </c>
      <c r="D88" s="197" t="s">
        <v>3492</v>
      </c>
      <c r="E88" s="197">
        <v>5300</v>
      </c>
      <c r="F88" s="198">
        <v>44373</v>
      </c>
      <c r="G88" s="197" t="s">
        <v>3493</v>
      </c>
      <c r="H88" s="197">
        <f t="shared" si="0"/>
        <v>57.6</v>
      </c>
      <c r="K88" s="197">
        <v>90</v>
      </c>
      <c r="L88" s="197" t="s">
        <v>3509</v>
      </c>
      <c r="M88" s="197" t="s">
        <v>3534</v>
      </c>
      <c r="N88" s="197">
        <v>4100</v>
      </c>
      <c r="O88" s="198">
        <v>44556</v>
      </c>
      <c r="P88" s="197" t="s">
        <v>3511</v>
      </c>
      <c r="Q88" s="197">
        <f t="shared" si="6"/>
        <v>45.6</v>
      </c>
      <c r="T88" s="197">
        <v>90</v>
      </c>
      <c r="U88" s="197" t="s">
        <v>3572</v>
      </c>
      <c r="V88" s="197" t="s">
        <v>3575</v>
      </c>
      <c r="W88" s="197">
        <v>4300</v>
      </c>
      <c r="X88" s="198">
        <v>44763</v>
      </c>
      <c r="Y88" s="197" t="s">
        <v>3493</v>
      </c>
      <c r="Z88" s="197">
        <f t="shared" si="8"/>
        <v>47.8</v>
      </c>
    </row>
    <row r="89" spans="1:26" hidden="1">
      <c r="K89" s="197">
        <v>49</v>
      </c>
      <c r="L89" s="197" t="s">
        <v>3541</v>
      </c>
      <c r="M89" s="197" t="s">
        <v>3538</v>
      </c>
      <c r="N89" s="197">
        <v>3000</v>
      </c>
      <c r="O89" s="198">
        <v>44549</v>
      </c>
      <c r="P89" s="197" t="s">
        <v>3508</v>
      </c>
      <c r="Q89" s="197">
        <f t="shared" si="6"/>
        <v>61.2</v>
      </c>
      <c r="T89" s="197">
        <v>90</v>
      </c>
      <c r="U89" s="197" t="s">
        <v>3572</v>
      </c>
      <c r="V89" s="197" t="s">
        <v>3573</v>
      </c>
      <c r="W89" s="197">
        <v>4600</v>
      </c>
      <c r="X89" s="198">
        <v>44762</v>
      </c>
      <c r="Y89" s="197" t="s">
        <v>3493</v>
      </c>
      <c r="Z89" s="197">
        <f t="shared" si="8"/>
        <v>51.1</v>
      </c>
    </row>
    <row r="90" spans="1:26" hidden="1">
      <c r="K90" s="197">
        <v>70</v>
      </c>
      <c r="L90" s="197" t="s">
        <v>3504</v>
      </c>
      <c r="M90" s="197" t="s">
        <v>3533</v>
      </c>
      <c r="N90" s="197">
        <v>3600</v>
      </c>
      <c r="O90" s="198">
        <v>44541</v>
      </c>
      <c r="P90" s="197" t="s">
        <v>3508</v>
      </c>
      <c r="Q90" s="197">
        <f t="shared" si="6"/>
        <v>51.4</v>
      </c>
      <c r="T90" s="197">
        <v>90</v>
      </c>
      <c r="U90" s="197" t="s">
        <v>3572</v>
      </c>
      <c r="V90" s="197" t="s">
        <v>3575</v>
      </c>
      <c r="W90" s="197">
        <v>4500</v>
      </c>
      <c r="X90" s="198">
        <v>44756</v>
      </c>
      <c r="Y90" s="197" t="s">
        <v>3493</v>
      </c>
      <c r="Z90" s="197">
        <f t="shared" si="8"/>
        <v>50</v>
      </c>
    </row>
    <row r="91" spans="1:26" hidden="1">
      <c r="K91" s="197">
        <v>49</v>
      </c>
      <c r="L91" s="197" t="s">
        <v>3541</v>
      </c>
      <c r="M91" s="197" t="s">
        <v>3533</v>
      </c>
      <c r="N91" s="197">
        <v>3300</v>
      </c>
      <c r="O91" s="198">
        <v>44534</v>
      </c>
      <c r="P91" s="197" t="s">
        <v>3508</v>
      </c>
      <c r="Q91" s="197">
        <f t="shared" si="6"/>
        <v>67.3</v>
      </c>
      <c r="T91" s="197">
        <v>90</v>
      </c>
      <c r="U91" s="197" t="s">
        <v>3572</v>
      </c>
      <c r="V91" s="197" t="s">
        <v>3573</v>
      </c>
      <c r="W91" s="197">
        <v>4700</v>
      </c>
      <c r="X91" s="198">
        <v>44754</v>
      </c>
      <c r="Y91" s="197" t="s">
        <v>3493</v>
      </c>
      <c r="Z91" s="197">
        <f t="shared" si="8"/>
        <v>52.2</v>
      </c>
    </row>
    <row r="92" spans="1:26" hidden="1">
      <c r="A92" s="196" t="s">
        <v>3497</v>
      </c>
      <c r="B92" s="196" t="s">
        <v>3498</v>
      </c>
      <c r="C92" s="196" t="s">
        <v>3499</v>
      </c>
      <c r="D92" s="196" t="s">
        <v>3500</v>
      </c>
      <c r="E92" s="196" t="s">
        <v>3501</v>
      </c>
      <c r="F92" s="196" t="s">
        <v>3502</v>
      </c>
      <c r="G92" s="196" t="s">
        <v>3503</v>
      </c>
      <c r="H92" s="196" t="s">
        <v>3506</v>
      </c>
      <c r="K92" s="197">
        <v>50</v>
      </c>
      <c r="L92" s="197" t="s">
        <v>3541</v>
      </c>
      <c r="M92" s="197" t="s">
        <v>3530</v>
      </c>
      <c r="N92" s="197">
        <v>3000</v>
      </c>
      <c r="O92" s="198">
        <v>44533</v>
      </c>
      <c r="P92" s="197" t="s">
        <v>3508</v>
      </c>
      <c r="Q92" s="197">
        <f t="shared" si="6"/>
        <v>60</v>
      </c>
      <c r="T92" s="197">
        <v>49</v>
      </c>
      <c r="U92" s="197" t="s">
        <v>3574</v>
      </c>
      <c r="V92" s="197" t="s">
        <v>237</v>
      </c>
      <c r="W92" s="197">
        <v>3500</v>
      </c>
      <c r="X92" s="198">
        <v>44734</v>
      </c>
      <c r="Y92" s="197" t="s">
        <v>3508</v>
      </c>
      <c r="Z92" s="197">
        <f t="shared" si="8"/>
        <v>71.400000000000006</v>
      </c>
    </row>
    <row r="93" spans="1:26" hidden="1">
      <c r="A93" s="197" t="s">
        <v>3544</v>
      </c>
      <c r="B93" s="197">
        <v>90</v>
      </c>
      <c r="C93" s="197" t="s">
        <v>3509</v>
      </c>
      <c r="D93" s="197" t="s">
        <v>3533</v>
      </c>
      <c r="E93" s="197">
        <v>5100</v>
      </c>
      <c r="F93" s="198">
        <v>44779</v>
      </c>
      <c r="G93" s="197" t="s">
        <v>3493</v>
      </c>
      <c r="H93" s="197">
        <f t="shared" ref="H93:H164" si="9">ROUND(E93/B93,1)</f>
        <v>56.7</v>
      </c>
      <c r="K93" s="197">
        <v>49.3</v>
      </c>
      <c r="L93" s="197" t="s">
        <v>3541</v>
      </c>
      <c r="M93" s="197" t="s">
        <v>3534</v>
      </c>
      <c r="N93" s="197">
        <v>3200</v>
      </c>
      <c r="O93" s="198">
        <v>44532</v>
      </c>
      <c r="P93" s="197" t="s">
        <v>3508</v>
      </c>
      <c r="Q93" s="197">
        <f t="shared" si="6"/>
        <v>64.900000000000006</v>
      </c>
      <c r="T93" s="197">
        <v>90</v>
      </c>
      <c r="U93" s="197" t="s">
        <v>3572</v>
      </c>
      <c r="V93" s="197" t="s">
        <v>3573</v>
      </c>
      <c r="W93" s="197">
        <v>4200</v>
      </c>
      <c r="X93" s="198">
        <v>44732</v>
      </c>
      <c r="Y93" s="197" t="s">
        <v>3493</v>
      </c>
      <c r="Z93" s="197">
        <f t="shared" si="8"/>
        <v>46.7</v>
      </c>
    </row>
    <row r="94" spans="1:26" hidden="1">
      <c r="B94" s="197">
        <v>99</v>
      </c>
      <c r="C94" s="197" t="s">
        <v>3509</v>
      </c>
      <c r="D94" s="197" t="s">
        <v>3532</v>
      </c>
      <c r="E94" s="197">
        <v>6900</v>
      </c>
      <c r="F94" s="198">
        <v>44779</v>
      </c>
      <c r="G94" s="197" t="s">
        <v>3495</v>
      </c>
      <c r="H94" s="197">
        <f t="shared" si="9"/>
        <v>69.7</v>
      </c>
      <c r="K94" s="197">
        <v>90</v>
      </c>
      <c r="L94" s="197" t="s">
        <v>3509</v>
      </c>
      <c r="M94" s="197" t="s">
        <v>3530</v>
      </c>
      <c r="N94" s="197">
        <v>4200</v>
      </c>
      <c r="O94" s="198">
        <v>44521</v>
      </c>
      <c r="P94" s="197" t="s">
        <v>3511</v>
      </c>
      <c r="Q94" s="197">
        <f t="shared" si="6"/>
        <v>46.7</v>
      </c>
      <c r="T94" s="197">
        <v>99</v>
      </c>
      <c r="U94" s="197" t="s">
        <v>3572</v>
      </c>
      <c r="V94" s="197" t="s">
        <v>3573</v>
      </c>
      <c r="W94" s="197">
        <v>5940</v>
      </c>
      <c r="X94" s="198">
        <v>44722</v>
      </c>
      <c r="Y94" s="197" t="s">
        <v>3577</v>
      </c>
      <c r="Z94" s="197">
        <f t="shared" si="8"/>
        <v>60</v>
      </c>
    </row>
    <row r="95" spans="1:26" hidden="1">
      <c r="B95" s="197">
        <v>90</v>
      </c>
      <c r="C95" s="197" t="s">
        <v>3509</v>
      </c>
      <c r="D95" s="197" t="s">
        <v>3545</v>
      </c>
      <c r="E95" s="197">
        <v>4800</v>
      </c>
      <c r="F95" s="198">
        <v>44758</v>
      </c>
      <c r="G95" s="197" t="s">
        <v>3493</v>
      </c>
      <c r="H95" s="197">
        <f t="shared" si="9"/>
        <v>53.3</v>
      </c>
      <c r="K95" s="197">
        <v>63.4</v>
      </c>
      <c r="L95" s="197" t="s">
        <v>3542</v>
      </c>
      <c r="M95" s="197" t="s">
        <v>3538</v>
      </c>
      <c r="N95" s="197">
        <v>3500</v>
      </c>
      <c r="O95" s="198">
        <v>44521</v>
      </c>
      <c r="P95" s="197" t="s">
        <v>3508</v>
      </c>
      <c r="Q95" s="197">
        <f t="shared" si="6"/>
        <v>55.2</v>
      </c>
      <c r="T95" s="197">
        <v>80</v>
      </c>
      <c r="U95" s="197" t="s">
        <v>3572</v>
      </c>
      <c r="V95" s="197" t="s">
        <v>3575</v>
      </c>
      <c r="W95" s="197">
        <v>4400</v>
      </c>
      <c r="X95" s="198">
        <v>44720</v>
      </c>
      <c r="Y95" s="197" t="s">
        <v>3548</v>
      </c>
      <c r="Z95" s="197">
        <f t="shared" si="8"/>
        <v>55</v>
      </c>
    </row>
    <row r="96" spans="1:26" hidden="1">
      <c r="B96" s="197">
        <v>67</v>
      </c>
      <c r="C96" s="197" t="s">
        <v>3504</v>
      </c>
      <c r="D96" s="197" t="s">
        <v>3532</v>
      </c>
      <c r="E96" s="197">
        <v>4400</v>
      </c>
      <c r="F96" s="198">
        <v>44754</v>
      </c>
      <c r="G96" s="197" t="s">
        <v>3528</v>
      </c>
      <c r="H96" s="197">
        <f t="shared" si="9"/>
        <v>65.7</v>
      </c>
      <c r="K96" s="197">
        <v>66</v>
      </c>
      <c r="L96" s="197" t="s">
        <v>3509</v>
      </c>
      <c r="M96" s="197" t="s">
        <v>3534</v>
      </c>
      <c r="N96" s="197">
        <v>3450</v>
      </c>
      <c r="O96" s="198">
        <v>44506</v>
      </c>
      <c r="P96" s="197" t="s">
        <v>3508</v>
      </c>
      <c r="Q96" s="197">
        <f t="shared" si="6"/>
        <v>52.3</v>
      </c>
      <c r="T96" s="197">
        <v>90</v>
      </c>
      <c r="U96" s="197" t="s">
        <v>3572</v>
      </c>
      <c r="V96" s="197" t="s">
        <v>237</v>
      </c>
      <c r="W96" s="197">
        <v>4300</v>
      </c>
      <c r="X96" s="198">
        <v>44716</v>
      </c>
      <c r="Y96" s="197" t="s">
        <v>3493</v>
      </c>
      <c r="Z96" s="197">
        <f t="shared" si="8"/>
        <v>47.8</v>
      </c>
    </row>
    <row r="97" spans="2:26" hidden="1">
      <c r="B97" s="197">
        <v>90</v>
      </c>
      <c r="C97" s="197" t="s">
        <v>3509</v>
      </c>
      <c r="D97" s="197" t="s">
        <v>3533</v>
      </c>
      <c r="E97" s="197">
        <v>4200</v>
      </c>
      <c r="F97" s="198">
        <v>44751</v>
      </c>
      <c r="G97" s="197" t="s">
        <v>3493</v>
      </c>
      <c r="H97" s="197">
        <f t="shared" si="9"/>
        <v>46.7</v>
      </c>
      <c r="K97" s="197">
        <v>63</v>
      </c>
      <c r="L97" s="197" t="s">
        <v>3509</v>
      </c>
      <c r="M97" s="197" t="s">
        <v>3536</v>
      </c>
      <c r="N97" s="197">
        <v>3500</v>
      </c>
      <c r="O97" s="198">
        <v>44499</v>
      </c>
      <c r="P97" s="197" t="s">
        <v>3508</v>
      </c>
      <c r="Q97" s="197">
        <f t="shared" si="6"/>
        <v>55.6</v>
      </c>
      <c r="T97" s="197">
        <v>90</v>
      </c>
      <c r="U97" s="197" t="s">
        <v>3572</v>
      </c>
      <c r="V97" s="197" t="s">
        <v>3575</v>
      </c>
      <c r="W97" s="197">
        <v>5000</v>
      </c>
      <c r="X97" s="198">
        <v>44707</v>
      </c>
      <c r="Y97" s="197" t="s">
        <v>3493</v>
      </c>
      <c r="Z97" s="197">
        <f t="shared" si="8"/>
        <v>55.6</v>
      </c>
    </row>
    <row r="98" spans="2:26" hidden="1">
      <c r="B98" s="197">
        <v>90</v>
      </c>
      <c r="C98" s="197" t="s">
        <v>3509</v>
      </c>
      <c r="D98" s="197" t="s">
        <v>3533</v>
      </c>
      <c r="E98" s="197">
        <v>4300</v>
      </c>
      <c r="F98" s="198">
        <v>44748</v>
      </c>
      <c r="G98" s="197" t="s">
        <v>3493</v>
      </c>
      <c r="H98" s="197">
        <f t="shared" si="9"/>
        <v>47.8</v>
      </c>
      <c r="K98" s="197">
        <v>89</v>
      </c>
      <c r="L98" s="197" t="s">
        <v>3509</v>
      </c>
      <c r="M98" s="197" t="s">
        <v>3536</v>
      </c>
      <c r="N98" s="197">
        <v>4000</v>
      </c>
      <c r="O98" s="198">
        <v>44498</v>
      </c>
      <c r="P98" s="197" t="s">
        <v>3511</v>
      </c>
      <c r="Q98" s="197">
        <f t="shared" si="6"/>
        <v>44.9</v>
      </c>
      <c r="T98" s="197">
        <v>49</v>
      </c>
      <c r="U98" s="197" t="s">
        <v>3578</v>
      </c>
      <c r="V98" s="197" t="s">
        <v>237</v>
      </c>
      <c r="W98" s="197">
        <v>3500</v>
      </c>
      <c r="X98" s="198">
        <v>44692</v>
      </c>
      <c r="Y98" s="197" t="s">
        <v>3508</v>
      </c>
      <c r="Z98" s="197">
        <f t="shared" si="8"/>
        <v>71.400000000000006</v>
      </c>
    </row>
    <row r="99" spans="2:26" hidden="1">
      <c r="B99" s="197">
        <v>90</v>
      </c>
      <c r="C99" s="197" t="s">
        <v>3509</v>
      </c>
      <c r="D99" s="197" t="s">
        <v>3546</v>
      </c>
      <c r="E99" s="197">
        <v>4600</v>
      </c>
      <c r="F99" s="198">
        <v>44747</v>
      </c>
      <c r="G99" s="197" t="s">
        <v>3493</v>
      </c>
      <c r="H99" s="197">
        <f t="shared" si="9"/>
        <v>51.1</v>
      </c>
      <c r="K99" s="197">
        <v>50</v>
      </c>
      <c r="L99" s="197" t="s">
        <v>3543</v>
      </c>
      <c r="M99" s="197" t="s">
        <v>3534</v>
      </c>
      <c r="N99" s="197">
        <v>3700</v>
      </c>
      <c r="O99" s="198">
        <v>44496</v>
      </c>
      <c r="P99" s="197" t="s">
        <v>3508</v>
      </c>
      <c r="Q99" s="197">
        <f t="shared" si="6"/>
        <v>74</v>
      </c>
      <c r="T99" s="197">
        <v>90</v>
      </c>
      <c r="U99" s="197" t="s">
        <v>3578</v>
      </c>
      <c r="V99" s="197" t="s">
        <v>3573</v>
      </c>
      <c r="W99" s="197">
        <v>4100</v>
      </c>
      <c r="X99" s="198">
        <v>44686</v>
      </c>
      <c r="Y99" s="197" t="s">
        <v>3524</v>
      </c>
      <c r="Z99" s="197">
        <f t="shared" si="8"/>
        <v>45.6</v>
      </c>
    </row>
    <row r="100" spans="2:26" hidden="1">
      <c r="B100" s="197">
        <v>90</v>
      </c>
      <c r="C100" s="197" t="s">
        <v>3509</v>
      </c>
      <c r="D100" s="197" t="s">
        <v>3532</v>
      </c>
      <c r="E100" s="197">
        <v>4000</v>
      </c>
      <c r="F100" s="198">
        <v>44745</v>
      </c>
      <c r="G100" s="197" t="s">
        <v>3493</v>
      </c>
      <c r="H100" s="197">
        <f t="shared" si="9"/>
        <v>44.4</v>
      </c>
      <c r="K100" s="197">
        <v>65.69</v>
      </c>
      <c r="L100" s="197" t="s">
        <v>3509</v>
      </c>
      <c r="M100" s="197" t="s">
        <v>3534</v>
      </c>
      <c r="N100" s="197">
        <v>3600</v>
      </c>
      <c r="O100" s="198">
        <v>44493</v>
      </c>
      <c r="P100" s="197" t="s">
        <v>3508</v>
      </c>
      <c r="Q100" s="197">
        <f t="shared" si="6"/>
        <v>54.8</v>
      </c>
      <c r="T100" s="197">
        <v>79</v>
      </c>
      <c r="U100" s="197" t="s">
        <v>3572</v>
      </c>
      <c r="V100" s="197" t="s">
        <v>237</v>
      </c>
      <c r="W100" s="197">
        <v>4200</v>
      </c>
      <c r="X100" s="198">
        <v>44674</v>
      </c>
      <c r="Y100" s="197" t="s">
        <v>3493</v>
      </c>
      <c r="Z100" s="197">
        <f t="shared" si="8"/>
        <v>53.2</v>
      </c>
    </row>
    <row r="101" spans="2:26" hidden="1">
      <c r="B101" s="197">
        <v>90</v>
      </c>
      <c r="C101" s="197" t="s">
        <v>3509</v>
      </c>
      <c r="D101" s="197" t="s">
        <v>3533</v>
      </c>
      <c r="E101" s="197">
        <v>4800</v>
      </c>
      <c r="F101" s="198">
        <v>44735</v>
      </c>
      <c r="G101" s="197" t="s">
        <v>3493</v>
      </c>
      <c r="H101" s="197">
        <f t="shared" si="9"/>
        <v>53.3</v>
      </c>
      <c r="K101" s="197">
        <v>108</v>
      </c>
      <c r="L101" s="197" t="s">
        <v>3509</v>
      </c>
      <c r="M101" s="197" t="s">
        <v>3530</v>
      </c>
      <c r="N101" s="197">
        <v>6200</v>
      </c>
      <c r="O101" s="198">
        <v>44490</v>
      </c>
      <c r="P101" s="197" t="s">
        <v>3531</v>
      </c>
      <c r="Q101" s="197">
        <f t="shared" si="6"/>
        <v>57.4</v>
      </c>
      <c r="T101" s="197">
        <v>66</v>
      </c>
      <c r="U101" s="197" t="s">
        <v>3572</v>
      </c>
      <c r="V101" s="197" t="s">
        <v>3575</v>
      </c>
      <c r="W101" s="197">
        <v>3600</v>
      </c>
      <c r="X101" s="198">
        <v>44674</v>
      </c>
      <c r="Y101" s="197" t="s">
        <v>3508</v>
      </c>
      <c r="Z101" s="197">
        <f t="shared" si="8"/>
        <v>54.5</v>
      </c>
    </row>
    <row r="102" spans="2:26" hidden="1">
      <c r="B102" s="197">
        <v>90.36</v>
      </c>
      <c r="C102" s="197" t="s">
        <v>3509</v>
      </c>
      <c r="D102" s="197" t="s">
        <v>3545</v>
      </c>
      <c r="E102" s="197">
        <v>4100</v>
      </c>
      <c r="F102" s="198">
        <v>44731</v>
      </c>
      <c r="G102" s="197" t="s">
        <v>3493</v>
      </c>
      <c r="H102" s="197">
        <f t="shared" si="9"/>
        <v>45.4</v>
      </c>
      <c r="K102" s="197">
        <v>90</v>
      </c>
      <c r="L102" s="197" t="s">
        <v>3509</v>
      </c>
      <c r="M102" s="197" t="s">
        <v>3530</v>
      </c>
      <c r="N102" s="197">
        <v>4500</v>
      </c>
      <c r="O102" s="198">
        <v>44485</v>
      </c>
      <c r="P102" s="197" t="s">
        <v>3511</v>
      </c>
      <c r="Q102" s="197">
        <f t="shared" si="6"/>
        <v>50</v>
      </c>
      <c r="T102" s="197">
        <v>49</v>
      </c>
      <c r="U102" s="197" t="s">
        <v>3578</v>
      </c>
      <c r="V102" s="197" t="s">
        <v>237</v>
      </c>
      <c r="W102" s="197">
        <v>3500</v>
      </c>
      <c r="X102" s="198">
        <v>44673</v>
      </c>
      <c r="Y102" s="197" t="s">
        <v>3508</v>
      </c>
      <c r="Z102" s="197">
        <f t="shared" si="8"/>
        <v>71.400000000000006</v>
      </c>
    </row>
    <row r="103" spans="2:26" hidden="1">
      <c r="B103" s="197">
        <v>90</v>
      </c>
      <c r="C103" s="197" t="s">
        <v>3509</v>
      </c>
      <c r="D103" s="197" t="s">
        <v>3533</v>
      </c>
      <c r="E103" s="197">
        <v>4200</v>
      </c>
      <c r="F103" s="198">
        <v>44731</v>
      </c>
      <c r="G103" s="197" t="s">
        <v>3493</v>
      </c>
      <c r="H103" s="197">
        <f t="shared" si="9"/>
        <v>46.7</v>
      </c>
      <c r="K103" s="197">
        <v>90</v>
      </c>
      <c r="L103" s="197" t="s">
        <v>3509</v>
      </c>
      <c r="M103" s="197" t="s">
        <v>3533</v>
      </c>
      <c r="N103" s="197">
        <v>4500</v>
      </c>
      <c r="O103" s="198">
        <v>44476</v>
      </c>
      <c r="P103" s="197" t="s">
        <v>3511</v>
      </c>
      <c r="Q103" s="197">
        <f t="shared" si="6"/>
        <v>50</v>
      </c>
      <c r="T103" s="197">
        <v>50</v>
      </c>
      <c r="U103" s="197" t="s">
        <v>3578</v>
      </c>
      <c r="V103" s="197" t="s">
        <v>3573</v>
      </c>
      <c r="W103" s="197">
        <v>3500</v>
      </c>
      <c r="X103" s="198">
        <v>44668</v>
      </c>
      <c r="Y103" s="197" t="s">
        <v>3508</v>
      </c>
      <c r="Z103" s="197">
        <f t="shared" si="8"/>
        <v>70</v>
      </c>
    </row>
    <row r="104" spans="2:26" hidden="1">
      <c r="B104" s="197">
        <v>90</v>
      </c>
      <c r="C104" s="197" t="s">
        <v>3509</v>
      </c>
      <c r="D104" s="197" t="s">
        <v>3532</v>
      </c>
      <c r="E104" s="197">
        <v>4300</v>
      </c>
      <c r="F104" s="198">
        <v>44725</v>
      </c>
      <c r="G104" s="197" t="s">
        <v>3493</v>
      </c>
      <c r="H104" s="197">
        <f t="shared" si="9"/>
        <v>47.8</v>
      </c>
      <c r="K104" s="197">
        <v>90</v>
      </c>
      <c r="L104" s="197" t="s">
        <v>3509</v>
      </c>
      <c r="M104" s="197" t="s">
        <v>3536</v>
      </c>
      <c r="N104" s="197">
        <v>4600</v>
      </c>
      <c r="O104" s="198">
        <v>44462</v>
      </c>
      <c r="P104" s="197" t="s">
        <v>3511</v>
      </c>
      <c r="Q104" s="197">
        <f t="shared" si="6"/>
        <v>51.1</v>
      </c>
      <c r="T104" s="197">
        <v>90</v>
      </c>
      <c r="U104" s="197" t="s">
        <v>3572</v>
      </c>
      <c r="V104" s="197" t="s">
        <v>237</v>
      </c>
      <c r="W104" s="197">
        <v>3500</v>
      </c>
      <c r="X104" s="198">
        <v>44667</v>
      </c>
      <c r="Y104" s="197" t="s">
        <v>3493</v>
      </c>
      <c r="Z104" s="197">
        <f t="shared" si="8"/>
        <v>38.9</v>
      </c>
    </row>
    <row r="105" spans="2:26" hidden="1">
      <c r="B105" s="197">
        <v>90</v>
      </c>
      <c r="C105" s="197" t="s">
        <v>3509</v>
      </c>
      <c r="D105" s="197" t="s">
        <v>3532</v>
      </c>
      <c r="E105" s="197">
        <v>4300</v>
      </c>
      <c r="F105" s="198">
        <v>44724</v>
      </c>
      <c r="G105" s="197" t="s">
        <v>3493</v>
      </c>
      <c r="H105" s="197">
        <f t="shared" si="9"/>
        <v>47.8</v>
      </c>
      <c r="K105" s="197">
        <v>62</v>
      </c>
      <c r="L105" s="197" t="s">
        <v>3509</v>
      </c>
      <c r="M105" s="197" t="s">
        <v>3530</v>
      </c>
      <c r="N105" s="197">
        <v>3700</v>
      </c>
      <c r="O105" s="198">
        <v>44448</v>
      </c>
      <c r="P105" s="197" t="s">
        <v>3508</v>
      </c>
      <c r="Q105" s="197">
        <f t="shared" si="6"/>
        <v>59.7</v>
      </c>
      <c r="T105" s="197">
        <v>90</v>
      </c>
      <c r="U105" s="197" t="s">
        <v>3572</v>
      </c>
      <c r="V105" s="197" t="s">
        <v>3573</v>
      </c>
      <c r="W105" s="197">
        <v>5200</v>
      </c>
      <c r="X105" s="198">
        <v>44667</v>
      </c>
      <c r="Y105" s="197" t="s">
        <v>3493</v>
      </c>
      <c r="Z105" s="197">
        <f t="shared" si="8"/>
        <v>57.8</v>
      </c>
    </row>
    <row r="106" spans="2:26" hidden="1">
      <c r="B106" s="197">
        <v>90</v>
      </c>
      <c r="C106" s="197" t="s">
        <v>3509</v>
      </c>
      <c r="D106" s="197" t="s">
        <v>3547</v>
      </c>
      <c r="E106" s="197">
        <v>4700</v>
      </c>
      <c r="F106" s="198">
        <v>44714</v>
      </c>
      <c r="G106" s="197" t="s">
        <v>3493</v>
      </c>
      <c r="H106" s="197">
        <f t="shared" si="9"/>
        <v>52.2</v>
      </c>
      <c r="K106" s="197">
        <v>62</v>
      </c>
      <c r="L106" s="197" t="s">
        <v>3509</v>
      </c>
      <c r="M106" s="197" t="s">
        <v>3534</v>
      </c>
      <c r="N106" s="197">
        <v>3300</v>
      </c>
      <c r="O106" s="198">
        <v>44416</v>
      </c>
      <c r="P106" s="197" t="s">
        <v>3508</v>
      </c>
      <c r="Q106" s="197">
        <f t="shared" si="6"/>
        <v>53.2</v>
      </c>
      <c r="T106" s="197">
        <v>66</v>
      </c>
      <c r="U106" s="197" t="s">
        <v>3572</v>
      </c>
      <c r="V106" s="197" t="s">
        <v>237</v>
      </c>
      <c r="W106" s="197">
        <v>3700</v>
      </c>
      <c r="X106" s="198">
        <v>44656</v>
      </c>
      <c r="Y106" s="197" t="s">
        <v>3508</v>
      </c>
      <c r="Z106" s="197">
        <f t="shared" si="8"/>
        <v>56.1</v>
      </c>
    </row>
    <row r="107" spans="2:26" hidden="1">
      <c r="B107" s="197">
        <v>90</v>
      </c>
      <c r="C107" s="197" t="s">
        <v>3509</v>
      </c>
      <c r="D107" s="197" t="s">
        <v>3533</v>
      </c>
      <c r="E107" s="197">
        <v>4900</v>
      </c>
      <c r="F107" s="198">
        <v>44710</v>
      </c>
      <c r="G107" s="197" t="s">
        <v>3493</v>
      </c>
      <c r="H107" s="197">
        <f t="shared" si="9"/>
        <v>54.4</v>
      </c>
      <c r="K107" s="197">
        <v>90</v>
      </c>
      <c r="L107" s="197" t="s">
        <v>3509</v>
      </c>
      <c r="M107" s="197" t="s">
        <v>3533</v>
      </c>
      <c r="N107" s="197">
        <v>4100</v>
      </c>
      <c r="O107" s="198">
        <v>44415</v>
      </c>
      <c r="P107" s="197" t="s">
        <v>3511</v>
      </c>
      <c r="Q107" s="197">
        <f t="shared" si="6"/>
        <v>45.6</v>
      </c>
      <c r="T107" s="197">
        <v>65.81</v>
      </c>
      <c r="U107" s="197" t="s">
        <v>3572</v>
      </c>
      <c r="V107" s="197" t="s">
        <v>3575</v>
      </c>
      <c r="W107" s="197">
        <v>3600</v>
      </c>
      <c r="X107" s="198">
        <v>44647</v>
      </c>
      <c r="Y107" s="197" t="s">
        <v>3508</v>
      </c>
      <c r="Z107" s="197">
        <f t="shared" si="8"/>
        <v>54.7</v>
      </c>
    </row>
    <row r="108" spans="2:26" hidden="1">
      <c r="B108" s="197">
        <v>90</v>
      </c>
      <c r="C108" s="197" t="s">
        <v>3509</v>
      </c>
      <c r="D108" s="197" t="s">
        <v>3547</v>
      </c>
      <c r="E108" s="197">
        <v>4300</v>
      </c>
      <c r="F108" s="198">
        <v>44705</v>
      </c>
      <c r="G108" s="197" t="s">
        <v>3493</v>
      </c>
      <c r="H108" s="197">
        <f t="shared" si="9"/>
        <v>47.8</v>
      </c>
      <c r="K108" s="197">
        <v>90</v>
      </c>
      <c r="L108" s="197" t="s">
        <v>3509</v>
      </c>
      <c r="M108" s="197" t="s">
        <v>3532</v>
      </c>
      <c r="N108" s="197">
        <v>4000</v>
      </c>
      <c r="O108" s="198">
        <v>44408</v>
      </c>
      <c r="P108" s="197" t="s">
        <v>3511</v>
      </c>
      <c r="Q108" s="197">
        <f t="shared" si="6"/>
        <v>44.4</v>
      </c>
      <c r="T108" s="197">
        <v>62.36</v>
      </c>
      <c r="U108" s="197" t="s">
        <v>3576</v>
      </c>
      <c r="V108" s="197" t="s">
        <v>3575</v>
      </c>
      <c r="W108" s="197">
        <v>3000</v>
      </c>
      <c r="X108" s="198">
        <v>44647</v>
      </c>
      <c r="Y108" s="197" t="s">
        <v>3508</v>
      </c>
      <c r="Z108" s="197">
        <f t="shared" si="8"/>
        <v>48.1</v>
      </c>
    </row>
    <row r="109" spans="2:26" hidden="1">
      <c r="B109" s="197">
        <v>90</v>
      </c>
      <c r="C109" s="197" t="s">
        <v>3509</v>
      </c>
      <c r="D109" s="197" t="s">
        <v>3534</v>
      </c>
      <c r="E109" s="197">
        <v>5000</v>
      </c>
      <c r="F109" s="198">
        <v>44701</v>
      </c>
      <c r="G109" s="197" t="s">
        <v>3493</v>
      </c>
      <c r="H109" s="197">
        <f t="shared" si="9"/>
        <v>55.6</v>
      </c>
      <c r="K109" s="197">
        <v>49</v>
      </c>
      <c r="L109" s="197" t="s">
        <v>3541</v>
      </c>
      <c r="M109" s="197" t="s">
        <v>3534</v>
      </c>
      <c r="N109" s="197">
        <v>3400</v>
      </c>
      <c r="O109" s="198">
        <v>44395</v>
      </c>
      <c r="P109" s="197" t="s">
        <v>3508</v>
      </c>
      <c r="Q109" s="197">
        <f t="shared" si="6"/>
        <v>69.400000000000006</v>
      </c>
      <c r="T109" s="197">
        <v>63</v>
      </c>
      <c r="U109" s="197" t="s">
        <v>3579</v>
      </c>
      <c r="V109" s="197" t="s">
        <v>3575</v>
      </c>
      <c r="W109" s="197">
        <v>3791</v>
      </c>
      <c r="X109" s="198">
        <v>44643</v>
      </c>
      <c r="Y109" s="197" t="s">
        <v>3508</v>
      </c>
      <c r="Z109" s="197">
        <f t="shared" si="8"/>
        <v>60.2</v>
      </c>
    </row>
    <row r="110" spans="2:26" hidden="1">
      <c r="B110" s="197">
        <v>63</v>
      </c>
      <c r="C110" s="197" t="s">
        <v>3504</v>
      </c>
      <c r="D110" s="197" t="s">
        <v>3534</v>
      </c>
      <c r="E110" s="197">
        <v>4100</v>
      </c>
      <c r="F110" s="198">
        <v>44700</v>
      </c>
      <c r="G110" s="197" t="s">
        <v>3528</v>
      </c>
      <c r="H110" s="197">
        <f t="shared" si="9"/>
        <v>65.099999999999994</v>
      </c>
      <c r="K110" s="197">
        <v>67</v>
      </c>
      <c r="L110" s="197" t="s">
        <v>3509</v>
      </c>
      <c r="M110" s="197" t="s">
        <v>3530</v>
      </c>
      <c r="N110" s="197">
        <v>3400</v>
      </c>
      <c r="O110" s="198">
        <v>44392</v>
      </c>
      <c r="P110" s="197" t="s">
        <v>3508</v>
      </c>
      <c r="Q110" s="197">
        <f t="shared" si="6"/>
        <v>50.7</v>
      </c>
      <c r="T110" s="197">
        <v>65</v>
      </c>
      <c r="U110" s="197" t="s">
        <v>3572</v>
      </c>
      <c r="V110" s="197" t="s">
        <v>237</v>
      </c>
      <c r="W110" s="197">
        <v>3700</v>
      </c>
      <c r="X110" s="198">
        <v>44640</v>
      </c>
      <c r="Y110" s="197" t="s">
        <v>3508</v>
      </c>
      <c r="Z110" s="197">
        <f t="shared" si="8"/>
        <v>56.9</v>
      </c>
    </row>
    <row r="111" spans="2:26" hidden="1">
      <c r="B111" s="197">
        <v>90</v>
      </c>
      <c r="C111" s="197" t="s">
        <v>3509</v>
      </c>
      <c r="D111" s="197" t="s">
        <v>3532</v>
      </c>
      <c r="E111" s="197">
        <v>4100</v>
      </c>
      <c r="F111" s="198">
        <v>44700</v>
      </c>
      <c r="G111" s="197" t="s">
        <v>3493</v>
      </c>
      <c r="H111" s="197">
        <f t="shared" si="9"/>
        <v>45.6</v>
      </c>
      <c r="K111" s="197">
        <v>90</v>
      </c>
      <c r="L111" s="197" t="s">
        <v>3509</v>
      </c>
      <c r="M111" s="197" t="s">
        <v>3538</v>
      </c>
      <c r="N111" s="197">
        <v>4200</v>
      </c>
      <c r="O111" s="198">
        <v>44390</v>
      </c>
      <c r="P111" s="197" t="s">
        <v>3511</v>
      </c>
      <c r="Q111" s="197">
        <f t="shared" si="6"/>
        <v>46.7</v>
      </c>
      <c r="T111" s="197">
        <v>65</v>
      </c>
      <c r="U111" s="197" t="s">
        <v>3572</v>
      </c>
      <c r="V111" s="197" t="s">
        <v>237</v>
      </c>
      <c r="W111" s="197">
        <v>3700</v>
      </c>
      <c r="X111" s="198">
        <v>44640</v>
      </c>
      <c r="Y111" s="197" t="s">
        <v>3508</v>
      </c>
      <c r="Z111" s="197">
        <f t="shared" si="8"/>
        <v>56.9</v>
      </c>
    </row>
    <row r="112" spans="2:26" hidden="1">
      <c r="B112" s="197">
        <v>90</v>
      </c>
      <c r="C112" s="197" t="s">
        <v>3509</v>
      </c>
      <c r="D112" s="197" t="s">
        <v>3534</v>
      </c>
      <c r="E112" s="197">
        <v>4100</v>
      </c>
      <c r="F112" s="198">
        <v>44699</v>
      </c>
      <c r="G112" s="197" t="s">
        <v>3493</v>
      </c>
      <c r="H112" s="197">
        <f t="shared" si="9"/>
        <v>45.6</v>
      </c>
      <c r="K112" s="197">
        <v>63</v>
      </c>
      <c r="L112" s="197" t="s">
        <v>3509</v>
      </c>
      <c r="M112" s="197" t="s">
        <v>3534</v>
      </c>
      <c r="N112" s="197">
        <v>3500</v>
      </c>
      <c r="O112" s="198">
        <v>44376</v>
      </c>
      <c r="P112" s="197" t="s">
        <v>3508</v>
      </c>
      <c r="Q112" s="197">
        <f t="shared" si="6"/>
        <v>55.6</v>
      </c>
      <c r="T112" s="197">
        <v>90</v>
      </c>
      <c r="U112" s="197" t="s">
        <v>3572</v>
      </c>
      <c r="V112" s="197" t="s">
        <v>3573</v>
      </c>
      <c r="W112" s="197">
        <v>4700</v>
      </c>
      <c r="X112" s="198">
        <v>44627</v>
      </c>
      <c r="Y112" s="197" t="s">
        <v>3493</v>
      </c>
      <c r="Z112" s="197">
        <f t="shared" si="8"/>
        <v>52.2</v>
      </c>
    </row>
    <row r="113" spans="2:26" hidden="1">
      <c r="B113" s="197">
        <v>79</v>
      </c>
      <c r="C113" s="197" t="s">
        <v>3509</v>
      </c>
      <c r="D113" s="197" t="s">
        <v>3532</v>
      </c>
      <c r="E113" s="197">
        <v>3900</v>
      </c>
      <c r="F113" s="198">
        <v>44682</v>
      </c>
      <c r="G113" s="197" t="s">
        <v>3548</v>
      </c>
      <c r="H113" s="197">
        <f t="shared" si="9"/>
        <v>49.4</v>
      </c>
      <c r="T113" s="197">
        <v>50</v>
      </c>
      <c r="U113" s="197" t="s">
        <v>3578</v>
      </c>
      <c r="V113" s="197" t="s">
        <v>237</v>
      </c>
      <c r="W113" s="197">
        <v>3200</v>
      </c>
      <c r="X113" s="198">
        <v>44612</v>
      </c>
      <c r="Y113" s="197" t="s">
        <v>3508</v>
      </c>
      <c r="Z113" s="197">
        <f t="shared" si="8"/>
        <v>64</v>
      </c>
    </row>
    <row r="114" spans="2:26" hidden="1">
      <c r="B114" s="197">
        <v>89.9</v>
      </c>
      <c r="C114" s="197" t="s">
        <v>3509</v>
      </c>
      <c r="D114" s="197" t="s">
        <v>3534</v>
      </c>
      <c r="E114" s="197">
        <v>4500</v>
      </c>
      <c r="F114" s="198">
        <v>44678</v>
      </c>
      <c r="G114" s="197" t="s">
        <v>3493</v>
      </c>
      <c r="H114" s="197">
        <f t="shared" si="9"/>
        <v>50.1</v>
      </c>
      <c r="T114" s="197">
        <v>49.81</v>
      </c>
      <c r="U114" s="197" t="s">
        <v>3572</v>
      </c>
      <c r="V114" s="197" t="s">
        <v>3573</v>
      </c>
      <c r="W114" s="197">
        <v>3100</v>
      </c>
      <c r="X114" s="198">
        <v>44611</v>
      </c>
      <c r="Y114" s="197" t="s">
        <v>3508</v>
      </c>
      <c r="Z114" s="197">
        <f t="shared" si="8"/>
        <v>62.2</v>
      </c>
    </row>
    <row r="115" spans="2:26" hidden="1">
      <c r="B115" s="197">
        <v>109</v>
      </c>
      <c r="C115" s="197" t="s">
        <v>3509</v>
      </c>
      <c r="D115" s="197" t="s">
        <v>3545</v>
      </c>
      <c r="E115" s="197">
        <v>6000</v>
      </c>
      <c r="F115" s="198">
        <v>44661</v>
      </c>
      <c r="G115" s="197" t="s">
        <v>3525</v>
      </c>
      <c r="H115" s="197">
        <f t="shared" si="9"/>
        <v>55</v>
      </c>
      <c r="J115" s="196" t="s">
        <v>3497</v>
      </c>
      <c r="K115" s="196" t="s">
        <v>3498</v>
      </c>
      <c r="L115" s="196" t="s">
        <v>3499</v>
      </c>
      <c r="M115" s="196" t="s">
        <v>3500</v>
      </c>
      <c r="N115" s="196" t="s">
        <v>3501</v>
      </c>
      <c r="O115" s="196" t="s">
        <v>3502</v>
      </c>
      <c r="P115" s="196" t="s">
        <v>3503</v>
      </c>
      <c r="Q115" s="196" t="s">
        <v>3506</v>
      </c>
      <c r="T115" s="197">
        <v>49</v>
      </c>
      <c r="U115" s="197" t="s">
        <v>3574</v>
      </c>
      <c r="V115" s="197" t="s">
        <v>237</v>
      </c>
      <c r="W115" s="197">
        <v>3400</v>
      </c>
      <c r="X115" s="198">
        <v>44610</v>
      </c>
      <c r="Y115" s="197" t="s">
        <v>3508</v>
      </c>
      <c r="Z115" s="197">
        <f t="shared" si="8"/>
        <v>69.400000000000006</v>
      </c>
    </row>
    <row r="116" spans="2:26" hidden="1">
      <c r="B116" s="197">
        <v>66</v>
      </c>
      <c r="C116" s="197" t="s">
        <v>3509</v>
      </c>
      <c r="D116" s="197" t="s">
        <v>3547</v>
      </c>
      <c r="E116" s="197">
        <v>3500</v>
      </c>
      <c r="F116" s="198">
        <v>44660</v>
      </c>
      <c r="G116" s="197" t="s">
        <v>3528</v>
      </c>
      <c r="H116" s="197">
        <f t="shared" si="9"/>
        <v>53</v>
      </c>
      <c r="J116" s="197" t="s">
        <v>3567</v>
      </c>
      <c r="K116" s="197">
        <v>89</v>
      </c>
      <c r="L116" s="197" t="s">
        <v>3509</v>
      </c>
      <c r="M116" s="197" t="s">
        <v>3560</v>
      </c>
      <c r="N116" s="197">
        <v>5100</v>
      </c>
      <c r="O116" s="198">
        <v>44779</v>
      </c>
      <c r="P116" s="197" t="s">
        <v>3512</v>
      </c>
      <c r="Q116" s="197">
        <f t="shared" ref="Q116:Q124" si="10">ROUND(N116/K116,1)</f>
        <v>57.3</v>
      </c>
      <c r="T116" s="197">
        <v>90</v>
      </c>
      <c r="U116" s="197" t="s">
        <v>3572</v>
      </c>
      <c r="V116" s="197" t="s">
        <v>3575</v>
      </c>
      <c r="W116" s="197">
        <v>4000</v>
      </c>
      <c r="X116" s="198">
        <v>44605</v>
      </c>
      <c r="Y116" s="197" t="s">
        <v>3493</v>
      </c>
      <c r="Z116" s="197">
        <f t="shared" si="8"/>
        <v>44.4</v>
      </c>
    </row>
    <row r="117" spans="2:26" hidden="1">
      <c r="B117" s="197">
        <v>67</v>
      </c>
      <c r="C117" s="197" t="s">
        <v>3504</v>
      </c>
      <c r="D117" s="197" t="s">
        <v>3532</v>
      </c>
      <c r="E117" s="197">
        <v>3900</v>
      </c>
      <c r="F117" s="198">
        <v>44643</v>
      </c>
      <c r="G117" s="197" t="s">
        <v>3528</v>
      </c>
      <c r="H117" s="197">
        <f t="shared" si="9"/>
        <v>58.2</v>
      </c>
      <c r="K117" s="197">
        <v>100</v>
      </c>
      <c r="L117" s="197" t="s">
        <v>3509</v>
      </c>
      <c r="M117" s="197" t="s">
        <v>3564</v>
      </c>
      <c r="N117" s="197">
        <v>6100</v>
      </c>
      <c r="O117" s="198">
        <v>44752</v>
      </c>
      <c r="P117" s="197" t="s">
        <v>3531</v>
      </c>
      <c r="Q117" s="197">
        <f t="shared" si="10"/>
        <v>61</v>
      </c>
      <c r="T117" s="197">
        <v>78</v>
      </c>
      <c r="U117" s="197" t="s">
        <v>3572</v>
      </c>
      <c r="V117" s="197" t="s">
        <v>237</v>
      </c>
      <c r="W117" s="197">
        <v>3950</v>
      </c>
      <c r="X117" s="198">
        <v>44604</v>
      </c>
      <c r="Y117" s="197" t="s">
        <v>3493</v>
      </c>
      <c r="Z117" s="197">
        <f t="shared" si="8"/>
        <v>50.6</v>
      </c>
    </row>
    <row r="118" spans="2:26" hidden="1">
      <c r="B118" s="197">
        <v>86</v>
      </c>
      <c r="C118" s="197" t="s">
        <v>3509</v>
      </c>
      <c r="D118" s="197" t="s">
        <v>3532</v>
      </c>
      <c r="E118" s="197">
        <v>3900</v>
      </c>
      <c r="F118" s="198">
        <v>44638</v>
      </c>
      <c r="G118" s="197" t="s">
        <v>3493</v>
      </c>
      <c r="H118" s="197">
        <f t="shared" si="9"/>
        <v>45.3</v>
      </c>
      <c r="K118" s="197">
        <v>65.63</v>
      </c>
      <c r="L118" s="197" t="s">
        <v>3568</v>
      </c>
      <c r="M118" s="197" t="s">
        <v>3532</v>
      </c>
      <c r="N118" s="197">
        <v>3700</v>
      </c>
      <c r="O118" s="198">
        <v>44751</v>
      </c>
      <c r="P118" s="197" t="s">
        <v>3508</v>
      </c>
      <c r="Q118" s="197">
        <f t="shared" si="10"/>
        <v>56.4</v>
      </c>
      <c r="T118" s="197">
        <v>62</v>
      </c>
      <c r="U118" s="197" t="s">
        <v>3579</v>
      </c>
      <c r="V118" s="197" t="s">
        <v>3573</v>
      </c>
      <c r="W118" s="197">
        <v>3700</v>
      </c>
      <c r="X118" s="198">
        <v>44602</v>
      </c>
      <c r="Y118" s="197" t="s">
        <v>3508</v>
      </c>
      <c r="Z118" s="197">
        <f t="shared" si="8"/>
        <v>59.7</v>
      </c>
    </row>
    <row r="119" spans="2:26" hidden="1">
      <c r="B119" s="197">
        <v>67</v>
      </c>
      <c r="C119" s="197" t="s">
        <v>3509</v>
      </c>
      <c r="D119" s="197" t="s">
        <v>3547</v>
      </c>
      <c r="E119" s="197">
        <v>3800</v>
      </c>
      <c r="F119" s="198">
        <v>44632</v>
      </c>
      <c r="G119" s="197" t="s">
        <v>3528</v>
      </c>
      <c r="H119" s="197">
        <f t="shared" si="9"/>
        <v>56.7</v>
      </c>
      <c r="K119" s="197">
        <v>90</v>
      </c>
      <c r="L119" s="197" t="s">
        <v>3509</v>
      </c>
      <c r="M119" s="197" t="s">
        <v>3545</v>
      </c>
      <c r="N119" s="197">
        <v>4500</v>
      </c>
      <c r="O119" s="198">
        <v>44746</v>
      </c>
      <c r="P119" s="197" t="s">
        <v>3512</v>
      </c>
      <c r="Q119" s="197">
        <f t="shared" si="10"/>
        <v>50</v>
      </c>
      <c r="T119" s="197">
        <v>89.3</v>
      </c>
      <c r="U119" s="197" t="s">
        <v>3572</v>
      </c>
      <c r="V119" s="197" t="s">
        <v>237</v>
      </c>
      <c r="W119" s="197">
        <v>4100</v>
      </c>
      <c r="X119" s="198">
        <v>44600</v>
      </c>
      <c r="Y119" s="197" t="s">
        <v>3493</v>
      </c>
      <c r="Z119" s="197">
        <f t="shared" si="8"/>
        <v>45.9</v>
      </c>
    </row>
    <row r="120" spans="2:26" hidden="1">
      <c r="B120" s="197">
        <v>90</v>
      </c>
      <c r="C120" s="197" t="s">
        <v>3509</v>
      </c>
      <c r="D120" s="197" t="s">
        <v>3533</v>
      </c>
      <c r="E120" s="197">
        <v>4300</v>
      </c>
      <c r="F120" s="198">
        <v>44625</v>
      </c>
      <c r="G120" s="197" t="s">
        <v>3493</v>
      </c>
      <c r="H120" s="197">
        <f t="shared" si="9"/>
        <v>47.8</v>
      </c>
      <c r="K120" s="197">
        <v>70</v>
      </c>
      <c r="L120" s="197" t="s">
        <v>3504</v>
      </c>
      <c r="M120" s="197" t="s">
        <v>3532</v>
      </c>
      <c r="N120" s="197">
        <v>3700</v>
      </c>
      <c r="O120" s="198">
        <v>44746</v>
      </c>
      <c r="P120" s="197" t="s">
        <v>3508</v>
      </c>
      <c r="Q120" s="197">
        <f t="shared" si="10"/>
        <v>52.9</v>
      </c>
      <c r="T120" s="197">
        <v>90</v>
      </c>
      <c r="U120" s="197" t="s">
        <v>3572</v>
      </c>
      <c r="V120" s="197" t="s">
        <v>3575</v>
      </c>
      <c r="W120" s="197">
        <v>5200</v>
      </c>
      <c r="X120" s="198">
        <v>44579</v>
      </c>
      <c r="Y120" s="197" t="s">
        <v>3493</v>
      </c>
      <c r="Z120" s="197">
        <f t="shared" si="8"/>
        <v>57.8</v>
      </c>
    </row>
    <row r="121" spans="2:26" hidden="1">
      <c r="B121" s="197">
        <v>62.76</v>
      </c>
      <c r="C121" s="197" t="s">
        <v>3504</v>
      </c>
      <c r="D121" s="197" t="s">
        <v>3534</v>
      </c>
      <c r="E121" s="197">
        <v>3500</v>
      </c>
      <c r="F121" s="198">
        <v>44624</v>
      </c>
      <c r="G121" s="197" t="s">
        <v>3528</v>
      </c>
      <c r="H121" s="197">
        <f t="shared" si="9"/>
        <v>55.8</v>
      </c>
      <c r="K121" s="197">
        <v>70</v>
      </c>
      <c r="L121" s="197" t="s">
        <v>3504</v>
      </c>
      <c r="M121" s="197" t="s">
        <v>3533</v>
      </c>
      <c r="N121" s="197">
        <v>3800</v>
      </c>
      <c r="O121" s="198">
        <v>44744</v>
      </c>
      <c r="P121" s="197" t="s">
        <v>3508</v>
      </c>
      <c r="Q121" s="197">
        <f t="shared" si="10"/>
        <v>54.3</v>
      </c>
      <c r="T121" s="197">
        <v>50</v>
      </c>
      <c r="U121" s="197" t="s">
        <v>3580</v>
      </c>
      <c r="V121" s="197" t="s">
        <v>3573</v>
      </c>
      <c r="W121" s="197">
        <v>3200</v>
      </c>
      <c r="X121" s="198">
        <v>44575</v>
      </c>
      <c r="Y121" s="197" t="s">
        <v>3508</v>
      </c>
      <c r="Z121" s="197">
        <f t="shared" si="8"/>
        <v>64</v>
      </c>
    </row>
    <row r="122" spans="2:26" hidden="1">
      <c r="B122" s="197">
        <v>67</v>
      </c>
      <c r="C122" s="197" t="s">
        <v>3509</v>
      </c>
      <c r="D122" s="197" t="s">
        <v>3547</v>
      </c>
      <c r="E122" s="197">
        <v>3600</v>
      </c>
      <c r="F122" s="198">
        <v>44619</v>
      </c>
      <c r="G122" s="197" t="s">
        <v>3528</v>
      </c>
      <c r="H122" s="197">
        <f t="shared" si="9"/>
        <v>53.7</v>
      </c>
      <c r="K122" s="197">
        <v>70</v>
      </c>
      <c r="L122" s="197" t="s">
        <v>3504</v>
      </c>
      <c r="M122" s="197" t="s">
        <v>3532</v>
      </c>
      <c r="N122" s="197">
        <v>4000</v>
      </c>
      <c r="O122" s="198">
        <v>44729</v>
      </c>
      <c r="P122" s="197" t="s">
        <v>3508</v>
      </c>
      <c r="Q122" s="197">
        <f t="shared" si="10"/>
        <v>57.1</v>
      </c>
      <c r="T122" s="197">
        <v>66</v>
      </c>
      <c r="U122" s="197" t="s">
        <v>3572</v>
      </c>
      <c r="V122" s="197" t="s">
        <v>3573</v>
      </c>
      <c r="W122" s="197">
        <v>3500</v>
      </c>
      <c r="X122" s="198">
        <v>44569</v>
      </c>
      <c r="Y122" s="197" t="s">
        <v>3508</v>
      </c>
      <c r="Z122" s="197">
        <f t="shared" si="8"/>
        <v>53</v>
      </c>
    </row>
    <row r="123" spans="2:26" hidden="1">
      <c r="B123" s="197">
        <v>80</v>
      </c>
      <c r="C123" s="197" t="s">
        <v>3509</v>
      </c>
      <c r="D123" s="197" t="s">
        <v>3532</v>
      </c>
      <c r="E123" s="197">
        <v>4300</v>
      </c>
      <c r="F123" s="198">
        <v>44610</v>
      </c>
      <c r="G123" s="197" t="s">
        <v>3493</v>
      </c>
      <c r="H123" s="197">
        <f t="shared" si="9"/>
        <v>53.8</v>
      </c>
      <c r="K123" s="197">
        <v>108</v>
      </c>
      <c r="L123" s="197" t="s">
        <v>3509</v>
      </c>
      <c r="M123" s="197" t="s">
        <v>3534</v>
      </c>
      <c r="N123" s="197">
        <v>5800</v>
      </c>
      <c r="O123" s="198">
        <v>44727</v>
      </c>
      <c r="P123" s="197" t="s">
        <v>3535</v>
      </c>
      <c r="Q123" s="197">
        <f t="shared" si="10"/>
        <v>53.7</v>
      </c>
      <c r="T123" s="197">
        <v>49.81</v>
      </c>
      <c r="U123" s="197" t="s">
        <v>3578</v>
      </c>
      <c r="V123" s="197" t="s">
        <v>237</v>
      </c>
      <c r="W123" s="197">
        <v>3000</v>
      </c>
      <c r="X123" s="198">
        <v>44566</v>
      </c>
      <c r="Y123" s="197" t="s">
        <v>3508</v>
      </c>
      <c r="Z123" s="197">
        <f t="shared" si="8"/>
        <v>60.2</v>
      </c>
    </row>
    <row r="124" spans="2:26" hidden="1">
      <c r="B124" s="197">
        <v>90</v>
      </c>
      <c r="C124" s="197" t="s">
        <v>3509</v>
      </c>
      <c r="D124" s="197" t="s">
        <v>3533</v>
      </c>
      <c r="E124" s="197">
        <v>4600</v>
      </c>
      <c r="F124" s="198">
        <v>44604</v>
      </c>
      <c r="G124" s="197" t="s">
        <v>3493</v>
      </c>
      <c r="H124" s="197">
        <f t="shared" si="9"/>
        <v>51.1</v>
      </c>
      <c r="K124" s="197">
        <v>89</v>
      </c>
      <c r="L124" s="197" t="s">
        <v>3509</v>
      </c>
      <c r="M124" s="197" t="s">
        <v>3534</v>
      </c>
      <c r="N124" s="197">
        <v>4800</v>
      </c>
      <c r="O124" s="198">
        <v>44716</v>
      </c>
      <c r="P124" s="197" t="s">
        <v>3512</v>
      </c>
      <c r="Q124" s="197">
        <f t="shared" si="10"/>
        <v>53.9</v>
      </c>
      <c r="T124" s="197">
        <v>99</v>
      </c>
      <c r="U124" s="197" t="s">
        <v>3572</v>
      </c>
      <c r="V124" s="197" t="s">
        <v>3575</v>
      </c>
      <c r="W124" s="197">
        <v>5200</v>
      </c>
      <c r="X124" s="198">
        <v>44565</v>
      </c>
      <c r="Y124" s="197" t="s">
        <v>3495</v>
      </c>
      <c r="Z124" s="197">
        <f t="shared" si="8"/>
        <v>52.5</v>
      </c>
    </row>
    <row r="125" spans="2:26" hidden="1">
      <c r="B125" s="197">
        <v>89</v>
      </c>
      <c r="C125" s="197" t="s">
        <v>3509</v>
      </c>
      <c r="D125" s="197" t="s">
        <v>3532</v>
      </c>
      <c r="E125" s="197">
        <v>4200</v>
      </c>
      <c r="F125" s="198">
        <v>44601</v>
      </c>
      <c r="G125" s="197" t="s">
        <v>3493</v>
      </c>
      <c r="H125" s="197">
        <f t="shared" si="9"/>
        <v>47.2</v>
      </c>
      <c r="T125" s="197">
        <v>90</v>
      </c>
      <c r="U125" s="197" t="s">
        <v>3572</v>
      </c>
      <c r="V125" s="197" t="s">
        <v>3575</v>
      </c>
      <c r="W125" s="197">
        <v>4000</v>
      </c>
      <c r="X125" s="198">
        <v>44561</v>
      </c>
      <c r="Y125" s="197" t="s">
        <v>3493</v>
      </c>
      <c r="Z125" s="197">
        <f t="shared" si="8"/>
        <v>44.4</v>
      </c>
    </row>
    <row r="126" spans="2:26" hidden="1">
      <c r="B126" s="197">
        <v>66</v>
      </c>
      <c r="C126" s="197" t="s">
        <v>3509</v>
      </c>
      <c r="D126" s="197" t="s">
        <v>3534</v>
      </c>
      <c r="E126" s="197">
        <v>3500</v>
      </c>
      <c r="F126" s="198">
        <v>44584</v>
      </c>
      <c r="G126" s="197" t="s">
        <v>3528</v>
      </c>
      <c r="H126" s="197">
        <f t="shared" si="9"/>
        <v>53</v>
      </c>
      <c r="T126" s="197">
        <v>63</v>
      </c>
      <c r="U126" s="197" t="s">
        <v>3576</v>
      </c>
      <c r="V126" s="197" t="s">
        <v>3575</v>
      </c>
      <c r="W126" s="197">
        <v>3700</v>
      </c>
      <c r="X126" s="198">
        <v>44555</v>
      </c>
      <c r="Y126" s="197" t="s">
        <v>3508</v>
      </c>
      <c r="Z126" s="197">
        <f t="shared" si="8"/>
        <v>58.7</v>
      </c>
    </row>
    <row r="127" spans="2:26" hidden="1">
      <c r="B127" s="197">
        <v>90</v>
      </c>
      <c r="C127" s="197" t="s">
        <v>3509</v>
      </c>
      <c r="D127" s="197" t="s">
        <v>3546</v>
      </c>
      <c r="E127" s="197">
        <v>4200</v>
      </c>
      <c r="F127" s="198">
        <v>44584</v>
      </c>
      <c r="G127" s="197" t="s">
        <v>3493</v>
      </c>
      <c r="H127" s="197">
        <f t="shared" si="9"/>
        <v>46.7</v>
      </c>
      <c r="T127" s="197">
        <v>89</v>
      </c>
      <c r="U127" s="197" t="s">
        <v>3572</v>
      </c>
      <c r="V127" s="197" t="s">
        <v>3575</v>
      </c>
      <c r="W127" s="197">
        <v>4200</v>
      </c>
      <c r="X127" s="198">
        <v>44551</v>
      </c>
      <c r="Y127" s="197" t="s">
        <v>3493</v>
      </c>
      <c r="Z127" s="197">
        <f t="shared" si="8"/>
        <v>47.2</v>
      </c>
    </row>
    <row r="128" spans="2:26" hidden="1">
      <c r="B128" s="197">
        <v>66.959999999999994</v>
      </c>
      <c r="C128" s="197" t="s">
        <v>3504</v>
      </c>
      <c r="D128" s="197" t="s">
        <v>3547</v>
      </c>
      <c r="E128" s="197">
        <v>3700</v>
      </c>
      <c r="F128" s="198">
        <v>44578</v>
      </c>
      <c r="G128" s="197" t="s">
        <v>3528</v>
      </c>
      <c r="H128" s="197">
        <f t="shared" si="9"/>
        <v>55.3</v>
      </c>
      <c r="J128" s="196" t="s">
        <v>3497</v>
      </c>
      <c r="K128" s="196" t="s">
        <v>3498</v>
      </c>
      <c r="L128" s="196" t="s">
        <v>3499</v>
      </c>
      <c r="M128" s="196" t="s">
        <v>3500</v>
      </c>
      <c r="N128" s="196" t="s">
        <v>3501</v>
      </c>
      <c r="O128" s="196" t="s">
        <v>3502</v>
      </c>
      <c r="P128" s="196" t="s">
        <v>3503</v>
      </c>
      <c r="Q128" s="196" t="s">
        <v>3506</v>
      </c>
      <c r="T128" s="197">
        <v>62.36</v>
      </c>
      <c r="U128" s="197" t="s">
        <v>3576</v>
      </c>
      <c r="V128" s="197" t="s">
        <v>3575</v>
      </c>
      <c r="W128" s="197">
        <v>3500</v>
      </c>
      <c r="X128" s="198">
        <v>44551</v>
      </c>
      <c r="Y128" s="197" t="s">
        <v>3508</v>
      </c>
      <c r="Z128" s="197">
        <f t="shared" si="8"/>
        <v>56.1</v>
      </c>
    </row>
    <row r="129" spans="2:26" hidden="1">
      <c r="B129" s="197">
        <v>65.5</v>
      </c>
      <c r="C129" s="197" t="s">
        <v>3509</v>
      </c>
      <c r="D129" s="197" t="s">
        <v>3545</v>
      </c>
      <c r="E129" s="197">
        <v>3100</v>
      </c>
      <c r="F129" s="198">
        <v>44577</v>
      </c>
      <c r="G129" s="197" t="s">
        <v>3528</v>
      </c>
      <c r="H129" s="197">
        <f t="shared" si="9"/>
        <v>47.3</v>
      </c>
      <c r="J129" s="197" t="s">
        <v>3569</v>
      </c>
      <c r="K129" s="197">
        <v>66</v>
      </c>
      <c r="L129" s="197" t="s">
        <v>3509</v>
      </c>
      <c r="M129" s="197" t="s">
        <v>3534</v>
      </c>
      <c r="N129" s="197">
        <v>3700</v>
      </c>
      <c r="O129" s="198">
        <v>44777</v>
      </c>
      <c r="P129" s="197" t="s">
        <v>3508</v>
      </c>
      <c r="Q129" s="197">
        <f t="shared" ref="Q129:Q200" si="11">ROUND(N129/K129,1)</f>
        <v>56.1</v>
      </c>
      <c r="T129" s="197">
        <v>50</v>
      </c>
      <c r="U129" s="197" t="s">
        <v>3574</v>
      </c>
      <c r="V129" s="197" t="s">
        <v>3573</v>
      </c>
      <c r="W129" s="197">
        <v>3400</v>
      </c>
      <c r="X129" s="198">
        <v>44548</v>
      </c>
      <c r="Y129" s="197" t="s">
        <v>3508</v>
      </c>
      <c r="Z129" s="197">
        <f t="shared" si="8"/>
        <v>68</v>
      </c>
    </row>
    <row r="130" spans="2:26" hidden="1">
      <c r="B130" s="197">
        <v>90</v>
      </c>
      <c r="C130" s="197" t="s">
        <v>3509</v>
      </c>
      <c r="D130" s="197" t="s">
        <v>3532</v>
      </c>
      <c r="E130" s="197">
        <v>4800</v>
      </c>
      <c r="F130" s="198">
        <v>44572</v>
      </c>
      <c r="G130" s="197" t="s">
        <v>3493</v>
      </c>
      <c r="H130" s="197">
        <f t="shared" si="9"/>
        <v>53.3</v>
      </c>
      <c r="K130" s="197">
        <v>89</v>
      </c>
      <c r="L130" s="197" t="s">
        <v>3509</v>
      </c>
      <c r="M130" s="197" t="s">
        <v>3532</v>
      </c>
      <c r="N130" s="197">
        <v>5000</v>
      </c>
      <c r="O130" s="198">
        <v>44776</v>
      </c>
      <c r="P130" s="197" t="s">
        <v>3512</v>
      </c>
      <c r="Q130" s="197">
        <f t="shared" si="11"/>
        <v>56.2</v>
      </c>
      <c r="T130" s="197">
        <v>49</v>
      </c>
      <c r="U130" s="197" t="s">
        <v>3574</v>
      </c>
      <c r="V130" s="197" t="s">
        <v>237</v>
      </c>
      <c r="W130" s="197">
        <v>3100</v>
      </c>
      <c r="X130" s="198">
        <v>44543</v>
      </c>
      <c r="Y130" s="197" t="s">
        <v>3508</v>
      </c>
      <c r="Z130" s="197">
        <f t="shared" si="8"/>
        <v>63.3</v>
      </c>
    </row>
    <row r="131" spans="2:26" hidden="1">
      <c r="B131" s="197">
        <v>90</v>
      </c>
      <c r="C131" s="197" t="s">
        <v>3509</v>
      </c>
      <c r="D131" s="197" t="s">
        <v>3532</v>
      </c>
      <c r="E131" s="197">
        <v>4000</v>
      </c>
      <c r="F131" s="198">
        <v>44568</v>
      </c>
      <c r="G131" s="197" t="s">
        <v>3493</v>
      </c>
      <c r="H131" s="197">
        <f t="shared" si="9"/>
        <v>44.4</v>
      </c>
      <c r="K131" s="197">
        <v>108</v>
      </c>
      <c r="L131" s="197" t="s">
        <v>3509</v>
      </c>
      <c r="M131" s="197" t="s">
        <v>3534</v>
      </c>
      <c r="N131" s="197">
        <v>6300</v>
      </c>
      <c r="O131" s="198">
        <v>44773</v>
      </c>
      <c r="P131" s="197" t="s">
        <v>3539</v>
      </c>
      <c r="Q131" s="197">
        <f t="shared" si="11"/>
        <v>58.3</v>
      </c>
      <c r="T131" s="197">
        <v>66</v>
      </c>
      <c r="U131" s="197" t="s">
        <v>3572</v>
      </c>
      <c r="V131" s="197" t="s">
        <v>3573</v>
      </c>
      <c r="W131" s="197">
        <v>4000</v>
      </c>
      <c r="X131" s="198">
        <v>44539</v>
      </c>
      <c r="Y131" s="197" t="s">
        <v>3508</v>
      </c>
      <c r="Z131" s="197">
        <f t="shared" si="8"/>
        <v>60.6</v>
      </c>
    </row>
    <row r="132" spans="2:26" hidden="1">
      <c r="B132" s="197">
        <v>108</v>
      </c>
      <c r="C132" s="197" t="s">
        <v>3509</v>
      </c>
      <c r="D132" s="197" t="s">
        <v>3533</v>
      </c>
      <c r="E132" s="197">
        <v>5500</v>
      </c>
      <c r="F132" s="198">
        <v>44562</v>
      </c>
      <c r="G132" s="197" t="s">
        <v>3495</v>
      </c>
      <c r="H132" s="197">
        <f t="shared" si="9"/>
        <v>50.9</v>
      </c>
      <c r="K132" s="197">
        <v>90</v>
      </c>
      <c r="L132" s="197" t="s">
        <v>3509</v>
      </c>
      <c r="M132" s="197" t="s">
        <v>3534</v>
      </c>
      <c r="N132" s="197">
        <v>4500</v>
      </c>
      <c r="O132" s="198">
        <v>44765</v>
      </c>
      <c r="P132" s="197" t="s">
        <v>3512</v>
      </c>
      <c r="Q132" s="197">
        <f t="shared" si="11"/>
        <v>50</v>
      </c>
      <c r="T132" s="197">
        <v>62</v>
      </c>
      <c r="U132" s="197" t="s">
        <v>3572</v>
      </c>
      <c r="V132" s="197" t="s">
        <v>3575</v>
      </c>
      <c r="W132" s="197">
        <v>3500</v>
      </c>
      <c r="X132" s="198">
        <v>44536</v>
      </c>
      <c r="Y132" s="197" t="s">
        <v>3508</v>
      </c>
      <c r="Z132" s="197">
        <f t="shared" si="8"/>
        <v>56.5</v>
      </c>
    </row>
    <row r="133" spans="2:26" hidden="1">
      <c r="B133" s="197">
        <v>90</v>
      </c>
      <c r="C133" s="197" t="s">
        <v>3509</v>
      </c>
      <c r="D133" s="197" t="s">
        <v>3534</v>
      </c>
      <c r="E133" s="197">
        <v>4300</v>
      </c>
      <c r="F133" s="198">
        <v>44559</v>
      </c>
      <c r="G133" s="197" t="s">
        <v>3493</v>
      </c>
      <c r="H133" s="197">
        <f t="shared" si="9"/>
        <v>47.8</v>
      </c>
      <c r="K133" s="197">
        <v>67</v>
      </c>
      <c r="L133" s="197" t="s">
        <v>3509</v>
      </c>
      <c r="M133" s="197" t="s">
        <v>3532</v>
      </c>
      <c r="N133" s="197">
        <v>3700</v>
      </c>
      <c r="O133" s="198">
        <v>44751</v>
      </c>
      <c r="P133" s="197" t="s">
        <v>3508</v>
      </c>
      <c r="Q133" s="197">
        <f t="shared" si="11"/>
        <v>55.2</v>
      </c>
      <c r="T133" s="197">
        <v>86</v>
      </c>
      <c r="U133" s="197" t="s">
        <v>3572</v>
      </c>
      <c r="V133" s="197" t="s">
        <v>3575</v>
      </c>
      <c r="W133" s="197">
        <v>4100</v>
      </c>
      <c r="X133" s="198">
        <v>44527</v>
      </c>
      <c r="Y133" s="197" t="s">
        <v>3493</v>
      </c>
      <c r="Z133" s="197">
        <f t="shared" si="8"/>
        <v>47.7</v>
      </c>
    </row>
    <row r="134" spans="2:26" hidden="1">
      <c r="B134" s="197">
        <v>63</v>
      </c>
      <c r="C134" s="197" t="s">
        <v>3504</v>
      </c>
      <c r="D134" s="197" t="s">
        <v>3532</v>
      </c>
      <c r="E134" s="197">
        <v>3500</v>
      </c>
      <c r="F134" s="198">
        <v>44555</v>
      </c>
      <c r="G134" s="197" t="s">
        <v>3528</v>
      </c>
      <c r="H134" s="197">
        <f t="shared" si="9"/>
        <v>55.6</v>
      </c>
      <c r="K134" s="197">
        <v>89.44</v>
      </c>
      <c r="L134" s="197" t="s">
        <v>3509</v>
      </c>
      <c r="M134" s="197" t="s">
        <v>3534</v>
      </c>
      <c r="N134" s="197">
        <v>4700</v>
      </c>
      <c r="O134" s="198">
        <v>44750</v>
      </c>
      <c r="P134" s="197" t="s">
        <v>3512</v>
      </c>
      <c r="Q134" s="197">
        <f t="shared" si="11"/>
        <v>52.5</v>
      </c>
      <c r="T134" s="197">
        <v>90</v>
      </c>
      <c r="U134" s="197" t="s">
        <v>3572</v>
      </c>
      <c r="V134" s="197" t="s">
        <v>3573</v>
      </c>
      <c r="W134" s="197">
        <v>4200</v>
      </c>
      <c r="X134" s="198">
        <v>44525</v>
      </c>
      <c r="Y134" s="197" t="s">
        <v>3493</v>
      </c>
      <c r="Z134" s="197">
        <f t="shared" si="8"/>
        <v>46.7</v>
      </c>
    </row>
    <row r="135" spans="2:26" hidden="1">
      <c r="B135" s="197">
        <v>89.11</v>
      </c>
      <c r="C135" s="197" t="s">
        <v>3504</v>
      </c>
      <c r="D135" s="197" t="s">
        <v>3533</v>
      </c>
      <c r="E135" s="197">
        <v>4000</v>
      </c>
      <c r="F135" s="198">
        <v>44545</v>
      </c>
      <c r="G135" s="197" t="s">
        <v>3493</v>
      </c>
      <c r="H135" s="197">
        <f t="shared" si="9"/>
        <v>44.9</v>
      </c>
      <c r="K135" s="197">
        <v>66</v>
      </c>
      <c r="L135" s="197" t="s">
        <v>3509</v>
      </c>
      <c r="M135" s="197" t="s">
        <v>3532</v>
      </c>
      <c r="N135" s="197">
        <v>3900</v>
      </c>
      <c r="O135" s="198">
        <v>44750</v>
      </c>
      <c r="P135" s="197" t="s">
        <v>3508</v>
      </c>
      <c r="Q135" s="197">
        <f t="shared" si="11"/>
        <v>59.1</v>
      </c>
      <c r="T135" s="197">
        <v>49.81</v>
      </c>
      <c r="U135" s="197" t="s">
        <v>3578</v>
      </c>
      <c r="V135" s="197" t="s">
        <v>3575</v>
      </c>
      <c r="W135" s="197">
        <v>3000</v>
      </c>
      <c r="X135" s="198">
        <v>44521</v>
      </c>
      <c r="Y135" s="197" t="s">
        <v>3508</v>
      </c>
      <c r="Z135" s="197">
        <f t="shared" si="8"/>
        <v>60.2</v>
      </c>
    </row>
    <row r="136" spans="2:26" hidden="1">
      <c r="B136" s="197">
        <v>90</v>
      </c>
      <c r="C136" s="197" t="s">
        <v>3509</v>
      </c>
      <c r="D136" s="197" t="s">
        <v>3546</v>
      </c>
      <c r="E136" s="197">
        <v>4300</v>
      </c>
      <c r="F136" s="198">
        <v>44540</v>
      </c>
      <c r="G136" s="197" t="s">
        <v>3493</v>
      </c>
      <c r="H136" s="197">
        <f t="shared" si="9"/>
        <v>47.8</v>
      </c>
      <c r="K136" s="197">
        <v>90</v>
      </c>
      <c r="L136" s="197" t="s">
        <v>3509</v>
      </c>
      <c r="M136" s="197" t="s">
        <v>3533</v>
      </c>
      <c r="N136" s="197">
        <v>4200</v>
      </c>
      <c r="O136" s="198">
        <v>44747</v>
      </c>
      <c r="P136" s="197" t="s">
        <v>3512</v>
      </c>
      <c r="Q136" s="197">
        <f t="shared" si="11"/>
        <v>46.7</v>
      </c>
      <c r="T136" s="197">
        <v>65.81</v>
      </c>
      <c r="U136" s="197" t="s">
        <v>3572</v>
      </c>
      <c r="V136" s="197" t="s">
        <v>237</v>
      </c>
      <c r="W136" s="197">
        <v>3500</v>
      </c>
      <c r="X136" s="198">
        <v>44520</v>
      </c>
      <c r="Y136" s="197" t="s">
        <v>3508</v>
      </c>
      <c r="Z136" s="197">
        <f t="shared" si="8"/>
        <v>53.2</v>
      </c>
    </row>
    <row r="137" spans="2:26" hidden="1">
      <c r="B137" s="197">
        <v>90</v>
      </c>
      <c r="C137" s="197" t="s">
        <v>3509</v>
      </c>
      <c r="D137" s="197" t="s">
        <v>3532</v>
      </c>
      <c r="E137" s="197">
        <v>4600</v>
      </c>
      <c r="F137" s="198">
        <v>44528</v>
      </c>
      <c r="G137" s="197" t="s">
        <v>3493</v>
      </c>
      <c r="H137" s="197">
        <f t="shared" si="9"/>
        <v>51.1</v>
      </c>
      <c r="K137" s="197">
        <v>66.66</v>
      </c>
      <c r="L137" s="197" t="s">
        <v>3509</v>
      </c>
      <c r="M137" s="197" t="s">
        <v>3533</v>
      </c>
      <c r="N137" s="197">
        <v>3500</v>
      </c>
      <c r="O137" s="198">
        <v>44744</v>
      </c>
      <c r="P137" s="197" t="s">
        <v>3508</v>
      </c>
      <c r="Q137" s="197">
        <f t="shared" si="11"/>
        <v>52.5</v>
      </c>
      <c r="T137" s="197">
        <v>62</v>
      </c>
      <c r="U137" s="197" t="s">
        <v>3572</v>
      </c>
      <c r="V137" s="197" t="s">
        <v>3573</v>
      </c>
      <c r="W137" s="197">
        <v>3700</v>
      </c>
      <c r="X137" s="198">
        <v>44518</v>
      </c>
      <c r="Y137" s="197" t="s">
        <v>3508</v>
      </c>
      <c r="Z137" s="197">
        <f t="shared" si="8"/>
        <v>59.7</v>
      </c>
    </row>
    <row r="138" spans="2:26" hidden="1">
      <c r="B138" s="197">
        <v>90</v>
      </c>
      <c r="C138" s="197" t="s">
        <v>3504</v>
      </c>
      <c r="D138" s="197" t="s">
        <v>3532</v>
      </c>
      <c r="E138" s="197">
        <v>4200</v>
      </c>
      <c r="F138" s="198">
        <v>44527</v>
      </c>
      <c r="G138" s="197" t="s">
        <v>3493</v>
      </c>
      <c r="H138" s="197">
        <f t="shared" si="9"/>
        <v>46.7</v>
      </c>
      <c r="K138" s="197">
        <v>90</v>
      </c>
      <c r="L138" s="197" t="s">
        <v>3509</v>
      </c>
      <c r="M138" s="197" t="s">
        <v>3532</v>
      </c>
      <c r="N138" s="197">
        <v>4300</v>
      </c>
      <c r="O138" s="198">
        <v>44720</v>
      </c>
      <c r="P138" s="197" t="s">
        <v>3512</v>
      </c>
      <c r="Q138" s="197">
        <f t="shared" si="11"/>
        <v>47.8</v>
      </c>
      <c r="T138" s="197">
        <v>66</v>
      </c>
      <c r="U138" s="197" t="s">
        <v>3572</v>
      </c>
      <c r="V138" s="197" t="s">
        <v>3573</v>
      </c>
      <c r="W138" s="197">
        <v>3600</v>
      </c>
      <c r="X138" s="198">
        <v>44506</v>
      </c>
      <c r="Y138" s="197" t="s">
        <v>3508</v>
      </c>
      <c r="Z138" s="197">
        <f t="shared" si="8"/>
        <v>54.5</v>
      </c>
    </row>
    <row r="139" spans="2:26" hidden="1">
      <c r="B139" s="197">
        <v>62.76</v>
      </c>
      <c r="C139" s="197" t="s">
        <v>3504</v>
      </c>
      <c r="D139" s="197" t="s">
        <v>3534</v>
      </c>
      <c r="E139" s="197">
        <v>3300</v>
      </c>
      <c r="F139" s="198">
        <v>44521</v>
      </c>
      <c r="G139" s="197" t="s">
        <v>3528</v>
      </c>
      <c r="H139" s="197">
        <f t="shared" si="9"/>
        <v>52.6</v>
      </c>
      <c r="K139" s="197">
        <v>90</v>
      </c>
      <c r="L139" s="197" t="s">
        <v>3509</v>
      </c>
      <c r="M139" s="197" t="s">
        <v>3545</v>
      </c>
      <c r="N139" s="197">
        <v>4200</v>
      </c>
      <c r="O139" s="198">
        <v>44709</v>
      </c>
      <c r="P139" s="197" t="s">
        <v>3512</v>
      </c>
      <c r="Q139" s="197">
        <f t="shared" si="11"/>
        <v>46.7</v>
      </c>
      <c r="T139" s="197">
        <v>90</v>
      </c>
      <c r="U139" s="197" t="s">
        <v>3572</v>
      </c>
      <c r="V139" s="197" t="s">
        <v>237</v>
      </c>
      <c r="W139" s="197">
        <v>4100</v>
      </c>
      <c r="X139" s="198">
        <v>44499</v>
      </c>
      <c r="Y139" s="197" t="s">
        <v>3493</v>
      </c>
      <c r="Z139" s="197">
        <f t="shared" si="8"/>
        <v>45.6</v>
      </c>
    </row>
    <row r="140" spans="2:26" hidden="1">
      <c r="B140" s="197">
        <v>90</v>
      </c>
      <c r="C140" s="197" t="s">
        <v>3509</v>
      </c>
      <c r="D140" s="197" t="s">
        <v>3547</v>
      </c>
      <c r="E140" s="197">
        <v>4000</v>
      </c>
      <c r="F140" s="198">
        <v>44518</v>
      </c>
      <c r="G140" s="197" t="s">
        <v>3524</v>
      </c>
      <c r="H140" s="197">
        <f t="shared" si="9"/>
        <v>44.4</v>
      </c>
      <c r="K140" s="197">
        <v>90</v>
      </c>
      <c r="L140" s="197" t="s">
        <v>3509</v>
      </c>
      <c r="M140" s="197" t="s">
        <v>3532</v>
      </c>
      <c r="N140" s="197">
        <v>4500</v>
      </c>
      <c r="O140" s="198">
        <v>44702</v>
      </c>
      <c r="P140" s="197" t="s">
        <v>3512</v>
      </c>
      <c r="Q140" s="197">
        <f t="shared" si="11"/>
        <v>50</v>
      </c>
      <c r="T140" s="197">
        <v>66</v>
      </c>
      <c r="U140" s="197" t="s">
        <v>3572</v>
      </c>
      <c r="V140" s="197" t="s">
        <v>3575</v>
      </c>
      <c r="W140" s="197">
        <v>3400</v>
      </c>
      <c r="X140" s="198">
        <v>44482</v>
      </c>
      <c r="Y140" s="197" t="s">
        <v>3508</v>
      </c>
      <c r="Z140" s="197">
        <f t="shared" si="8"/>
        <v>51.5</v>
      </c>
    </row>
    <row r="141" spans="2:26" hidden="1">
      <c r="B141" s="197">
        <v>90</v>
      </c>
      <c r="C141" s="197" t="s">
        <v>3509</v>
      </c>
      <c r="D141" s="197" t="s">
        <v>3546</v>
      </c>
      <c r="E141" s="197">
        <v>4200</v>
      </c>
      <c r="F141" s="198">
        <v>44510</v>
      </c>
      <c r="G141" s="197" t="s">
        <v>3493</v>
      </c>
      <c r="H141" s="197">
        <f t="shared" si="9"/>
        <v>46.7</v>
      </c>
      <c r="K141" s="197">
        <v>50</v>
      </c>
      <c r="L141" s="197" t="s">
        <v>3537</v>
      </c>
      <c r="M141" s="197" t="s">
        <v>3546</v>
      </c>
      <c r="N141" s="197">
        <v>3500</v>
      </c>
      <c r="O141" s="198">
        <v>44690</v>
      </c>
      <c r="P141" s="197" t="s">
        <v>3508</v>
      </c>
      <c r="Q141" s="197">
        <f t="shared" si="11"/>
        <v>70</v>
      </c>
      <c r="T141" s="197">
        <v>80</v>
      </c>
      <c r="U141" s="197" t="s">
        <v>3572</v>
      </c>
      <c r="V141" s="197" t="s">
        <v>3573</v>
      </c>
      <c r="W141" s="197">
        <v>4200</v>
      </c>
      <c r="X141" s="198">
        <v>44479</v>
      </c>
      <c r="Y141" s="197" t="s">
        <v>3524</v>
      </c>
      <c r="Z141" s="197">
        <f t="shared" si="8"/>
        <v>52.5</v>
      </c>
    </row>
    <row r="142" spans="2:26" hidden="1">
      <c r="B142" s="197">
        <v>90</v>
      </c>
      <c r="C142" s="197" t="s">
        <v>3509</v>
      </c>
      <c r="D142" s="197" t="s">
        <v>3547</v>
      </c>
      <c r="E142" s="197">
        <v>4600</v>
      </c>
      <c r="F142" s="198">
        <v>44506</v>
      </c>
      <c r="G142" s="197" t="s">
        <v>3493</v>
      </c>
      <c r="H142" s="197">
        <f t="shared" si="9"/>
        <v>51.1</v>
      </c>
      <c r="K142" s="197">
        <v>67</v>
      </c>
      <c r="L142" s="197" t="s">
        <v>3504</v>
      </c>
      <c r="M142" s="197" t="s">
        <v>3532</v>
      </c>
      <c r="N142" s="197">
        <v>4000</v>
      </c>
      <c r="O142" s="198">
        <v>44689</v>
      </c>
      <c r="P142" s="197" t="s">
        <v>3508</v>
      </c>
      <c r="Q142" s="197">
        <f t="shared" si="11"/>
        <v>59.7</v>
      </c>
      <c r="T142" s="197">
        <v>49</v>
      </c>
      <c r="U142" s="197" t="s">
        <v>3572</v>
      </c>
      <c r="V142" s="197" t="s">
        <v>237</v>
      </c>
      <c r="W142" s="197">
        <v>3300</v>
      </c>
      <c r="X142" s="198">
        <v>44478</v>
      </c>
      <c r="Y142" s="197" t="s">
        <v>3508</v>
      </c>
      <c r="Z142" s="197">
        <f t="shared" si="8"/>
        <v>67.3</v>
      </c>
    </row>
    <row r="143" spans="2:26" hidden="1">
      <c r="B143" s="197">
        <v>49</v>
      </c>
      <c r="C143" s="197" t="s">
        <v>3527</v>
      </c>
      <c r="D143" s="197" t="s">
        <v>3534</v>
      </c>
      <c r="E143" s="197">
        <v>3300</v>
      </c>
      <c r="F143" s="198">
        <v>44500</v>
      </c>
      <c r="G143" s="197" t="s">
        <v>3528</v>
      </c>
      <c r="H143" s="197">
        <f t="shared" si="9"/>
        <v>67.3</v>
      </c>
      <c r="K143" s="197">
        <v>90</v>
      </c>
      <c r="L143" s="197" t="s">
        <v>3509</v>
      </c>
      <c r="M143" s="197" t="s">
        <v>3534</v>
      </c>
      <c r="N143" s="197">
        <v>4500</v>
      </c>
      <c r="O143" s="198">
        <v>44689</v>
      </c>
      <c r="P143" s="197" t="s">
        <v>3512</v>
      </c>
      <c r="Q143" s="197">
        <f t="shared" si="11"/>
        <v>50</v>
      </c>
      <c r="T143" s="197">
        <v>80</v>
      </c>
      <c r="U143" s="197" t="s">
        <v>3572</v>
      </c>
      <c r="V143" s="197" t="s">
        <v>3573</v>
      </c>
      <c r="W143" s="197">
        <v>4100</v>
      </c>
      <c r="X143" s="198">
        <v>44470</v>
      </c>
      <c r="Y143" s="197" t="s">
        <v>3548</v>
      </c>
      <c r="Z143" s="197">
        <f t="shared" si="8"/>
        <v>51.3</v>
      </c>
    </row>
    <row r="144" spans="2:26" hidden="1">
      <c r="B144" s="197">
        <v>90</v>
      </c>
      <c r="C144" s="197" t="s">
        <v>3509</v>
      </c>
      <c r="D144" s="197" t="s">
        <v>3545</v>
      </c>
      <c r="E144" s="197">
        <v>4300</v>
      </c>
      <c r="F144" s="198">
        <v>44496</v>
      </c>
      <c r="G144" s="197" t="s">
        <v>3493</v>
      </c>
      <c r="H144" s="197">
        <f t="shared" si="9"/>
        <v>47.8</v>
      </c>
      <c r="K144" s="197">
        <v>89</v>
      </c>
      <c r="L144" s="197" t="s">
        <v>3509</v>
      </c>
      <c r="M144" s="197" t="s">
        <v>3534</v>
      </c>
      <c r="N144" s="197">
        <v>4350</v>
      </c>
      <c r="O144" s="198">
        <v>44688</v>
      </c>
      <c r="P144" s="197" t="s">
        <v>3512</v>
      </c>
      <c r="Q144" s="197">
        <f t="shared" si="11"/>
        <v>48.9</v>
      </c>
      <c r="T144" s="197">
        <v>50</v>
      </c>
      <c r="U144" s="197" t="s">
        <v>3574</v>
      </c>
      <c r="V144" s="197" t="s">
        <v>237</v>
      </c>
      <c r="W144" s="197">
        <v>3400</v>
      </c>
      <c r="X144" s="198">
        <v>44467</v>
      </c>
      <c r="Y144" s="197" t="s">
        <v>3508</v>
      </c>
      <c r="Z144" s="197">
        <f t="shared" si="8"/>
        <v>68</v>
      </c>
    </row>
    <row r="145" spans="2:26" hidden="1">
      <c r="B145" s="197">
        <v>89.75</v>
      </c>
      <c r="C145" s="197" t="s">
        <v>3509</v>
      </c>
      <c r="D145" s="197" t="s">
        <v>3532</v>
      </c>
      <c r="E145" s="197">
        <v>4300</v>
      </c>
      <c r="F145" s="198">
        <v>44496</v>
      </c>
      <c r="G145" s="197" t="s">
        <v>3493</v>
      </c>
      <c r="H145" s="197">
        <f t="shared" si="9"/>
        <v>47.9</v>
      </c>
      <c r="K145" s="197">
        <v>50</v>
      </c>
      <c r="L145" s="197" t="s">
        <v>3537</v>
      </c>
      <c r="M145" s="197" t="s">
        <v>3546</v>
      </c>
      <c r="N145" s="197">
        <v>3300</v>
      </c>
      <c r="O145" s="198">
        <v>44670</v>
      </c>
      <c r="P145" s="197" t="s">
        <v>3508</v>
      </c>
      <c r="Q145" s="197">
        <f t="shared" si="11"/>
        <v>66</v>
      </c>
      <c r="T145" s="197">
        <v>89</v>
      </c>
      <c r="U145" s="197" t="s">
        <v>3572</v>
      </c>
      <c r="V145" s="197" t="s">
        <v>237</v>
      </c>
      <c r="W145" s="197">
        <v>5000</v>
      </c>
      <c r="X145" s="198">
        <v>44461</v>
      </c>
      <c r="Y145" s="197" t="s">
        <v>3493</v>
      </c>
      <c r="Z145" s="197">
        <f t="shared" si="8"/>
        <v>56.2</v>
      </c>
    </row>
    <row r="146" spans="2:26" hidden="1">
      <c r="B146" s="197">
        <v>89</v>
      </c>
      <c r="C146" s="197" t="s">
        <v>3509</v>
      </c>
      <c r="D146" s="197" t="s">
        <v>3532</v>
      </c>
      <c r="E146" s="197">
        <v>3800</v>
      </c>
      <c r="F146" s="198">
        <v>44496</v>
      </c>
      <c r="G146" s="197" t="s">
        <v>3493</v>
      </c>
      <c r="H146" s="197">
        <f t="shared" si="9"/>
        <v>42.7</v>
      </c>
      <c r="K146" s="197">
        <v>90</v>
      </c>
      <c r="L146" s="197" t="s">
        <v>3509</v>
      </c>
      <c r="M146" s="197" t="s">
        <v>3532</v>
      </c>
      <c r="N146" s="197">
        <v>4500</v>
      </c>
      <c r="O146" s="198">
        <v>44668</v>
      </c>
      <c r="P146" s="197" t="s">
        <v>3512</v>
      </c>
      <c r="Q146" s="197">
        <f t="shared" si="11"/>
        <v>50</v>
      </c>
      <c r="T146" s="197">
        <v>50</v>
      </c>
      <c r="U146" s="197" t="s">
        <v>3580</v>
      </c>
      <c r="V146" s="197" t="s">
        <v>3575</v>
      </c>
      <c r="W146" s="197">
        <v>3500</v>
      </c>
      <c r="X146" s="198">
        <v>44457</v>
      </c>
      <c r="Y146" s="197" t="s">
        <v>3508</v>
      </c>
      <c r="Z146" s="197">
        <f t="shared" si="8"/>
        <v>70</v>
      </c>
    </row>
    <row r="147" spans="2:26" hidden="1">
      <c r="B147" s="197">
        <v>90</v>
      </c>
      <c r="C147" s="197" t="s">
        <v>3509</v>
      </c>
      <c r="D147" s="197" t="s">
        <v>3545</v>
      </c>
      <c r="E147" s="197">
        <v>4000</v>
      </c>
      <c r="F147" s="198">
        <v>44484</v>
      </c>
      <c r="G147" s="197" t="s">
        <v>3493</v>
      </c>
      <c r="H147" s="197">
        <f t="shared" si="9"/>
        <v>44.4</v>
      </c>
      <c r="K147" s="197">
        <v>63</v>
      </c>
      <c r="L147" s="197" t="s">
        <v>3504</v>
      </c>
      <c r="M147" s="197" t="s">
        <v>3534</v>
      </c>
      <c r="N147" s="197">
        <v>4000</v>
      </c>
      <c r="O147" s="198">
        <v>44667</v>
      </c>
      <c r="P147" s="197" t="s">
        <v>3508</v>
      </c>
      <c r="Q147" s="197">
        <f t="shared" si="11"/>
        <v>63.5</v>
      </c>
      <c r="T147" s="197">
        <v>50</v>
      </c>
      <c r="U147" s="197" t="s">
        <v>3578</v>
      </c>
      <c r="V147" s="197" t="s">
        <v>237</v>
      </c>
      <c r="W147" s="197">
        <v>3300</v>
      </c>
      <c r="X147" s="198">
        <v>44445</v>
      </c>
      <c r="Y147" s="197" t="s">
        <v>3508</v>
      </c>
      <c r="Z147" s="197">
        <f t="shared" si="8"/>
        <v>66</v>
      </c>
    </row>
    <row r="148" spans="2:26" hidden="1">
      <c r="B148" s="197">
        <v>90</v>
      </c>
      <c r="C148" s="197" t="s">
        <v>3509</v>
      </c>
      <c r="D148" s="197" t="s">
        <v>3534</v>
      </c>
      <c r="E148" s="197">
        <v>4000</v>
      </c>
      <c r="F148" s="198">
        <v>44475</v>
      </c>
      <c r="G148" s="197" t="s">
        <v>3493</v>
      </c>
      <c r="H148" s="197">
        <f t="shared" si="9"/>
        <v>44.4</v>
      </c>
      <c r="K148" s="197">
        <v>49</v>
      </c>
      <c r="L148" s="197" t="s">
        <v>3540</v>
      </c>
      <c r="M148" s="197" t="s">
        <v>3545</v>
      </c>
      <c r="N148" s="197">
        <v>3500</v>
      </c>
      <c r="O148" s="198">
        <v>44661</v>
      </c>
      <c r="P148" s="197" t="s">
        <v>3508</v>
      </c>
      <c r="Q148" s="197">
        <f t="shared" si="11"/>
        <v>71.400000000000006</v>
      </c>
      <c r="T148" s="197">
        <v>62</v>
      </c>
      <c r="U148" s="197" t="s">
        <v>3572</v>
      </c>
      <c r="V148" s="197" t="s">
        <v>3573</v>
      </c>
      <c r="W148" s="197">
        <v>3700</v>
      </c>
      <c r="X148" s="198">
        <v>44436</v>
      </c>
      <c r="Y148" s="197" t="s">
        <v>3508</v>
      </c>
      <c r="Z148" s="197">
        <f t="shared" si="8"/>
        <v>59.7</v>
      </c>
    </row>
    <row r="149" spans="2:26" hidden="1">
      <c r="B149" s="197">
        <v>89</v>
      </c>
      <c r="C149" s="197" t="s">
        <v>3509</v>
      </c>
      <c r="D149" s="197" t="s">
        <v>3534</v>
      </c>
      <c r="E149" s="197">
        <v>4100</v>
      </c>
      <c r="F149" s="198">
        <v>44473</v>
      </c>
      <c r="G149" s="197" t="s">
        <v>3549</v>
      </c>
      <c r="H149" s="197">
        <f t="shared" si="9"/>
        <v>46.1</v>
      </c>
      <c r="K149" s="197">
        <v>65.62</v>
      </c>
      <c r="L149" s="197" t="s">
        <v>3509</v>
      </c>
      <c r="M149" s="197" t="s">
        <v>3534</v>
      </c>
      <c r="N149" s="197">
        <v>3600</v>
      </c>
      <c r="O149" s="198">
        <v>44637</v>
      </c>
      <c r="P149" s="197" t="s">
        <v>3508</v>
      </c>
      <c r="Q149" s="197">
        <f t="shared" si="11"/>
        <v>54.9</v>
      </c>
      <c r="T149" s="197">
        <v>78</v>
      </c>
      <c r="U149" s="197" t="s">
        <v>3572</v>
      </c>
      <c r="V149" s="197" t="s">
        <v>3575</v>
      </c>
      <c r="W149" s="197">
        <v>4300</v>
      </c>
      <c r="X149" s="198">
        <v>44436</v>
      </c>
      <c r="Y149" s="197" t="s">
        <v>3493</v>
      </c>
      <c r="Z149" s="197">
        <f t="shared" si="8"/>
        <v>55.1</v>
      </c>
    </row>
    <row r="150" spans="2:26" hidden="1">
      <c r="B150" s="197">
        <v>90</v>
      </c>
      <c r="C150" s="197" t="s">
        <v>3509</v>
      </c>
      <c r="D150" s="197" t="s">
        <v>3547</v>
      </c>
      <c r="E150" s="197">
        <v>4000</v>
      </c>
      <c r="F150" s="198">
        <v>44464</v>
      </c>
      <c r="G150" s="197" t="s">
        <v>3493</v>
      </c>
      <c r="H150" s="197">
        <f t="shared" si="9"/>
        <v>44.4</v>
      </c>
      <c r="K150" s="197">
        <v>90</v>
      </c>
      <c r="L150" s="197" t="s">
        <v>3509</v>
      </c>
      <c r="M150" s="197" t="s">
        <v>3532</v>
      </c>
      <c r="N150" s="197">
        <v>4500</v>
      </c>
      <c r="O150" s="198">
        <v>44632</v>
      </c>
      <c r="P150" s="197" t="s">
        <v>3512</v>
      </c>
      <c r="Q150" s="197">
        <f t="shared" si="11"/>
        <v>50</v>
      </c>
      <c r="T150" s="197">
        <v>80</v>
      </c>
      <c r="U150" s="197" t="s">
        <v>3572</v>
      </c>
      <c r="V150" s="197" t="s">
        <v>3575</v>
      </c>
      <c r="W150" s="197">
        <v>4300</v>
      </c>
      <c r="X150" s="198">
        <v>44433</v>
      </c>
      <c r="Y150" s="197" t="s">
        <v>3493</v>
      </c>
      <c r="Z150" s="197">
        <f t="shared" si="8"/>
        <v>53.8</v>
      </c>
    </row>
    <row r="151" spans="2:26" hidden="1">
      <c r="B151" s="197">
        <v>90</v>
      </c>
      <c r="C151" s="197" t="s">
        <v>3550</v>
      </c>
      <c r="D151" s="197" t="s">
        <v>3533</v>
      </c>
      <c r="E151" s="197">
        <v>4200</v>
      </c>
      <c r="F151" s="198">
        <v>44458</v>
      </c>
      <c r="G151" s="197" t="s">
        <v>3493</v>
      </c>
      <c r="H151" s="197">
        <f t="shared" si="9"/>
        <v>46.7</v>
      </c>
      <c r="K151" s="197">
        <v>63</v>
      </c>
      <c r="L151" s="197" t="s">
        <v>3504</v>
      </c>
      <c r="M151" s="197" t="s">
        <v>3533</v>
      </c>
      <c r="N151" s="197">
        <v>3600</v>
      </c>
      <c r="O151" s="198">
        <v>44632</v>
      </c>
      <c r="P151" s="197" t="s">
        <v>3508</v>
      </c>
      <c r="Q151" s="197">
        <f t="shared" si="11"/>
        <v>57.1</v>
      </c>
      <c r="T151" s="197">
        <v>90</v>
      </c>
      <c r="U151" s="197" t="s">
        <v>3572</v>
      </c>
      <c r="V151" s="197" t="s">
        <v>3575</v>
      </c>
      <c r="W151" s="197">
        <v>4500</v>
      </c>
      <c r="X151" s="198">
        <v>44431</v>
      </c>
      <c r="Y151" s="197" t="s">
        <v>3493</v>
      </c>
      <c r="Z151" s="197">
        <f t="shared" si="8"/>
        <v>50</v>
      </c>
    </row>
    <row r="152" spans="2:26" hidden="1">
      <c r="B152" s="197">
        <v>66</v>
      </c>
      <c r="C152" s="197" t="s">
        <v>3504</v>
      </c>
      <c r="D152" s="197" t="s">
        <v>3534</v>
      </c>
      <c r="E152" s="197">
        <v>3500</v>
      </c>
      <c r="F152" s="198">
        <v>44457</v>
      </c>
      <c r="G152" s="197" t="s">
        <v>3528</v>
      </c>
      <c r="H152" s="197">
        <f t="shared" si="9"/>
        <v>53</v>
      </c>
      <c r="K152" s="197">
        <v>90</v>
      </c>
      <c r="L152" s="197" t="s">
        <v>3509</v>
      </c>
      <c r="M152" s="197" t="s">
        <v>3534</v>
      </c>
      <c r="N152" s="197">
        <v>4200</v>
      </c>
      <c r="O152" s="198">
        <v>44629</v>
      </c>
      <c r="P152" s="197" t="s">
        <v>3512</v>
      </c>
      <c r="Q152" s="197">
        <f t="shared" si="11"/>
        <v>46.7</v>
      </c>
      <c r="T152" s="197">
        <v>90</v>
      </c>
      <c r="U152" s="197" t="s">
        <v>3572</v>
      </c>
      <c r="V152" s="197" t="s">
        <v>237</v>
      </c>
      <c r="W152" s="197">
        <v>4400</v>
      </c>
      <c r="X152" s="198">
        <v>44430</v>
      </c>
      <c r="Y152" s="197" t="s">
        <v>3493</v>
      </c>
      <c r="Z152" s="197">
        <f t="shared" si="8"/>
        <v>48.9</v>
      </c>
    </row>
    <row r="153" spans="2:26" hidden="1">
      <c r="B153" s="197">
        <v>90</v>
      </c>
      <c r="C153" s="197" t="s">
        <v>3509</v>
      </c>
      <c r="D153" s="197" t="s">
        <v>3534</v>
      </c>
      <c r="E153" s="197">
        <v>4100</v>
      </c>
      <c r="F153" s="198">
        <v>44453</v>
      </c>
      <c r="G153" s="197" t="s">
        <v>3493</v>
      </c>
      <c r="H153" s="197">
        <f t="shared" si="9"/>
        <v>45.6</v>
      </c>
      <c r="K153" s="197">
        <v>90.4</v>
      </c>
      <c r="L153" s="197" t="s">
        <v>3509</v>
      </c>
      <c r="M153" s="197" t="s">
        <v>3545</v>
      </c>
      <c r="N153" s="197">
        <v>4300</v>
      </c>
      <c r="O153" s="198">
        <v>44627</v>
      </c>
      <c r="P153" s="197" t="s">
        <v>3512</v>
      </c>
      <c r="Q153" s="197">
        <f t="shared" si="11"/>
        <v>47.6</v>
      </c>
      <c r="T153" s="197">
        <v>49.81</v>
      </c>
      <c r="U153" s="197" t="s">
        <v>3578</v>
      </c>
      <c r="V153" s="197" t="s">
        <v>3575</v>
      </c>
      <c r="W153" s="197">
        <v>3100</v>
      </c>
      <c r="X153" s="198">
        <v>44428</v>
      </c>
      <c r="Y153" s="197" t="s">
        <v>3508</v>
      </c>
      <c r="Z153" s="197">
        <f t="shared" si="8"/>
        <v>62.2</v>
      </c>
    </row>
    <row r="154" spans="2:26" hidden="1">
      <c r="B154" s="197">
        <v>90</v>
      </c>
      <c r="C154" s="197" t="s">
        <v>3509</v>
      </c>
      <c r="D154" s="197" t="s">
        <v>3532</v>
      </c>
      <c r="E154" s="197">
        <v>4400</v>
      </c>
      <c r="F154" s="198">
        <v>44447</v>
      </c>
      <c r="G154" s="197" t="s">
        <v>3493</v>
      </c>
      <c r="H154" s="197">
        <f t="shared" si="9"/>
        <v>48.9</v>
      </c>
      <c r="K154" s="197">
        <v>90</v>
      </c>
      <c r="L154" s="197" t="s">
        <v>3509</v>
      </c>
      <c r="M154" s="197" t="s">
        <v>3533</v>
      </c>
      <c r="N154" s="197">
        <v>4400</v>
      </c>
      <c r="O154" s="198">
        <v>44622</v>
      </c>
      <c r="P154" s="197" t="s">
        <v>3512</v>
      </c>
      <c r="Q154" s="197">
        <f t="shared" si="11"/>
        <v>48.9</v>
      </c>
      <c r="T154" s="197">
        <v>90.25</v>
      </c>
      <c r="U154" s="197" t="s">
        <v>3581</v>
      </c>
      <c r="V154" s="197" t="s">
        <v>237</v>
      </c>
      <c r="W154" s="197">
        <v>4800</v>
      </c>
      <c r="X154" s="198">
        <v>44416</v>
      </c>
      <c r="Y154" s="197" t="s">
        <v>3493</v>
      </c>
      <c r="Z154" s="197">
        <f t="shared" si="8"/>
        <v>53.2</v>
      </c>
    </row>
    <row r="155" spans="2:26" hidden="1">
      <c r="B155" s="197">
        <v>67</v>
      </c>
      <c r="C155" s="197" t="s">
        <v>3509</v>
      </c>
      <c r="D155" s="197" t="s">
        <v>3547</v>
      </c>
      <c r="E155" s="197">
        <v>4100</v>
      </c>
      <c r="F155" s="198">
        <v>44434</v>
      </c>
      <c r="G155" s="197" t="s">
        <v>3528</v>
      </c>
      <c r="H155" s="197">
        <f t="shared" si="9"/>
        <v>61.2</v>
      </c>
      <c r="K155" s="197">
        <v>66</v>
      </c>
      <c r="L155" s="197" t="s">
        <v>3509</v>
      </c>
      <c r="M155" s="197" t="s">
        <v>3534</v>
      </c>
      <c r="N155" s="197">
        <v>3700</v>
      </c>
      <c r="O155" s="198">
        <v>44619</v>
      </c>
      <c r="P155" s="197" t="s">
        <v>3508</v>
      </c>
      <c r="Q155" s="197">
        <f t="shared" si="11"/>
        <v>56.1</v>
      </c>
      <c r="T155" s="197">
        <v>78</v>
      </c>
      <c r="U155" s="197" t="s">
        <v>3572</v>
      </c>
      <c r="V155" s="197" t="s">
        <v>237</v>
      </c>
      <c r="W155" s="197">
        <v>4000</v>
      </c>
      <c r="X155" s="198">
        <v>44414</v>
      </c>
      <c r="Y155" s="197" t="s">
        <v>3493</v>
      </c>
      <c r="Z155" s="197">
        <f t="shared" si="8"/>
        <v>51.3</v>
      </c>
    </row>
    <row r="156" spans="2:26" hidden="1">
      <c r="B156" s="197">
        <v>90</v>
      </c>
      <c r="C156" s="197" t="s">
        <v>3509</v>
      </c>
      <c r="D156" s="197" t="s">
        <v>3533</v>
      </c>
      <c r="E156" s="197">
        <v>4500</v>
      </c>
      <c r="F156" s="198">
        <v>44427</v>
      </c>
      <c r="G156" s="197" t="s">
        <v>3493</v>
      </c>
      <c r="H156" s="197">
        <f t="shared" si="9"/>
        <v>50</v>
      </c>
      <c r="K156" s="197">
        <v>49.3</v>
      </c>
      <c r="L156" s="197" t="s">
        <v>3541</v>
      </c>
      <c r="M156" s="197" t="s">
        <v>3546</v>
      </c>
      <c r="N156" s="197">
        <v>3300</v>
      </c>
      <c r="O156" s="198">
        <v>44619</v>
      </c>
      <c r="P156" s="197" t="s">
        <v>3508</v>
      </c>
      <c r="Q156" s="197">
        <f t="shared" si="11"/>
        <v>66.900000000000006</v>
      </c>
      <c r="T156" s="197">
        <v>65</v>
      </c>
      <c r="U156" s="197" t="s">
        <v>3572</v>
      </c>
      <c r="V156" s="197" t="s">
        <v>3575</v>
      </c>
      <c r="W156" s="197">
        <v>3500</v>
      </c>
      <c r="X156" s="198">
        <v>44407</v>
      </c>
      <c r="Y156" s="197" t="s">
        <v>3508</v>
      </c>
      <c r="Z156" s="197">
        <f t="shared" si="8"/>
        <v>53.8</v>
      </c>
    </row>
    <row r="157" spans="2:26" hidden="1">
      <c r="B157" s="197">
        <v>108</v>
      </c>
      <c r="C157" s="197" t="s">
        <v>3509</v>
      </c>
      <c r="D157" s="197" t="s">
        <v>3532</v>
      </c>
      <c r="E157" s="197">
        <v>5800</v>
      </c>
      <c r="F157" s="198">
        <v>44426</v>
      </c>
      <c r="G157" s="197" t="s">
        <v>3525</v>
      </c>
      <c r="H157" s="197">
        <f t="shared" si="9"/>
        <v>53.7</v>
      </c>
      <c r="K157" s="197">
        <v>108</v>
      </c>
      <c r="L157" s="197" t="s">
        <v>3568</v>
      </c>
      <c r="M157" s="197" t="s">
        <v>3534</v>
      </c>
      <c r="N157" s="197">
        <v>6500</v>
      </c>
      <c r="O157" s="198">
        <v>44616</v>
      </c>
      <c r="P157" s="197" t="s">
        <v>3535</v>
      </c>
      <c r="Q157" s="197">
        <f t="shared" si="11"/>
        <v>60.2</v>
      </c>
      <c r="T157" s="197">
        <v>90</v>
      </c>
      <c r="U157" s="197" t="s">
        <v>3572</v>
      </c>
      <c r="V157" s="197" t="s">
        <v>3575</v>
      </c>
      <c r="W157" s="197">
        <v>5000</v>
      </c>
      <c r="X157" s="198">
        <v>44407</v>
      </c>
      <c r="Y157" s="197" t="s">
        <v>3493</v>
      </c>
      <c r="Z157" s="197">
        <f t="shared" si="8"/>
        <v>55.6</v>
      </c>
    </row>
    <row r="158" spans="2:26" hidden="1">
      <c r="B158" s="197">
        <v>98</v>
      </c>
      <c r="C158" s="197" t="s">
        <v>3509</v>
      </c>
      <c r="D158" s="197" t="s">
        <v>3532</v>
      </c>
      <c r="E158" s="197">
        <v>6700</v>
      </c>
      <c r="F158" s="198">
        <v>44421</v>
      </c>
      <c r="G158" s="197" t="s">
        <v>3495</v>
      </c>
      <c r="H158" s="197">
        <f t="shared" si="9"/>
        <v>68.400000000000006</v>
      </c>
      <c r="K158" s="197">
        <v>109</v>
      </c>
      <c r="L158" s="197" t="s">
        <v>3509</v>
      </c>
      <c r="M158" s="197" t="s">
        <v>3534</v>
      </c>
      <c r="N158" s="197">
        <v>6700</v>
      </c>
      <c r="O158" s="198">
        <v>44613</v>
      </c>
      <c r="P158" s="197" t="s">
        <v>3539</v>
      </c>
      <c r="Q158" s="197">
        <f t="shared" si="11"/>
        <v>61.5</v>
      </c>
      <c r="T158" s="197">
        <v>63</v>
      </c>
      <c r="U158" s="197" t="s">
        <v>3576</v>
      </c>
      <c r="V158" s="197" t="s">
        <v>3575</v>
      </c>
      <c r="W158" s="197">
        <v>3550</v>
      </c>
      <c r="X158" s="198">
        <v>44407</v>
      </c>
      <c r="Y158" s="197" t="s">
        <v>3508</v>
      </c>
      <c r="Z158" s="197">
        <f t="shared" si="8"/>
        <v>56.3</v>
      </c>
    </row>
    <row r="159" spans="2:26" hidden="1">
      <c r="B159" s="197">
        <v>90</v>
      </c>
      <c r="C159" s="197" t="s">
        <v>3509</v>
      </c>
      <c r="D159" s="197" t="s">
        <v>3534</v>
      </c>
      <c r="E159" s="197">
        <v>4000</v>
      </c>
      <c r="F159" s="198">
        <v>44411</v>
      </c>
      <c r="G159" s="197" t="s">
        <v>3493</v>
      </c>
      <c r="H159" s="197">
        <f t="shared" si="9"/>
        <v>44.4</v>
      </c>
      <c r="K159" s="197">
        <v>78</v>
      </c>
      <c r="L159" s="197" t="s">
        <v>3509</v>
      </c>
      <c r="M159" s="197" t="s">
        <v>3533</v>
      </c>
      <c r="N159" s="197">
        <v>4200</v>
      </c>
      <c r="O159" s="198">
        <v>44605</v>
      </c>
      <c r="P159" s="197" t="s">
        <v>3512</v>
      </c>
      <c r="Q159" s="197">
        <f t="shared" si="11"/>
        <v>53.8</v>
      </c>
      <c r="T159" s="197">
        <v>80</v>
      </c>
      <c r="U159" s="197" t="s">
        <v>3572</v>
      </c>
      <c r="V159" s="197" t="s">
        <v>237</v>
      </c>
      <c r="W159" s="197">
        <v>4400</v>
      </c>
      <c r="X159" s="198">
        <v>44403</v>
      </c>
      <c r="Y159" s="197" t="s">
        <v>3493</v>
      </c>
      <c r="Z159" s="197">
        <f t="shared" si="8"/>
        <v>55</v>
      </c>
    </row>
    <row r="160" spans="2:26" hidden="1">
      <c r="B160" s="197">
        <v>108</v>
      </c>
      <c r="C160" s="197" t="s">
        <v>3509</v>
      </c>
      <c r="D160" s="197" t="s">
        <v>3534</v>
      </c>
      <c r="E160" s="197">
        <v>6000</v>
      </c>
      <c r="F160" s="198">
        <v>44409</v>
      </c>
      <c r="G160" s="197" t="s">
        <v>3525</v>
      </c>
      <c r="H160" s="197">
        <f t="shared" si="9"/>
        <v>55.6</v>
      </c>
      <c r="K160" s="197">
        <v>90</v>
      </c>
      <c r="L160" s="197" t="s">
        <v>3509</v>
      </c>
      <c r="M160" s="197" t="s">
        <v>3532</v>
      </c>
      <c r="N160" s="197">
        <v>5000</v>
      </c>
      <c r="O160" s="198">
        <v>44605</v>
      </c>
      <c r="P160" s="197" t="s">
        <v>3512</v>
      </c>
      <c r="Q160" s="197">
        <f t="shared" si="11"/>
        <v>55.6</v>
      </c>
      <c r="T160" s="197">
        <v>98.78</v>
      </c>
      <c r="U160" s="197" t="s">
        <v>3572</v>
      </c>
      <c r="V160" s="197" t="s">
        <v>3575</v>
      </c>
      <c r="W160" s="197">
        <v>4500</v>
      </c>
      <c r="X160" s="198">
        <v>44385</v>
      </c>
      <c r="Y160" s="197" t="s">
        <v>3495</v>
      </c>
      <c r="Z160" s="197">
        <f t="shared" si="8"/>
        <v>45.6</v>
      </c>
    </row>
    <row r="161" spans="2:37" hidden="1">
      <c r="B161" s="197">
        <v>67</v>
      </c>
      <c r="C161" s="197" t="s">
        <v>3509</v>
      </c>
      <c r="D161" s="197" t="s">
        <v>3546</v>
      </c>
      <c r="E161" s="197">
        <v>3500</v>
      </c>
      <c r="F161" s="198">
        <v>44393</v>
      </c>
      <c r="G161" s="197" t="s">
        <v>3528</v>
      </c>
      <c r="H161" s="197">
        <f t="shared" si="9"/>
        <v>52.2</v>
      </c>
      <c r="K161" s="197">
        <v>62.44</v>
      </c>
      <c r="L161" s="197" t="s">
        <v>3540</v>
      </c>
      <c r="M161" s="197" t="s">
        <v>3547</v>
      </c>
      <c r="N161" s="197">
        <v>3400</v>
      </c>
      <c r="O161" s="198">
        <v>44604</v>
      </c>
      <c r="P161" s="197" t="s">
        <v>3508</v>
      </c>
      <c r="Q161" s="197">
        <f t="shared" si="11"/>
        <v>54.5</v>
      </c>
      <c r="T161" s="197">
        <v>100</v>
      </c>
      <c r="U161" s="197" t="s">
        <v>3572</v>
      </c>
      <c r="V161" s="197" t="s">
        <v>3573</v>
      </c>
      <c r="W161" s="197">
        <v>4900</v>
      </c>
      <c r="X161" s="198">
        <v>44381</v>
      </c>
      <c r="Y161" s="197" t="s">
        <v>3495</v>
      </c>
      <c r="Z161" s="197">
        <f t="shared" si="8"/>
        <v>49</v>
      </c>
    </row>
    <row r="162" spans="2:37" hidden="1">
      <c r="B162" s="197">
        <v>66</v>
      </c>
      <c r="C162" s="197" t="s">
        <v>3509</v>
      </c>
      <c r="D162" s="197" t="s">
        <v>3547</v>
      </c>
      <c r="E162" s="197">
        <v>3400</v>
      </c>
      <c r="F162" s="198">
        <v>44392</v>
      </c>
      <c r="G162" s="197" t="s">
        <v>3528</v>
      </c>
      <c r="H162" s="197">
        <f t="shared" si="9"/>
        <v>51.5</v>
      </c>
      <c r="K162" s="197">
        <v>108.49</v>
      </c>
      <c r="L162" s="197" t="s">
        <v>3509</v>
      </c>
      <c r="M162" s="197" t="s">
        <v>3533</v>
      </c>
      <c r="N162" s="197">
        <v>5700</v>
      </c>
      <c r="O162" s="198">
        <v>44603</v>
      </c>
      <c r="P162" s="197" t="s">
        <v>3565</v>
      </c>
      <c r="Q162" s="197">
        <f t="shared" si="11"/>
        <v>52.5</v>
      </c>
      <c r="T162" s="197">
        <v>90</v>
      </c>
      <c r="U162" s="197" t="s">
        <v>3572</v>
      </c>
      <c r="V162" s="197" t="s">
        <v>3573</v>
      </c>
      <c r="W162" s="197">
        <v>3800</v>
      </c>
      <c r="X162" s="198">
        <v>44372</v>
      </c>
      <c r="Y162" s="197" t="s">
        <v>3493</v>
      </c>
      <c r="Z162" s="197">
        <f t="shared" si="8"/>
        <v>42.2</v>
      </c>
    </row>
    <row r="163" spans="2:37">
      <c r="B163" s="197">
        <v>50</v>
      </c>
      <c r="C163" s="197" t="s">
        <v>3541</v>
      </c>
      <c r="D163" s="197" t="s">
        <v>3532</v>
      </c>
      <c r="E163" s="197">
        <v>3300</v>
      </c>
      <c r="F163" s="198">
        <v>44385</v>
      </c>
      <c r="G163" s="197" t="s">
        <v>3528</v>
      </c>
      <c r="H163" s="197">
        <f t="shared" si="9"/>
        <v>66</v>
      </c>
      <c r="K163" s="197">
        <v>90</v>
      </c>
      <c r="L163" s="197" t="s">
        <v>3509</v>
      </c>
      <c r="M163" s="197" t="s">
        <v>3534</v>
      </c>
      <c r="N163" s="197">
        <v>4300</v>
      </c>
      <c r="O163" s="198">
        <v>44599</v>
      </c>
      <c r="P163" s="197" t="s">
        <v>3512</v>
      </c>
      <c r="Q163" s="197">
        <f t="shared" si="11"/>
        <v>47.8</v>
      </c>
    </row>
    <row r="164" spans="2:37">
      <c r="B164" s="197">
        <v>65</v>
      </c>
      <c r="C164" s="197" t="s">
        <v>3504</v>
      </c>
      <c r="D164" s="197" t="s">
        <v>3533</v>
      </c>
      <c r="E164" s="197">
        <v>3500</v>
      </c>
      <c r="F164" s="198">
        <v>44377</v>
      </c>
      <c r="G164" s="197" t="s">
        <v>3528</v>
      </c>
      <c r="H164" s="197">
        <f t="shared" si="9"/>
        <v>53.8</v>
      </c>
      <c r="K164" s="197">
        <v>90</v>
      </c>
      <c r="L164" s="197" t="s">
        <v>3509</v>
      </c>
      <c r="M164" s="197" t="s">
        <v>3534</v>
      </c>
      <c r="N164" s="197">
        <v>4300</v>
      </c>
      <c r="O164" s="198">
        <v>44570</v>
      </c>
      <c r="P164" s="197" t="s">
        <v>3512</v>
      </c>
      <c r="Q164" s="197">
        <f t="shared" si="11"/>
        <v>47.8</v>
      </c>
    </row>
    <row r="165" spans="2:37">
      <c r="K165" s="197">
        <v>90</v>
      </c>
      <c r="L165" s="197" t="s">
        <v>3509</v>
      </c>
      <c r="M165" s="197" t="s">
        <v>3534</v>
      </c>
      <c r="N165" s="197">
        <v>5000</v>
      </c>
      <c r="O165" s="198">
        <v>44563</v>
      </c>
      <c r="P165" s="197" t="s">
        <v>3512</v>
      </c>
      <c r="Q165" s="197">
        <f t="shared" si="11"/>
        <v>55.6</v>
      </c>
      <c r="S165" s="261" t="s">
        <v>3497</v>
      </c>
      <c r="T165" s="261" t="s">
        <v>111</v>
      </c>
      <c r="U165" s="261" t="s">
        <v>155</v>
      </c>
      <c r="V165" s="261" t="s">
        <v>156</v>
      </c>
      <c r="W165" s="261" t="s">
        <v>3501</v>
      </c>
      <c r="X165" s="261" t="s">
        <v>3502</v>
      </c>
      <c r="Y165" s="261" t="s">
        <v>143</v>
      </c>
      <c r="Z165" s="261" t="s">
        <v>3506</v>
      </c>
      <c r="AA165" s="261"/>
      <c r="AB165" s="261"/>
      <c r="AD165" s="261" t="s">
        <v>3497</v>
      </c>
      <c r="AE165" s="261" t="s">
        <v>111</v>
      </c>
      <c r="AF165" s="261" t="s">
        <v>155</v>
      </c>
      <c r="AG165" s="261" t="s">
        <v>156</v>
      </c>
      <c r="AH165" s="261" t="s">
        <v>3501</v>
      </c>
      <c r="AI165" s="261" t="s">
        <v>3502</v>
      </c>
      <c r="AJ165" s="261" t="s">
        <v>143</v>
      </c>
      <c r="AK165" s="261" t="s">
        <v>3506</v>
      </c>
    </row>
    <row r="166" spans="2:37">
      <c r="K166" s="197">
        <v>49</v>
      </c>
      <c r="L166" s="197" t="s">
        <v>3541</v>
      </c>
      <c r="M166" s="197" t="s">
        <v>3547</v>
      </c>
      <c r="N166" s="197">
        <v>3350</v>
      </c>
      <c r="O166" s="198">
        <v>44562</v>
      </c>
      <c r="P166" s="197" t="s">
        <v>3508</v>
      </c>
      <c r="Q166" s="197">
        <f t="shared" si="11"/>
        <v>68.400000000000006</v>
      </c>
      <c r="S166" s="261" t="s">
        <v>3582</v>
      </c>
      <c r="T166" s="261">
        <v>90</v>
      </c>
      <c r="U166" s="261" t="s">
        <v>158</v>
      </c>
      <c r="V166" s="261" t="s">
        <v>237</v>
      </c>
      <c r="W166" s="261">
        <v>4950</v>
      </c>
      <c r="X166" s="264">
        <v>44779</v>
      </c>
      <c r="Y166" s="261" t="s">
        <v>3493</v>
      </c>
      <c r="Z166" s="261">
        <f t="shared" ref="Z166:Z247" si="12">ROUND(W166/T166,1)</f>
        <v>55</v>
      </c>
      <c r="AA166" s="261"/>
      <c r="AB166" s="261"/>
      <c r="AD166" s="261" t="s">
        <v>3775</v>
      </c>
      <c r="AE166" s="261">
        <v>89</v>
      </c>
      <c r="AF166" s="261" t="s">
        <v>158</v>
      </c>
      <c r="AG166" s="261" t="s">
        <v>237</v>
      </c>
      <c r="AH166" s="261">
        <v>7100</v>
      </c>
      <c r="AI166" s="264">
        <v>44734</v>
      </c>
      <c r="AJ166" s="261" t="s">
        <v>3495</v>
      </c>
      <c r="AK166" s="261">
        <f t="shared" ref="AK166:AK187" si="13">ROUND(AH166/AE166,1)</f>
        <v>79.8</v>
      </c>
    </row>
    <row r="167" spans="2:37">
      <c r="K167" s="197">
        <v>50</v>
      </c>
      <c r="L167" s="197" t="s">
        <v>3527</v>
      </c>
      <c r="M167" s="197" t="s">
        <v>3533</v>
      </c>
      <c r="N167" s="197">
        <v>3400</v>
      </c>
      <c r="O167" s="198">
        <v>44548</v>
      </c>
      <c r="P167" s="197" t="s">
        <v>3508</v>
      </c>
      <c r="Q167" s="197">
        <f t="shared" si="11"/>
        <v>68</v>
      </c>
      <c r="T167" s="197">
        <v>90</v>
      </c>
      <c r="U167" s="197" t="s">
        <v>3599</v>
      </c>
      <c r="V167" s="197" t="s">
        <v>3600</v>
      </c>
      <c r="W167" s="197">
        <v>4800</v>
      </c>
      <c r="X167" s="198">
        <v>44779</v>
      </c>
      <c r="Y167" s="197" t="s">
        <v>3493</v>
      </c>
      <c r="Z167" s="197">
        <f t="shared" si="12"/>
        <v>53.3</v>
      </c>
      <c r="AE167" s="197">
        <v>89</v>
      </c>
      <c r="AF167" s="197" t="s">
        <v>3744</v>
      </c>
      <c r="AG167" s="197" t="s">
        <v>3776</v>
      </c>
      <c r="AH167" s="197">
        <v>6500</v>
      </c>
      <c r="AI167" s="198">
        <v>44733</v>
      </c>
      <c r="AJ167" s="197" t="s">
        <v>3747</v>
      </c>
      <c r="AK167" s="275">
        <f t="shared" si="13"/>
        <v>73</v>
      </c>
    </row>
    <row r="168" spans="2:37">
      <c r="K168" s="197">
        <v>62</v>
      </c>
      <c r="L168" s="197" t="s">
        <v>3540</v>
      </c>
      <c r="M168" s="197" t="s">
        <v>3534</v>
      </c>
      <c r="N168" s="197">
        <v>4500</v>
      </c>
      <c r="O168" s="198">
        <v>44541</v>
      </c>
      <c r="P168" s="197" t="s">
        <v>3508</v>
      </c>
      <c r="Q168" s="197">
        <f t="shared" si="11"/>
        <v>72.599999999999994</v>
      </c>
      <c r="T168" s="197">
        <v>108</v>
      </c>
      <c r="U168" s="197" t="s">
        <v>3599</v>
      </c>
      <c r="V168" s="197" t="s">
        <v>3600</v>
      </c>
      <c r="W168" s="197">
        <v>6700</v>
      </c>
      <c r="X168" s="198">
        <v>44774</v>
      </c>
      <c r="Y168" s="197" t="s">
        <v>3491</v>
      </c>
      <c r="Z168" s="197">
        <f t="shared" si="12"/>
        <v>62</v>
      </c>
      <c r="AE168" s="197">
        <v>88</v>
      </c>
      <c r="AF168" s="197" t="s">
        <v>3750</v>
      </c>
      <c r="AG168" s="197" t="s">
        <v>3776</v>
      </c>
      <c r="AH168" s="197">
        <v>6300</v>
      </c>
      <c r="AI168" s="198">
        <v>44676</v>
      </c>
      <c r="AJ168" s="197" t="s">
        <v>3771</v>
      </c>
      <c r="AK168" s="275">
        <f t="shared" si="13"/>
        <v>71.599999999999994</v>
      </c>
    </row>
    <row r="169" spans="2:37">
      <c r="K169" s="197">
        <v>90</v>
      </c>
      <c r="L169" s="197" t="s">
        <v>3509</v>
      </c>
      <c r="M169" s="197" t="s">
        <v>3532</v>
      </c>
      <c r="N169" s="197">
        <v>4500</v>
      </c>
      <c r="O169" s="198">
        <v>44537</v>
      </c>
      <c r="P169" s="197" t="s">
        <v>3512</v>
      </c>
      <c r="Q169" s="197">
        <f t="shared" si="11"/>
        <v>50</v>
      </c>
      <c r="T169" s="197">
        <v>78</v>
      </c>
      <c r="U169" s="197" t="s">
        <v>3599</v>
      </c>
      <c r="V169" s="197" t="s">
        <v>3600</v>
      </c>
      <c r="W169" s="197">
        <v>4700</v>
      </c>
      <c r="X169" s="198">
        <v>44763</v>
      </c>
      <c r="Y169" s="197" t="s">
        <v>3548</v>
      </c>
      <c r="Z169" s="197">
        <f t="shared" si="12"/>
        <v>60.3</v>
      </c>
      <c r="AE169" s="197">
        <v>94.82</v>
      </c>
      <c r="AF169" s="197" t="s">
        <v>3744</v>
      </c>
      <c r="AG169" s="197" t="s">
        <v>3777</v>
      </c>
      <c r="AH169" s="197">
        <v>7600</v>
      </c>
      <c r="AI169" s="198">
        <v>44667</v>
      </c>
      <c r="AJ169" s="197" t="s">
        <v>3773</v>
      </c>
      <c r="AK169" s="275">
        <f t="shared" si="13"/>
        <v>80.2</v>
      </c>
    </row>
    <row r="170" spans="2:37">
      <c r="K170" s="197">
        <v>63</v>
      </c>
      <c r="L170" s="197" t="s">
        <v>3504</v>
      </c>
      <c r="M170" s="197" t="s">
        <v>3545</v>
      </c>
      <c r="N170" s="197">
        <v>3800</v>
      </c>
      <c r="O170" s="198">
        <v>44537</v>
      </c>
      <c r="P170" s="197" t="s">
        <v>3508</v>
      </c>
      <c r="Q170" s="197">
        <f t="shared" si="11"/>
        <v>60.3</v>
      </c>
      <c r="T170" s="197">
        <v>90</v>
      </c>
      <c r="U170" s="197" t="s">
        <v>3599</v>
      </c>
      <c r="V170" s="197" t="s">
        <v>3601</v>
      </c>
      <c r="W170" s="197">
        <v>4500</v>
      </c>
      <c r="X170" s="198">
        <v>44758</v>
      </c>
      <c r="Y170" s="197" t="s">
        <v>3493</v>
      </c>
      <c r="Z170" s="197">
        <f t="shared" si="12"/>
        <v>50</v>
      </c>
      <c r="AE170" s="197">
        <v>171.3</v>
      </c>
      <c r="AF170" s="197" t="s">
        <v>3744</v>
      </c>
      <c r="AG170" s="197" t="s">
        <v>3776</v>
      </c>
      <c r="AH170" s="197">
        <v>10000</v>
      </c>
      <c r="AI170" s="198">
        <v>44658</v>
      </c>
      <c r="AJ170" s="197" t="s">
        <v>3747</v>
      </c>
      <c r="AK170" s="197">
        <f t="shared" si="13"/>
        <v>58.4</v>
      </c>
    </row>
    <row r="171" spans="2:37">
      <c r="K171" s="197">
        <v>90</v>
      </c>
      <c r="L171" s="197" t="s">
        <v>3509</v>
      </c>
      <c r="M171" s="197" t="s">
        <v>3534</v>
      </c>
      <c r="N171" s="197">
        <v>4100</v>
      </c>
      <c r="O171" s="198">
        <v>44536</v>
      </c>
      <c r="P171" s="197" t="s">
        <v>3512</v>
      </c>
      <c r="Q171" s="197">
        <f t="shared" si="11"/>
        <v>45.6</v>
      </c>
      <c r="T171" s="197">
        <v>90</v>
      </c>
      <c r="U171" s="197" t="s">
        <v>3599</v>
      </c>
      <c r="V171" s="197" t="s">
        <v>3602</v>
      </c>
      <c r="W171" s="197">
        <v>4500</v>
      </c>
      <c r="X171" s="198">
        <v>44756</v>
      </c>
      <c r="Y171" s="197" t="s">
        <v>3493</v>
      </c>
      <c r="Z171" s="197">
        <f t="shared" si="12"/>
        <v>50</v>
      </c>
      <c r="AE171" s="197">
        <v>129</v>
      </c>
      <c r="AF171" s="197" t="s">
        <v>3750</v>
      </c>
      <c r="AG171" s="197" t="s">
        <v>3777</v>
      </c>
      <c r="AH171" s="197">
        <v>9100</v>
      </c>
      <c r="AI171" s="198">
        <v>44643</v>
      </c>
      <c r="AJ171" s="197" t="s">
        <v>3763</v>
      </c>
      <c r="AK171" s="197">
        <f t="shared" si="13"/>
        <v>70.5</v>
      </c>
    </row>
    <row r="172" spans="2:37">
      <c r="K172" s="197">
        <v>90</v>
      </c>
      <c r="L172" s="197" t="s">
        <v>3509</v>
      </c>
      <c r="M172" s="197" t="s">
        <v>3547</v>
      </c>
      <c r="N172" s="197">
        <v>4500</v>
      </c>
      <c r="O172" s="198">
        <v>44517</v>
      </c>
      <c r="P172" s="197" t="s">
        <v>3512</v>
      </c>
      <c r="Q172" s="197">
        <f t="shared" si="11"/>
        <v>50</v>
      </c>
      <c r="T172" s="197">
        <v>67</v>
      </c>
      <c r="U172" s="197" t="s">
        <v>3599</v>
      </c>
      <c r="V172" s="197" t="s">
        <v>3600</v>
      </c>
      <c r="W172" s="197">
        <v>4200</v>
      </c>
      <c r="X172" s="198">
        <v>44756</v>
      </c>
      <c r="Y172" s="197" t="s">
        <v>3508</v>
      </c>
      <c r="Z172" s="197">
        <f t="shared" si="12"/>
        <v>62.7</v>
      </c>
      <c r="AE172" s="197">
        <v>94.82</v>
      </c>
      <c r="AF172" s="197" t="s">
        <v>3750</v>
      </c>
      <c r="AG172" s="197" t="s">
        <v>3778</v>
      </c>
      <c r="AH172" s="197">
        <v>6600</v>
      </c>
      <c r="AI172" s="198">
        <v>44619</v>
      </c>
      <c r="AJ172" s="197" t="s">
        <v>3773</v>
      </c>
      <c r="AK172" s="197">
        <f t="shared" si="13"/>
        <v>69.599999999999994</v>
      </c>
    </row>
    <row r="173" spans="2:37">
      <c r="K173" s="197">
        <v>90</v>
      </c>
      <c r="L173" s="197" t="s">
        <v>3509</v>
      </c>
      <c r="M173" s="197" t="s">
        <v>3532</v>
      </c>
      <c r="N173" s="197">
        <v>4700</v>
      </c>
      <c r="O173" s="198">
        <v>44516</v>
      </c>
      <c r="P173" s="197" t="s">
        <v>3512</v>
      </c>
      <c r="Q173" s="197">
        <f t="shared" si="11"/>
        <v>52.2</v>
      </c>
      <c r="T173" s="197">
        <v>87</v>
      </c>
      <c r="U173" s="197" t="s">
        <v>3599</v>
      </c>
      <c r="V173" s="197" t="s">
        <v>3603</v>
      </c>
      <c r="W173" s="197">
        <v>4800</v>
      </c>
      <c r="X173" s="198">
        <v>44752</v>
      </c>
      <c r="Y173" s="197" t="s">
        <v>3493</v>
      </c>
      <c r="Z173" s="197">
        <f t="shared" si="12"/>
        <v>55.2</v>
      </c>
      <c r="AE173" s="197">
        <v>99</v>
      </c>
      <c r="AF173" s="197" t="s">
        <v>3750</v>
      </c>
      <c r="AG173" s="197" t="s">
        <v>3779</v>
      </c>
      <c r="AH173" s="197">
        <v>6300</v>
      </c>
      <c r="AI173" s="198">
        <v>44615</v>
      </c>
      <c r="AJ173" s="197" t="s">
        <v>3773</v>
      </c>
      <c r="AK173" s="197">
        <f t="shared" si="13"/>
        <v>63.6</v>
      </c>
    </row>
    <row r="174" spans="2:37">
      <c r="K174" s="197">
        <v>63</v>
      </c>
      <c r="L174" s="197" t="s">
        <v>3509</v>
      </c>
      <c r="M174" s="197" t="s">
        <v>3532</v>
      </c>
      <c r="N174" s="197">
        <v>3600</v>
      </c>
      <c r="O174" s="198">
        <v>44514</v>
      </c>
      <c r="P174" s="197" t="s">
        <v>3508</v>
      </c>
      <c r="Q174" s="197">
        <f t="shared" si="11"/>
        <v>57.1</v>
      </c>
      <c r="T174" s="197">
        <v>90</v>
      </c>
      <c r="U174" s="197" t="s">
        <v>3599</v>
      </c>
      <c r="V174" s="197" t="s">
        <v>3602</v>
      </c>
      <c r="W174" s="197">
        <v>4200</v>
      </c>
      <c r="X174" s="198">
        <v>44751</v>
      </c>
      <c r="Y174" s="197" t="s">
        <v>3493</v>
      </c>
      <c r="Z174" s="197">
        <f t="shared" si="12"/>
        <v>46.7</v>
      </c>
      <c r="AE174" s="197">
        <v>89</v>
      </c>
      <c r="AF174" s="197" t="s">
        <v>3744</v>
      </c>
      <c r="AG174" s="197" t="s">
        <v>3776</v>
      </c>
      <c r="AH174" s="197">
        <v>6800</v>
      </c>
      <c r="AI174" s="198">
        <v>44605</v>
      </c>
      <c r="AJ174" s="197" t="s">
        <v>3747</v>
      </c>
      <c r="AK174" s="197">
        <f t="shared" si="13"/>
        <v>76.400000000000006</v>
      </c>
    </row>
    <row r="175" spans="2:37">
      <c r="K175" s="197">
        <v>90</v>
      </c>
      <c r="L175" s="197" t="s">
        <v>3509</v>
      </c>
      <c r="M175" s="197" t="s">
        <v>3534</v>
      </c>
      <c r="N175" s="197">
        <v>4600</v>
      </c>
      <c r="O175" s="198">
        <v>44513</v>
      </c>
      <c r="P175" s="197" t="s">
        <v>3512</v>
      </c>
      <c r="Q175" s="197">
        <f t="shared" si="11"/>
        <v>51.1</v>
      </c>
      <c r="T175" s="197">
        <v>62.5</v>
      </c>
      <c r="U175" s="197" t="s">
        <v>167</v>
      </c>
      <c r="V175" s="197" t="s">
        <v>3603</v>
      </c>
      <c r="W175" s="197">
        <v>3600</v>
      </c>
      <c r="X175" s="198">
        <v>44745</v>
      </c>
      <c r="Y175" s="197" t="s">
        <v>3508</v>
      </c>
      <c r="Z175" s="197">
        <f t="shared" si="12"/>
        <v>57.6</v>
      </c>
      <c r="AE175" s="197">
        <v>94</v>
      </c>
      <c r="AF175" s="197" t="s">
        <v>3750</v>
      </c>
      <c r="AG175" s="197" t="s">
        <v>3777</v>
      </c>
      <c r="AH175" s="197">
        <v>7400</v>
      </c>
      <c r="AI175" s="198">
        <v>44589</v>
      </c>
      <c r="AJ175" s="197" t="s">
        <v>3773</v>
      </c>
      <c r="AK175" s="197">
        <f t="shared" si="13"/>
        <v>78.7</v>
      </c>
    </row>
    <row r="176" spans="2:37">
      <c r="K176" s="197">
        <v>90</v>
      </c>
      <c r="L176" s="197" t="s">
        <v>3509</v>
      </c>
      <c r="M176" s="197" t="s">
        <v>3533</v>
      </c>
      <c r="N176" s="197">
        <v>4300</v>
      </c>
      <c r="O176" s="198">
        <v>44496</v>
      </c>
      <c r="P176" s="197" t="s">
        <v>3512</v>
      </c>
      <c r="Q176" s="197">
        <f t="shared" si="11"/>
        <v>47.8</v>
      </c>
      <c r="T176" s="197">
        <v>90</v>
      </c>
      <c r="U176" s="197" t="s">
        <v>3599</v>
      </c>
      <c r="V176" s="197" t="s">
        <v>3601</v>
      </c>
      <c r="W176" s="197">
        <v>4800</v>
      </c>
      <c r="X176" s="198">
        <v>44744</v>
      </c>
      <c r="Y176" s="197" t="s">
        <v>3493</v>
      </c>
      <c r="Z176" s="197">
        <f t="shared" si="12"/>
        <v>53.3</v>
      </c>
      <c r="AE176" s="197">
        <v>171.95</v>
      </c>
      <c r="AF176" s="197" t="s">
        <v>3780</v>
      </c>
      <c r="AG176" s="197" t="s">
        <v>3781</v>
      </c>
      <c r="AH176" s="197">
        <v>9000</v>
      </c>
      <c r="AI176" s="198">
        <v>44578</v>
      </c>
      <c r="AJ176" s="197" t="s">
        <v>3765</v>
      </c>
      <c r="AK176" s="197">
        <f t="shared" si="13"/>
        <v>52.3</v>
      </c>
    </row>
    <row r="177" spans="11:37">
      <c r="K177" s="197">
        <v>90</v>
      </c>
      <c r="L177" s="197" t="s">
        <v>3509</v>
      </c>
      <c r="M177" s="197" t="s">
        <v>3532</v>
      </c>
      <c r="N177" s="197">
        <v>4400</v>
      </c>
      <c r="O177" s="198">
        <v>44489</v>
      </c>
      <c r="P177" s="197" t="s">
        <v>3512</v>
      </c>
      <c r="Q177" s="197">
        <f t="shared" si="11"/>
        <v>48.9</v>
      </c>
      <c r="T177" s="197">
        <v>79</v>
      </c>
      <c r="U177" s="197" t="s">
        <v>3599</v>
      </c>
      <c r="V177" s="197" t="s">
        <v>3603</v>
      </c>
      <c r="W177" s="197">
        <v>4200</v>
      </c>
      <c r="X177" s="198">
        <v>44744</v>
      </c>
      <c r="Y177" s="197" t="s">
        <v>3548</v>
      </c>
      <c r="Z177" s="197">
        <f t="shared" si="12"/>
        <v>53.2</v>
      </c>
      <c r="AE177" s="197">
        <v>86.78</v>
      </c>
      <c r="AF177" s="197" t="s">
        <v>3744</v>
      </c>
      <c r="AG177" s="197" t="s">
        <v>3782</v>
      </c>
      <c r="AH177" s="197">
        <v>6500</v>
      </c>
      <c r="AI177" s="198">
        <v>44556</v>
      </c>
      <c r="AJ177" s="197" t="s">
        <v>3773</v>
      </c>
      <c r="AK177" s="197">
        <f t="shared" si="13"/>
        <v>74.900000000000006</v>
      </c>
    </row>
    <row r="178" spans="11:37">
      <c r="K178" s="197">
        <v>90</v>
      </c>
      <c r="L178" s="197" t="s">
        <v>3509</v>
      </c>
      <c r="M178" s="197" t="s">
        <v>3534</v>
      </c>
      <c r="N178" s="197">
        <v>4100</v>
      </c>
      <c r="O178" s="198">
        <v>44486</v>
      </c>
      <c r="P178" s="197" t="s">
        <v>3512</v>
      </c>
      <c r="Q178" s="197">
        <f t="shared" si="11"/>
        <v>45.6</v>
      </c>
      <c r="T178" s="197">
        <v>90</v>
      </c>
      <c r="U178" s="197" t="s">
        <v>3599</v>
      </c>
      <c r="V178" s="197" t="s">
        <v>3604</v>
      </c>
      <c r="W178" s="197">
        <v>4500</v>
      </c>
      <c r="X178" s="198">
        <v>44741</v>
      </c>
      <c r="Y178" s="197" t="s">
        <v>3493</v>
      </c>
      <c r="Z178" s="197">
        <f t="shared" si="12"/>
        <v>50</v>
      </c>
      <c r="AE178" s="197">
        <v>89</v>
      </c>
      <c r="AF178" s="197" t="s">
        <v>3744</v>
      </c>
      <c r="AG178" s="197" t="s">
        <v>3783</v>
      </c>
      <c r="AH178" s="197">
        <v>6000</v>
      </c>
      <c r="AI178" s="198">
        <v>44532</v>
      </c>
      <c r="AJ178" s="197" t="s">
        <v>3747</v>
      </c>
      <c r="AK178" s="197">
        <f t="shared" si="13"/>
        <v>67.400000000000006</v>
      </c>
    </row>
    <row r="179" spans="11:37">
      <c r="K179" s="197">
        <v>66</v>
      </c>
      <c r="L179" s="197" t="s">
        <v>3509</v>
      </c>
      <c r="M179" s="197" t="s">
        <v>3532</v>
      </c>
      <c r="N179" s="197">
        <v>3600</v>
      </c>
      <c r="O179" s="198">
        <v>44485</v>
      </c>
      <c r="P179" s="197" t="s">
        <v>3508</v>
      </c>
      <c r="Q179" s="197">
        <f t="shared" si="11"/>
        <v>54.5</v>
      </c>
      <c r="T179" s="197">
        <v>90</v>
      </c>
      <c r="U179" s="197" t="s">
        <v>3599</v>
      </c>
      <c r="V179" s="197" t="s">
        <v>3604</v>
      </c>
      <c r="W179" s="197">
        <v>4550</v>
      </c>
      <c r="X179" s="198">
        <v>44736</v>
      </c>
      <c r="Y179" s="197" t="s">
        <v>3493</v>
      </c>
      <c r="Z179" s="197">
        <f t="shared" si="12"/>
        <v>50.6</v>
      </c>
      <c r="AE179" s="197">
        <v>86</v>
      </c>
      <c r="AF179" s="197" t="s">
        <v>3750</v>
      </c>
      <c r="AG179" s="197" t="s">
        <v>3776</v>
      </c>
      <c r="AH179" s="197">
        <v>6000</v>
      </c>
      <c r="AI179" s="198">
        <v>44497</v>
      </c>
      <c r="AJ179" s="197" t="s">
        <v>3773</v>
      </c>
      <c r="AK179" s="197">
        <f t="shared" si="13"/>
        <v>69.8</v>
      </c>
    </row>
    <row r="180" spans="11:37">
      <c r="K180" s="197">
        <v>50</v>
      </c>
      <c r="L180" s="197" t="s">
        <v>3543</v>
      </c>
      <c r="M180" s="197" t="s">
        <v>3534</v>
      </c>
      <c r="N180" s="197">
        <v>3300</v>
      </c>
      <c r="O180" s="198">
        <v>44485</v>
      </c>
      <c r="P180" s="197" t="s">
        <v>3508</v>
      </c>
      <c r="Q180" s="197">
        <f t="shared" si="11"/>
        <v>66</v>
      </c>
      <c r="T180" s="197">
        <v>89.8</v>
      </c>
      <c r="U180" s="197" t="s">
        <v>3599</v>
      </c>
      <c r="V180" s="197" t="s">
        <v>3605</v>
      </c>
      <c r="W180" s="197">
        <v>4300</v>
      </c>
      <c r="X180" s="198">
        <v>44733</v>
      </c>
      <c r="Y180" s="197" t="s">
        <v>3493</v>
      </c>
      <c r="Z180" s="197">
        <f t="shared" si="12"/>
        <v>47.9</v>
      </c>
      <c r="AE180" s="197">
        <v>87.68</v>
      </c>
      <c r="AF180" s="197" t="s">
        <v>3744</v>
      </c>
      <c r="AG180" s="197" t="s">
        <v>3746</v>
      </c>
      <c r="AH180" s="197">
        <v>6300</v>
      </c>
      <c r="AI180" s="198">
        <v>44442</v>
      </c>
      <c r="AJ180" s="197" t="s">
        <v>3784</v>
      </c>
      <c r="AK180" s="197">
        <f t="shared" si="13"/>
        <v>71.900000000000006</v>
      </c>
    </row>
    <row r="181" spans="11:37">
      <c r="K181" s="197">
        <v>90</v>
      </c>
      <c r="L181" s="197" t="s">
        <v>3509</v>
      </c>
      <c r="M181" s="197" t="s">
        <v>3533</v>
      </c>
      <c r="N181" s="197">
        <v>3950</v>
      </c>
      <c r="O181" s="198">
        <v>44481</v>
      </c>
      <c r="P181" s="197" t="s">
        <v>3512</v>
      </c>
      <c r="Q181" s="197">
        <f t="shared" si="11"/>
        <v>43.9</v>
      </c>
      <c r="T181" s="197">
        <v>90</v>
      </c>
      <c r="U181" s="197" t="s">
        <v>3599</v>
      </c>
      <c r="V181" s="197" t="s">
        <v>3603</v>
      </c>
      <c r="W181" s="197">
        <v>5000</v>
      </c>
      <c r="X181" s="198">
        <v>44733</v>
      </c>
      <c r="Y181" s="197" t="s">
        <v>3493</v>
      </c>
      <c r="Z181" s="197">
        <f t="shared" si="12"/>
        <v>55.6</v>
      </c>
      <c r="AE181" s="197">
        <v>89</v>
      </c>
      <c r="AF181" s="197" t="s">
        <v>3744</v>
      </c>
      <c r="AG181" s="197" t="s">
        <v>3782</v>
      </c>
      <c r="AH181" s="197">
        <v>5800</v>
      </c>
      <c r="AI181" s="198">
        <v>44437</v>
      </c>
      <c r="AJ181" s="197" t="s">
        <v>3785</v>
      </c>
      <c r="AK181" s="197">
        <f t="shared" si="13"/>
        <v>65.2</v>
      </c>
    </row>
    <row r="182" spans="11:37">
      <c r="K182" s="197">
        <v>49</v>
      </c>
      <c r="L182" s="197" t="s">
        <v>3537</v>
      </c>
      <c r="M182" s="197" t="s">
        <v>3547</v>
      </c>
      <c r="N182" s="197">
        <v>3400</v>
      </c>
      <c r="O182" s="198">
        <v>44480</v>
      </c>
      <c r="P182" s="197" t="s">
        <v>3508</v>
      </c>
      <c r="Q182" s="197">
        <f t="shared" si="11"/>
        <v>69.400000000000006</v>
      </c>
      <c r="T182" s="197">
        <v>90</v>
      </c>
      <c r="U182" s="197" t="s">
        <v>3599</v>
      </c>
      <c r="V182" s="197" t="s">
        <v>3602</v>
      </c>
      <c r="W182" s="197">
        <v>4500</v>
      </c>
      <c r="X182" s="198">
        <v>44731</v>
      </c>
      <c r="Y182" s="197" t="s">
        <v>3493</v>
      </c>
      <c r="Z182" s="197">
        <f t="shared" si="12"/>
        <v>50</v>
      </c>
      <c r="AE182" s="197">
        <v>86.99</v>
      </c>
      <c r="AF182" s="197" t="s">
        <v>3750</v>
      </c>
      <c r="AG182" s="197" t="s">
        <v>3782</v>
      </c>
      <c r="AH182" s="197">
        <v>6100</v>
      </c>
      <c r="AI182" s="198">
        <v>44409</v>
      </c>
      <c r="AJ182" s="197" t="s">
        <v>3773</v>
      </c>
      <c r="AK182" s="197">
        <f t="shared" si="13"/>
        <v>70.099999999999994</v>
      </c>
    </row>
    <row r="183" spans="11:37">
      <c r="K183" s="197">
        <v>80</v>
      </c>
      <c r="L183" s="197" t="s">
        <v>3509</v>
      </c>
      <c r="M183" s="197" t="s">
        <v>3534</v>
      </c>
      <c r="N183" s="197">
        <v>4700</v>
      </c>
      <c r="O183" s="198">
        <v>44478</v>
      </c>
      <c r="P183" s="197" t="s">
        <v>3512</v>
      </c>
      <c r="Q183" s="197">
        <f t="shared" si="11"/>
        <v>58.8</v>
      </c>
      <c r="T183" s="197">
        <v>90</v>
      </c>
      <c r="U183" s="197" t="s">
        <v>3599</v>
      </c>
      <c r="V183" s="197" t="s">
        <v>3601</v>
      </c>
      <c r="W183" s="197">
        <v>4900</v>
      </c>
      <c r="X183" s="198">
        <v>44730</v>
      </c>
      <c r="Y183" s="197" t="s">
        <v>3493</v>
      </c>
      <c r="Z183" s="197">
        <f t="shared" si="12"/>
        <v>54.4</v>
      </c>
      <c r="AE183" s="197">
        <v>87</v>
      </c>
      <c r="AF183" s="197" t="s">
        <v>3750</v>
      </c>
      <c r="AG183" s="197" t="s">
        <v>3786</v>
      </c>
      <c r="AH183" s="197">
        <v>6300</v>
      </c>
      <c r="AI183" s="198">
        <v>44409</v>
      </c>
      <c r="AJ183" s="197" t="s">
        <v>3773</v>
      </c>
      <c r="AK183" s="197">
        <f t="shared" si="13"/>
        <v>72.400000000000006</v>
      </c>
    </row>
    <row r="184" spans="11:37">
      <c r="K184" s="197">
        <v>67</v>
      </c>
      <c r="L184" s="197" t="s">
        <v>3509</v>
      </c>
      <c r="M184" s="197" t="s">
        <v>3533</v>
      </c>
      <c r="N184" s="197">
        <v>3600</v>
      </c>
      <c r="O184" s="198">
        <v>44476</v>
      </c>
      <c r="P184" s="197" t="s">
        <v>3508</v>
      </c>
      <c r="Q184" s="197">
        <f t="shared" si="11"/>
        <v>53.7</v>
      </c>
      <c r="T184" s="197">
        <v>90</v>
      </c>
      <c r="U184" s="197" t="s">
        <v>3599</v>
      </c>
      <c r="V184" s="197" t="s">
        <v>3604</v>
      </c>
      <c r="W184" s="197">
        <v>4100</v>
      </c>
      <c r="X184" s="198">
        <v>44729</v>
      </c>
      <c r="Y184" s="197" t="s">
        <v>3493</v>
      </c>
      <c r="Z184" s="197">
        <f t="shared" si="12"/>
        <v>45.6</v>
      </c>
      <c r="AE184" s="197">
        <v>89</v>
      </c>
      <c r="AF184" s="197" t="s">
        <v>3744</v>
      </c>
      <c r="AG184" s="197" t="s">
        <v>3782</v>
      </c>
      <c r="AH184" s="197">
        <v>5700</v>
      </c>
      <c r="AI184" s="198">
        <v>44401</v>
      </c>
      <c r="AJ184" s="197" t="s">
        <v>3785</v>
      </c>
      <c r="AK184" s="197">
        <f t="shared" si="13"/>
        <v>64</v>
      </c>
    </row>
    <row r="185" spans="11:37">
      <c r="K185" s="197">
        <v>50</v>
      </c>
      <c r="L185" s="197" t="s">
        <v>3541</v>
      </c>
      <c r="M185" s="197" t="s">
        <v>3547</v>
      </c>
      <c r="N185" s="197">
        <v>3350</v>
      </c>
      <c r="O185" s="198">
        <v>44464</v>
      </c>
      <c r="P185" s="197" t="s">
        <v>3508</v>
      </c>
      <c r="Q185" s="197">
        <f t="shared" si="11"/>
        <v>67</v>
      </c>
      <c r="T185" s="197">
        <v>90</v>
      </c>
      <c r="U185" s="197" t="s">
        <v>3599</v>
      </c>
      <c r="V185" s="197" t="s">
        <v>3605</v>
      </c>
      <c r="W185" s="197">
        <v>4500</v>
      </c>
      <c r="X185" s="198">
        <v>44724</v>
      </c>
      <c r="Y185" s="197" t="s">
        <v>3493</v>
      </c>
      <c r="Z185" s="197">
        <f t="shared" si="12"/>
        <v>50</v>
      </c>
      <c r="AE185" s="197">
        <v>89</v>
      </c>
      <c r="AF185" s="197" t="s">
        <v>3744</v>
      </c>
      <c r="AG185" s="197" t="s">
        <v>3776</v>
      </c>
      <c r="AH185" s="197">
        <v>6000</v>
      </c>
      <c r="AI185" s="198">
        <v>44400</v>
      </c>
      <c r="AJ185" s="197" t="s">
        <v>3785</v>
      </c>
      <c r="AK185" s="197">
        <f t="shared" si="13"/>
        <v>67.400000000000006</v>
      </c>
    </row>
    <row r="186" spans="11:37">
      <c r="K186" s="197">
        <v>90</v>
      </c>
      <c r="L186" s="197" t="s">
        <v>3509</v>
      </c>
      <c r="M186" s="197" t="s">
        <v>3534</v>
      </c>
      <c r="N186" s="197">
        <v>4300</v>
      </c>
      <c r="O186" s="198">
        <v>44459</v>
      </c>
      <c r="P186" s="197" t="s">
        <v>3512</v>
      </c>
      <c r="Q186" s="197">
        <f t="shared" si="11"/>
        <v>47.8</v>
      </c>
      <c r="T186" s="197">
        <v>90</v>
      </c>
      <c r="U186" s="197" t="s">
        <v>3599</v>
      </c>
      <c r="V186" s="197" t="s">
        <v>3602</v>
      </c>
      <c r="W186" s="197">
        <v>4500</v>
      </c>
      <c r="X186" s="198">
        <v>44721</v>
      </c>
      <c r="Y186" s="197" t="s">
        <v>3493</v>
      </c>
      <c r="Z186" s="197">
        <f t="shared" si="12"/>
        <v>50</v>
      </c>
      <c r="AE186" s="197">
        <v>89</v>
      </c>
      <c r="AF186" s="197" t="s">
        <v>3744</v>
      </c>
      <c r="AG186" s="197" t="s">
        <v>3746</v>
      </c>
      <c r="AH186" s="197">
        <v>5800</v>
      </c>
      <c r="AI186" s="198">
        <v>44399</v>
      </c>
      <c r="AJ186" s="197" t="s">
        <v>3785</v>
      </c>
      <c r="AK186" s="197">
        <f t="shared" si="13"/>
        <v>65.2</v>
      </c>
    </row>
    <row r="187" spans="11:37">
      <c r="K187" s="197">
        <v>90</v>
      </c>
      <c r="L187" s="197" t="s">
        <v>3509</v>
      </c>
      <c r="M187" s="197" t="s">
        <v>3534</v>
      </c>
      <c r="N187" s="197">
        <v>4800</v>
      </c>
      <c r="O187" s="198">
        <v>44452</v>
      </c>
      <c r="P187" s="197" t="s">
        <v>3512</v>
      </c>
      <c r="Q187" s="197">
        <f t="shared" si="11"/>
        <v>53.3</v>
      </c>
      <c r="T187" s="197">
        <v>90</v>
      </c>
      <c r="U187" s="197" t="s">
        <v>3599</v>
      </c>
      <c r="V187" s="197" t="s">
        <v>3602</v>
      </c>
      <c r="W187" s="197">
        <v>4900</v>
      </c>
      <c r="X187" s="198">
        <v>44719</v>
      </c>
      <c r="Y187" s="197" t="s">
        <v>3493</v>
      </c>
      <c r="Z187" s="197">
        <f t="shared" si="12"/>
        <v>54.4</v>
      </c>
      <c r="AE187" s="197">
        <v>88</v>
      </c>
      <c r="AF187" s="197" t="s">
        <v>3750</v>
      </c>
      <c r="AG187" s="197" t="s">
        <v>3783</v>
      </c>
      <c r="AH187" s="197">
        <v>5000</v>
      </c>
      <c r="AI187" s="198">
        <v>44380</v>
      </c>
      <c r="AJ187" s="197" t="s">
        <v>3773</v>
      </c>
      <c r="AK187" s="197">
        <f t="shared" si="13"/>
        <v>56.8</v>
      </c>
    </row>
    <row r="188" spans="11:37">
      <c r="K188" s="197">
        <v>49</v>
      </c>
      <c r="L188" s="197" t="s">
        <v>3543</v>
      </c>
      <c r="M188" s="197" t="s">
        <v>3532</v>
      </c>
      <c r="N188" s="197">
        <v>3300</v>
      </c>
      <c r="O188" s="198">
        <v>44429</v>
      </c>
      <c r="P188" s="197" t="s">
        <v>3508</v>
      </c>
      <c r="Q188" s="197">
        <f t="shared" si="11"/>
        <v>67.3</v>
      </c>
      <c r="T188" s="197">
        <v>50</v>
      </c>
      <c r="U188" s="197" t="s">
        <v>3606</v>
      </c>
      <c r="V188" s="197" t="s">
        <v>3603</v>
      </c>
      <c r="W188" s="197">
        <v>3100</v>
      </c>
      <c r="X188" s="198">
        <v>44715</v>
      </c>
      <c r="Y188" s="197" t="s">
        <v>3508</v>
      </c>
      <c r="Z188" s="197">
        <f t="shared" si="12"/>
        <v>62</v>
      </c>
    </row>
    <row r="189" spans="11:37">
      <c r="K189" s="197">
        <v>90</v>
      </c>
      <c r="L189" s="197" t="s">
        <v>3509</v>
      </c>
      <c r="M189" s="197" t="s">
        <v>3532</v>
      </c>
      <c r="N189" s="197">
        <v>4100</v>
      </c>
      <c r="O189" s="198">
        <v>44429</v>
      </c>
      <c r="P189" s="197" t="s">
        <v>3512</v>
      </c>
      <c r="Q189" s="197">
        <f t="shared" si="11"/>
        <v>45.6</v>
      </c>
      <c r="T189" s="197">
        <v>90</v>
      </c>
      <c r="U189" s="197" t="s">
        <v>3599</v>
      </c>
      <c r="V189" s="197" t="s">
        <v>3604</v>
      </c>
      <c r="W189" s="197">
        <v>4200</v>
      </c>
      <c r="X189" s="198">
        <v>44706</v>
      </c>
      <c r="Y189" s="197" t="s">
        <v>3493</v>
      </c>
      <c r="Z189" s="197">
        <f t="shared" si="12"/>
        <v>46.7</v>
      </c>
    </row>
    <row r="190" spans="11:37">
      <c r="K190" s="197">
        <v>90</v>
      </c>
      <c r="L190" s="197" t="s">
        <v>3509</v>
      </c>
      <c r="M190" s="197" t="s">
        <v>3532</v>
      </c>
      <c r="N190" s="197">
        <v>4700</v>
      </c>
      <c r="O190" s="198">
        <v>44425</v>
      </c>
      <c r="P190" s="197" t="s">
        <v>3512</v>
      </c>
      <c r="Q190" s="197">
        <f t="shared" si="11"/>
        <v>52.2</v>
      </c>
      <c r="T190" s="197">
        <v>89</v>
      </c>
      <c r="U190" s="197" t="s">
        <v>3599</v>
      </c>
      <c r="V190" s="197" t="s">
        <v>3601</v>
      </c>
      <c r="W190" s="197">
        <v>4500</v>
      </c>
      <c r="X190" s="198">
        <v>44702</v>
      </c>
      <c r="Y190" s="197" t="s">
        <v>3493</v>
      </c>
      <c r="Z190" s="197">
        <f t="shared" si="12"/>
        <v>50.6</v>
      </c>
    </row>
    <row r="191" spans="11:37">
      <c r="K191" s="197">
        <v>90</v>
      </c>
      <c r="L191" s="197" t="s">
        <v>3509</v>
      </c>
      <c r="M191" s="197" t="s">
        <v>3534</v>
      </c>
      <c r="N191" s="197">
        <v>4500</v>
      </c>
      <c r="O191" s="198">
        <v>44414</v>
      </c>
      <c r="P191" s="197" t="s">
        <v>3512</v>
      </c>
      <c r="Q191" s="197">
        <f t="shared" si="11"/>
        <v>50</v>
      </c>
      <c r="T191" s="197">
        <v>50</v>
      </c>
      <c r="U191" s="197" t="s">
        <v>3606</v>
      </c>
      <c r="V191" s="197" t="s">
        <v>3603</v>
      </c>
      <c r="W191" s="197">
        <v>3500</v>
      </c>
      <c r="X191" s="198">
        <v>44702</v>
      </c>
      <c r="Y191" s="197" t="s">
        <v>3508</v>
      </c>
      <c r="Z191" s="197">
        <f t="shared" si="12"/>
        <v>70</v>
      </c>
    </row>
    <row r="192" spans="11:37">
      <c r="K192" s="197">
        <v>63</v>
      </c>
      <c r="L192" s="197" t="s">
        <v>3543</v>
      </c>
      <c r="M192" s="197" t="s">
        <v>3532</v>
      </c>
      <c r="N192" s="197">
        <v>3500</v>
      </c>
      <c r="O192" s="198">
        <v>44413</v>
      </c>
      <c r="P192" s="197" t="s">
        <v>3508</v>
      </c>
      <c r="Q192" s="197">
        <f t="shared" si="11"/>
        <v>55.6</v>
      </c>
      <c r="T192" s="197">
        <v>66</v>
      </c>
      <c r="U192" s="197" t="s">
        <v>3599</v>
      </c>
      <c r="V192" s="197" t="s">
        <v>3604</v>
      </c>
      <c r="W192" s="197">
        <v>3800</v>
      </c>
      <c r="X192" s="198">
        <v>44701</v>
      </c>
      <c r="Y192" s="197" t="s">
        <v>3508</v>
      </c>
      <c r="Z192" s="197">
        <f t="shared" si="12"/>
        <v>57.6</v>
      </c>
    </row>
    <row r="193" spans="11:26">
      <c r="K193" s="197">
        <v>89</v>
      </c>
      <c r="L193" s="197" t="s">
        <v>3509</v>
      </c>
      <c r="M193" s="197" t="s">
        <v>3532</v>
      </c>
      <c r="N193" s="197">
        <v>4600</v>
      </c>
      <c r="O193" s="198">
        <v>44408</v>
      </c>
      <c r="P193" s="197" t="s">
        <v>3512</v>
      </c>
      <c r="Q193" s="197">
        <f t="shared" si="11"/>
        <v>51.7</v>
      </c>
      <c r="T193" s="197">
        <v>67</v>
      </c>
      <c r="U193" s="197" t="s">
        <v>3599</v>
      </c>
      <c r="V193" s="197" t="s">
        <v>3602</v>
      </c>
      <c r="W193" s="197">
        <v>3900</v>
      </c>
      <c r="X193" s="198">
        <v>44686</v>
      </c>
      <c r="Y193" s="197" t="s">
        <v>3508</v>
      </c>
      <c r="Z193" s="197">
        <f t="shared" si="12"/>
        <v>58.2</v>
      </c>
    </row>
    <row r="194" spans="11:26">
      <c r="K194" s="197">
        <v>98</v>
      </c>
      <c r="L194" s="197" t="s">
        <v>3509</v>
      </c>
      <c r="M194" s="197" t="s">
        <v>3532</v>
      </c>
      <c r="N194" s="197">
        <v>6200</v>
      </c>
      <c r="O194" s="198">
        <v>44403</v>
      </c>
      <c r="P194" s="197" t="s">
        <v>3531</v>
      </c>
      <c r="Q194" s="197">
        <f t="shared" si="11"/>
        <v>63.3</v>
      </c>
      <c r="T194" s="197">
        <v>49</v>
      </c>
      <c r="U194" s="197" t="s">
        <v>3607</v>
      </c>
      <c r="V194" s="197" t="s">
        <v>3603</v>
      </c>
      <c r="W194" s="197">
        <v>3400</v>
      </c>
      <c r="X194" s="198">
        <v>44669</v>
      </c>
      <c r="Y194" s="197" t="s">
        <v>3508</v>
      </c>
      <c r="Z194" s="197">
        <f t="shared" si="12"/>
        <v>69.400000000000006</v>
      </c>
    </row>
    <row r="195" spans="11:26">
      <c r="K195" s="197">
        <v>78</v>
      </c>
      <c r="L195" s="197" t="s">
        <v>3509</v>
      </c>
      <c r="M195" s="197" t="s">
        <v>3533</v>
      </c>
      <c r="N195" s="197">
        <v>4300</v>
      </c>
      <c r="O195" s="198">
        <v>44397</v>
      </c>
      <c r="P195" s="197" t="s">
        <v>3570</v>
      </c>
      <c r="Q195" s="197">
        <f t="shared" si="11"/>
        <v>55.1</v>
      </c>
      <c r="T195" s="197">
        <v>50</v>
      </c>
      <c r="U195" s="197" t="s">
        <v>3606</v>
      </c>
      <c r="V195" s="197" t="s">
        <v>3601</v>
      </c>
      <c r="W195" s="197">
        <v>3400</v>
      </c>
      <c r="X195" s="198">
        <v>44668</v>
      </c>
      <c r="Y195" s="197" t="s">
        <v>3508</v>
      </c>
      <c r="Z195" s="197">
        <f t="shared" si="12"/>
        <v>68</v>
      </c>
    </row>
    <row r="196" spans="11:26">
      <c r="K196" s="197">
        <v>90</v>
      </c>
      <c r="L196" s="197" t="s">
        <v>3509</v>
      </c>
      <c r="M196" s="197" t="s">
        <v>3545</v>
      </c>
      <c r="N196" s="197">
        <v>4200</v>
      </c>
      <c r="O196" s="198">
        <v>44396</v>
      </c>
      <c r="P196" s="197" t="s">
        <v>3512</v>
      </c>
      <c r="Q196" s="197">
        <f t="shared" si="11"/>
        <v>46.7</v>
      </c>
      <c r="T196" s="197">
        <v>108</v>
      </c>
      <c r="U196" s="197" t="s">
        <v>3599</v>
      </c>
      <c r="V196" s="197" t="s">
        <v>3603</v>
      </c>
      <c r="W196" s="197">
        <v>5500</v>
      </c>
      <c r="X196" s="198">
        <v>44667</v>
      </c>
      <c r="Y196" s="197" t="s">
        <v>3525</v>
      </c>
      <c r="Z196" s="197">
        <f t="shared" si="12"/>
        <v>50.9</v>
      </c>
    </row>
    <row r="197" spans="11:26">
      <c r="K197" s="197">
        <v>49</v>
      </c>
      <c r="L197" s="197" t="s">
        <v>3541</v>
      </c>
      <c r="M197" s="197" t="s">
        <v>3534</v>
      </c>
      <c r="N197" s="197">
        <v>3200</v>
      </c>
      <c r="O197" s="198">
        <v>44395</v>
      </c>
      <c r="P197" s="197" t="s">
        <v>3508</v>
      </c>
      <c r="Q197" s="197">
        <f t="shared" si="11"/>
        <v>65.3</v>
      </c>
      <c r="T197" s="197">
        <v>99</v>
      </c>
      <c r="U197" s="197" t="s">
        <v>3599</v>
      </c>
      <c r="V197" s="197" t="s">
        <v>3603</v>
      </c>
      <c r="W197" s="197">
        <v>6500</v>
      </c>
      <c r="X197" s="198">
        <v>44666</v>
      </c>
      <c r="Y197" s="197" t="s">
        <v>3495</v>
      </c>
      <c r="Z197" s="197">
        <f t="shared" si="12"/>
        <v>65.7</v>
      </c>
    </row>
    <row r="198" spans="11:26">
      <c r="K198" s="197">
        <v>62.5</v>
      </c>
      <c r="L198" s="197" t="s">
        <v>3504</v>
      </c>
      <c r="M198" s="197" t="s">
        <v>3533</v>
      </c>
      <c r="N198" s="197">
        <v>3500</v>
      </c>
      <c r="O198" s="198">
        <v>44394</v>
      </c>
      <c r="P198" s="197" t="s">
        <v>3508</v>
      </c>
      <c r="Q198" s="197">
        <f t="shared" si="11"/>
        <v>56</v>
      </c>
      <c r="T198" s="197">
        <v>90</v>
      </c>
      <c r="U198" s="197" t="s">
        <v>3599</v>
      </c>
      <c r="V198" s="197" t="s">
        <v>3600</v>
      </c>
      <c r="W198" s="197">
        <v>4400</v>
      </c>
      <c r="X198" s="198">
        <v>44661</v>
      </c>
      <c r="Y198" s="197" t="s">
        <v>3493</v>
      </c>
      <c r="Z198" s="197">
        <f t="shared" si="12"/>
        <v>48.9</v>
      </c>
    </row>
    <row r="199" spans="11:26">
      <c r="K199" s="197">
        <v>68</v>
      </c>
      <c r="L199" s="197" t="s">
        <v>3509</v>
      </c>
      <c r="M199" s="197" t="s">
        <v>3532</v>
      </c>
      <c r="N199" s="197">
        <v>3400</v>
      </c>
      <c r="O199" s="198">
        <v>44393</v>
      </c>
      <c r="P199" s="197" t="s">
        <v>3508</v>
      </c>
      <c r="Q199" s="197">
        <f t="shared" si="11"/>
        <v>50</v>
      </c>
      <c r="T199" s="197">
        <v>90</v>
      </c>
      <c r="U199" s="197" t="s">
        <v>3599</v>
      </c>
      <c r="V199" s="197" t="s">
        <v>3605</v>
      </c>
      <c r="W199" s="197">
        <v>4600</v>
      </c>
      <c r="X199" s="198">
        <v>44655</v>
      </c>
      <c r="Y199" s="197" t="s">
        <v>3493</v>
      </c>
      <c r="Z199" s="197">
        <f t="shared" si="12"/>
        <v>51.1</v>
      </c>
    </row>
    <row r="200" spans="11:26">
      <c r="K200" s="197">
        <v>90</v>
      </c>
      <c r="L200" s="197" t="s">
        <v>3509</v>
      </c>
      <c r="M200" s="197" t="s">
        <v>3533</v>
      </c>
      <c r="N200" s="197">
        <v>4000</v>
      </c>
      <c r="O200" s="198">
        <v>44377</v>
      </c>
      <c r="P200" s="197" t="s">
        <v>3512</v>
      </c>
      <c r="Q200" s="197">
        <f t="shared" si="11"/>
        <v>44.4</v>
      </c>
      <c r="T200" s="197">
        <v>98</v>
      </c>
      <c r="U200" s="197" t="s">
        <v>3599</v>
      </c>
      <c r="V200" s="197" t="s">
        <v>3601</v>
      </c>
      <c r="W200" s="197">
        <v>5200</v>
      </c>
      <c r="X200" s="198">
        <v>44653</v>
      </c>
      <c r="Y200" s="197" t="s">
        <v>3495</v>
      </c>
      <c r="Z200" s="197">
        <f t="shared" si="12"/>
        <v>53.1</v>
      </c>
    </row>
    <row r="201" spans="11:26">
      <c r="T201" s="197">
        <v>90</v>
      </c>
      <c r="U201" s="197" t="s">
        <v>3599</v>
      </c>
      <c r="V201" s="197" t="s">
        <v>3603</v>
      </c>
      <c r="W201" s="197">
        <v>4800</v>
      </c>
      <c r="X201" s="198">
        <v>44643</v>
      </c>
      <c r="Y201" s="197" t="s">
        <v>3493</v>
      </c>
      <c r="Z201" s="197">
        <f t="shared" si="12"/>
        <v>53.3</v>
      </c>
    </row>
    <row r="202" spans="11:26">
      <c r="T202" s="197">
        <v>67</v>
      </c>
      <c r="U202" s="197" t="s">
        <v>3608</v>
      </c>
      <c r="V202" s="197" t="s">
        <v>3602</v>
      </c>
      <c r="W202" s="197">
        <v>3700</v>
      </c>
      <c r="X202" s="198">
        <v>44637</v>
      </c>
      <c r="Y202" s="197" t="s">
        <v>3508</v>
      </c>
      <c r="Z202" s="197">
        <f t="shared" si="12"/>
        <v>55.2</v>
      </c>
    </row>
    <row r="203" spans="11:26">
      <c r="T203" s="197">
        <v>76</v>
      </c>
      <c r="U203" s="197" t="s">
        <v>3599</v>
      </c>
      <c r="V203" s="197" t="s">
        <v>3601</v>
      </c>
      <c r="W203" s="197">
        <v>4200</v>
      </c>
      <c r="X203" s="198">
        <v>44618</v>
      </c>
      <c r="Y203" s="197" t="s">
        <v>3493</v>
      </c>
      <c r="Z203" s="197">
        <f t="shared" si="12"/>
        <v>55.3</v>
      </c>
    </row>
    <row r="204" spans="11:26">
      <c r="T204" s="197">
        <v>90</v>
      </c>
      <c r="U204" s="197" t="s">
        <v>3599</v>
      </c>
      <c r="V204" s="197" t="s">
        <v>3600</v>
      </c>
      <c r="W204" s="197">
        <v>4400</v>
      </c>
      <c r="X204" s="198">
        <v>44611</v>
      </c>
      <c r="Y204" s="197" t="s">
        <v>3493</v>
      </c>
      <c r="Z204" s="197">
        <f t="shared" si="12"/>
        <v>48.9</v>
      </c>
    </row>
    <row r="205" spans="11:26">
      <c r="T205" s="197">
        <v>49</v>
      </c>
      <c r="U205" s="197" t="s">
        <v>3606</v>
      </c>
      <c r="V205" s="197" t="s">
        <v>3601</v>
      </c>
      <c r="W205" s="197">
        <v>3200</v>
      </c>
      <c r="X205" s="198">
        <v>44609</v>
      </c>
      <c r="Y205" s="197" t="s">
        <v>3508</v>
      </c>
      <c r="Z205" s="197">
        <f t="shared" si="12"/>
        <v>65.3</v>
      </c>
    </row>
    <row r="206" spans="11:26">
      <c r="T206" s="197">
        <v>66</v>
      </c>
      <c r="U206" s="197" t="s">
        <v>3599</v>
      </c>
      <c r="V206" s="197" t="s">
        <v>3604</v>
      </c>
      <c r="W206" s="197">
        <v>3500</v>
      </c>
      <c r="X206" s="198">
        <v>44601</v>
      </c>
      <c r="Y206" s="197" t="s">
        <v>3508</v>
      </c>
      <c r="Z206" s="197">
        <f t="shared" si="12"/>
        <v>53</v>
      </c>
    </row>
    <row r="207" spans="11:26">
      <c r="T207" s="197">
        <v>63</v>
      </c>
      <c r="U207" s="197" t="s">
        <v>3609</v>
      </c>
      <c r="V207" s="197" t="s">
        <v>3600</v>
      </c>
      <c r="W207" s="197">
        <v>3800</v>
      </c>
      <c r="X207" s="198">
        <v>44588</v>
      </c>
      <c r="Y207" s="197" t="s">
        <v>3508</v>
      </c>
      <c r="Z207" s="197">
        <f t="shared" si="12"/>
        <v>60.3</v>
      </c>
    </row>
    <row r="208" spans="11:26">
      <c r="T208" s="197">
        <v>90</v>
      </c>
      <c r="U208" s="197" t="s">
        <v>3599</v>
      </c>
      <c r="V208" s="197" t="s">
        <v>3601</v>
      </c>
      <c r="W208" s="197">
        <v>4600</v>
      </c>
      <c r="X208" s="198">
        <v>44580</v>
      </c>
      <c r="Y208" s="197" t="s">
        <v>3493</v>
      </c>
      <c r="Z208" s="197">
        <f t="shared" si="12"/>
        <v>51.1</v>
      </c>
    </row>
    <row r="209" spans="20:26">
      <c r="T209" s="197">
        <v>88</v>
      </c>
      <c r="U209" s="197" t="s">
        <v>3608</v>
      </c>
      <c r="V209" s="197" t="s">
        <v>3605</v>
      </c>
      <c r="W209" s="197">
        <v>4300</v>
      </c>
      <c r="X209" s="198">
        <v>44566</v>
      </c>
      <c r="Y209" s="197" t="s">
        <v>3548</v>
      </c>
      <c r="Z209" s="197">
        <f t="shared" si="12"/>
        <v>48.9</v>
      </c>
    </row>
    <row r="210" spans="20:26">
      <c r="T210" s="197">
        <v>90</v>
      </c>
      <c r="U210" s="197" t="s">
        <v>3599</v>
      </c>
      <c r="V210" s="197" t="s">
        <v>3603</v>
      </c>
      <c r="W210" s="197">
        <v>4000</v>
      </c>
      <c r="X210" s="198">
        <v>44565</v>
      </c>
      <c r="Y210" s="197" t="s">
        <v>3493</v>
      </c>
      <c r="Z210" s="197">
        <f t="shared" si="12"/>
        <v>44.4</v>
      </c>
    </row>
    <row r="211" spans="20:26">
      <c r="T211" s="197">
        <v>49</v>
      </c>
      <c r="U211" s="197" t="s">
        <v>3610</v>
      </c>
      <c r="V211" s="197" t="s">
        <v>3605</v>
      </c>
      <c r="W211" s="197">
        <v>3300</v>
      </c>
      <c r="X211" s="198">
        <v>44563</v>
      </c>
      <c r="Y211" s="197" t="s">
        <v>3508</v>
      </c>
      <c r="Z211" s="197">
        <f t="shared" si="12"/>
        <v>67.3</v>
      </c>
    </row>
    <row r="212" spans="20:26">
      <c r="T212" s="197">
        <v>90</v>
      </c>
      <c r="U212" s="197" t="s">
        <v>3599</v>
      </c>
      <c r="V212" s="197" t="s">
        <v>3600</v>
      </c>
      <c r="W212" s="197">
        <v>4800</v>
      </c>
      <c r="X212" s="198">
        <v>44542</v>
      </c>
      <c r="Y212" s="197" t="s">
        <v>3493</v>
      </c>
      <c r="Z212" s="197">
        <f t="shared" si="12"/>
        <v>53.3</v>
      </c>
    </row>
    <row r="213" spans="20:26">
      <c r="T213" s="197">
        <v>90</v>
      </c>
      <c r="U213" s="197" t="s">
        <v>3599</v>
      </c>
      <c r="V213" s="197" t="s">
        <v>3600</v>
      </c>
      <c r="W213" s="197">
        <v>5300</v>
      </c>
      <c r="X213" s="198">
        <v>44539</v>
      </c>
      <c r="Y213" s="197" t="s">
        <v>3493</v>
      </c>
      <c r="Z213" s="197">
        <f t="shared" si="12"/>
        <v>58.9</v>
      </c>
    </row>
    <row r="214" spans="20:26">
      <c r="T214" s="197">
        <v>63</v>
      </c>
      <c r="U214" s="197" t="s">
        <v>3609</v>
      </c>
      <c r="V214" s="197" t="s">
        <v>3604</v>
      </c>
      <c r="W214" s="197">
        <v>3500</v>
      </c>
      <c r="X214" s="198">
        <v>44539</v>
      </c>
      <c r="Y214" s="197" t="s">
        <v>3508</v>
      </c>
      <c r="Z214" s="197">
        <f t="shared" si="12"/>
        <v>55.6</v>
      </c>
    </row>
    <row r="215" spans="20:26">
      <c r="T215" s="197">
        <v>78</v>
      </c>
      <c r="U215" s="197" t="s">
        <v>3599</v>
      </c>
      <c r="V215" s="197" t="s">
        <v>3600</v>
      </c>
      <c r="W215" s="197">
        <v>4000</v>
      </c>
      <c r="X215" s="198">
        <v>44534</v>
      </c>
      <c r="Y215" s="197" t="s">
        <v>3493</v>
      </c>
      <c r="Z215" s="197">
        <f t="shared" si="12"/>
        <v>51.3</v>
      </c>
    </row>
    <row r="216" spans="20:26">
      <c r="T216" s="197">
        <v>90</v>
      </c>
      <c r="U216" s="197" t="s">
        <v>3599</v>
      </c>
      <c r="V216" s="197" t="s">
        <v>3602</v>
      </c>
      <c r="W216" s="197">
        <v>4500</v>
      </c>
      <c r="X216" s="198">
        <v>44514</v>
      </c>
      <c r="Y216" s="197" t="s">
        <v>3493</v>
      </c>
      <c r="Z216" s="197">
        <f t="shared" si="12"/>
        <v>50</v>
      </c>
    </row>
    <row r="217" spans="20:26">
      <c r="T217" s="197">
        <v>89</v>
      </c>
      <c r="U217" s="197" t="s">
        <v>3599</v>
      </c>
      <c r="V217" s="197" t="s">
        <v>3601</v>
      </c>
      <c r="W217" s="197">
        <v>4200</v>
      </c>
      <c r="X217" s="198">
        <v>44514</v>
      </c>
      <c r="Y217" s="197" t="s">
        <v>3493</v>
      </c>
      <c r="Z217" s="197">
        <f t="shared" si="12"/>
        <v>47.2</v>
      </c>
    </row>
    <row r="218" spans="20:26">
      <c r="T218" s="197">
        <v>90</v>
      </c>
      <c r="U218" s="197" t="s">
        <v>3599</v>
      </c>
      <c r="V218" s="197" t="s">
        <v>3602</v>
      </c>
      <c r="W218" s="197">
        <v>4300</v>
      </c>
      <c r="X218" s="198">
        <v>44507</v>
      </c>
      <c r="Y218" s="197" t="s">
        <v>3493</v>
      </c>
      <c r="Z218" s="197">
        <f t="shared" si="12"/>
        <v>47.8</v>
      </c>
    </row>
    <row r="219" spans="20:26">
      <c r="T219" s="197">
        <v>63.5</v>
      </c>
      <c r="U219" s="197" t="s">
        <v>3608</v>
      </c>
      <c r="V219" s="197" t="s">
        <v>3600</v>
      </c>
      <c r="W219" s="197">
        <v>3700</v>
      </c>
      <c r="X219" s="198">
        <v>44505</v>
      </c>
      <c r="Y219" s="197" t="s">
        <v>3508</v>
      </c>
      <c r="Z219" s="197">
        <f t="shared" si="12"/>
        <v>58.3</v>
      </c>
    </row>
    <row r="220" spans="20:26">
      <c r="T220" s="197">
        <v>80</v>
      </c>
      <c r="U220" s="197" t="s">
        <v>3599</v>
      </c>
      <c r="V220" s="197" t="s">
        <v>3603</v>
      </c>
      <c r="W220" s="197">
        <v>4000</v>
      </c>
      <c r="X220" s="198">
        <v>44502</v>
      </c>
      <c r="Y220" s="197" t="s">
        <v>3493</v>
      </c>
      <c r="Z220" s="197">
        <f t="shared" si="12"/>
        <v>50</v>
      </c>
    </row>
    <row r="221" spans="20:26">
      <c r="T221" s="197">
        <v>90</v>
      </c>
      <c r="U221" s="197" t="s">
        <v>3599</v>
      </c>
      <c r="V221" s="197" t="s">
        <v>3600</v>
      </c>
      <c r="W221" s="197">
        <v>4001</v>
      </c>
      <c r="X221" s="198">
        <v>44500</v>
      </c>
      <c r="Y221" s="197" t="s">
        <v>3493</v>
      </c>
      <c r="Z221" s="197">
        <f t="shared" si="12"/>
        <v>44.5</v>
      </c>
    </row>
    <row r="222" spans="20:26">
      <c r="T222" s="197">
        <v>99</v>
      </c>
      <c r="U222" s="197" t="s">
        <v>3599</v>
      </c>
      <c r="V222" s="197" t="s">
        <v>3602</v>
      </c>
      <c r="W222" s="197">
        <v>5100</v>
      </c>
      <c r="X222" s="198">
        <v>44492</v>
      </c>
      <c r="Y222" s="197" t="s">
        <v>3495</v>
      </c>
      <c r="Z222" s="197">
        <f t="shared" si="12"/>
        <v>51.5</v>
      </c>
    </row>
    <row r="223" spans="20:26">
      <c r="T223" s="197">
        <v>96</v>
      </c>
      <c r="U223" s="197" t="s">
        <v>3599</v>
      </c>
      <c r="V223" s="197" t="s">
        <v>3601</v>
      </c>
      <c r="W223" s="197">
        <v>5400</v>
      </c>
      <c r="X223" s="198">
        <v>44481</v>
      </c>
      <c r="Y223" s="197" t="s">
        <v>3495</v>
      </c>
      <c r="Z223" s="197">
        <f t="shared" si="12"/>
        <v>56.3</v>
      </c>
    </row>
    <row r="224" spans="20:26">
      <c r="T224" s="197">
        <v>108</v>
      </c>
      <c r="U224" s="197" t="s">
        <v>3599</v>
      </c>
      <c r="V224" s="197" t="s">
        <v>3604</v>
      </c>
      <c r="W224" s="197">
        <v>6000</v>
      </c>
      <c r="X224" s="198">
        <v>44477</v>
      </c>
      <c r="Y224" s="197" t="s">
        <v>3525</v>
      </c>
      <c r="Z224" s="197">
        <f t="shared" si="12"/>
        <v>55.6</v>
      </c>
    </row>
    <row r="225" spans="20:26">
      <c r="T225" s="197">
        <v>90</v>
      </c>
      <c r="U225" s="197" t="s">
        <v>3599</v>
      </c>
      <c r="V225" s="197" t="s">
        <v>3600</v>
      </c>
      <c r="W225" s="197">
        <v>3900</v>
      </c>
      <c r="X225" s="198">
        <v>44476</v>
      </c>
      <c r="Y225" s="197" t="s">
        <v>3493</v>
      </c>
      <c r="Z225" s="197">
        <f t="shared" si="12"/>
        <v>43.3</v>
      </c>
    </row>
    <row r="226" spans="20:26">
      <c r="T226" s="197">
        <v>63</v>
      </c>
      <c r="U226" s="197" t="s">
        <v>3609</v>
      </c>
      <c r="V226" s="197" t="s">
        <v>3600</v>
      </c>
      <c r="W226" s="197">
        <v>4200</v>
      </c>
      <c r="X226" s="198">
        <v>44470</v>
      </c>
      <c r="Y226" s="197" t="s">
        <v>3508</v>
      </c>
      <c r="Z226" s="197">
        <f t="shared" si="12"/>
        <v>66.7</v>
      </c>
    </row>
    <row r="227" spans="20:26">
      <c r="T227" s="197">
        <v>49</v>
      </c>
      <c r="U227" s="197" t="s">
        <v>3608</v>
      </c>
      <c r="V227" s="197" t="s">
        <v>3603</v>
      </c>
      <c r="W227" s="197">
        <v>3700</v>
      </c>
      <c r="X227" s="198">
        <v>44464</v>
      </c>
      <c r="Y227" s="197" t="s">
        <v>3508</v>
      </c>
      <c r="Z227" s="197">
        <f t="shared" si="12"/>
        <v>75.5</v>
      </c>
    </row>
    <row r="228" spans="20:26">
      <c r="T228" s="197">
        <v>90</v>
      </c>
      <c r="U228" s="197" t="s">
        <v>3599</v>
      </c>
      <c r="V228" s="197" t="s">
        <v>3605</v>
      </c>
      <c r="W228" s="197">
        <v>4300</v>
      </c>
      <c r="X228" s="198">
        <v>44462</v>
      </c>
      <c r="Y228" s="197" t="s">
        <v>3493</v>
      </c>
      <c r="Z228" s="197">
        <f t="shared" si="12"/>
        <v>47.8</v>
      </c>
    </row>
    <row r="229" spans="20:26">
      <c r="T229" s="197">
        <v>90</v>
      </c>
      <c r="U229" s="197" t="s">
        <v>3599</v>
      </c>
      <c r="V229" s="197" t="s">
        <v>3602</v>
      </c>
      <c r="W229" s="197">
        <v>4800</v>
      </c>
      <c r="X229" s="198">
        <v>44459</v>
      </c>
      <c r="Y229" s="197" t="s">
        <v>3493</v>
      </c>
      <c r="Z229" s="197">
        <f t="shared" si="12"/>
        <v>53.3</v>
      </c>
    </row>
    <row r="230" spans="20:26">
      <c r="T230" s="197">
        <v>49</v>
      </c>
      <c r="U230" s="197" t="s">
        <v>3606</v>
      </c>
      <c r="V230" s="197" t="s">
        <v>3600</v>
      </c>
      <c r="W230" s="197">
        <v>3400</v>
      </c>
      <c r="X230" s="198">
        <v>44452</v>
      </c>
      <c r="Y230" s="197" t="s">
        <v>3508</v>
      </c>
      <c r="Z230" s="197">
        <f t="shared" si="12"/>
        <v>69.400000000000006</v>
      </c>
    </row>
    <row r="231" spans="20:26">
      <c r="T231" s="197">
        <v>78</v>
      </c>
      <c r="U231" s="197" t="s">
        <v>3599</v>
      </c>
      <c r="V231" s="197" t="s">
        <v>3601</v>
      </c>
      <c r="W231" s="197">
        <v>4000</v>
      </c>
      <c r="X231" s="198">
        <v>44451</v>
      </c>
      <c r="Y231" s="197" t="s">
        <v>3493</v>
      </c>
      <c r="Z231" s="197">
        <f t="shared" si="12"/>
        <v>51.3</v>
      </c>
    </row>
    <row r="232" spans="20:26">
      <c r="T232" s="197">
        <v>90</v>
      </c>
      <c r="U232" s="197" t="s">
        <v>3599</v>
      </c>
      <c r="V232" s="197" t="s">
        <v>3603</v>
      </c>
      <c r="W232" s="197">
        <v>4400</v>
      </c>
      <c r="X232" s="198">
        <v>44444</v>
      </c>
      <c r="Y232" s="197" t="s">
        <v>3493</v>
      </c>
      <c r="Z232" s="197">
        <f t="shared" si="12"/>
        <v>48.9</v>
      </c>
    </row>
    <row r="233" spans="20:26">
      <c r="T233" s="197">
        <v>49.72</v>
      </c>
      <c r="U233" s="197" t="s">
        <v>3610</v>
      </c>
      <c r="V233" s="197" t="s">
        <v>3604</v>
      </c>
      <c r="W233" s="197">
        <v>3700</v>
      </c>
      <c r="X233" s="198">
        <v>44443</v>
      </c>
      <c r="Y233" s="197" t="s">
        <v>3508</v>
      </c>
      <c r="Z233" s="197">
        <f t="shared" si="12"/>
        <v>74.400000000000006</v>
      </c>
    </row>
    <row r="234" spans="20:26">
      <c r="T234" s="197">
        <v>89</v>
      </c>
      <c r="U234" s="197" t="s">
        <v>3599</v>
      </c>
      <c r="V234" s="197" t="s">
        <v>3602</v>
      </c>
      <c r="W234" s="197">
        <v>4300</v>
      </c>
      <c r="X234" s="198">
        <v>44438</v>
      </c>
      <c r="Y234" s="197" t="s">
        <v>3493</v>
      </c>
      <c r="Z234" s="197">
        <f t="shared" si="12"/>
        <v>48.3</v>
      </c>
    </row>
    <row r="235" spans="20:26">
      <c r="T235" s="197">
        <v>50</v>
      </c>
      <c r="U235" s="197" t="s">
        <v>3609</v>
      </c>
      <c r="V235" s="197" t="s">
        <v>3600</v>
      </c>
      <c r="W235" s="197">
        <v>3500</v>
      </c>
      <c r="X235" s="198">
        <v>44435</v>
      </c>
      <c r="Y235" s="197" t="s">
        <v>3508</v>
      </c>
      <c r="Z235" s="197">
        <f t="shared" si="12"/>
        <v>70</v>
      </c>
    </row>
    <row r="236" spans="20:26">
      <c r="T236" s="197">
        <v>63</v>
      </c>
      <c r="U236" s="197" t="s">
        <v>3608</v>
      </c>
      <c r="V236" s="197" t="s">
        <v>3604</v>
      </c>
      <c r="W236" s="197">
        <v>3200</v>
      </c>
      <c r="X236" s="198">
        <v>44429</v>
      </c>
      <c r="Y236" s="197" t="s">
        <v>3508</v>
      </c>
      <c r="Z236" s="197">
        <f t="shared" si="12"/>
        <v>50.8</v>
      </c>
    </row>
    <row r="237" spans="20:26">
      <c r="T237" s="197">
        <v>99</v>
      </c>
      <c r="U237" s="197" t="s">
        <v>3599</v>
      </c>
      <c r="V237" s="197" t="s">
        <v>3603</v>
      </c>
      <c r="W237" s="197">
        <v>6000</v>
      </c>
      <c r="X237" s="198">
        <v>44429</v>
      </c>
      <c r="Y237" s="197" t="s">
        <v>3577</v>
      </c>
      <c r="Z237" s="197">
        <f t="shared" si="12"/>
        <v>60.6</v>
      </c>
    </row>
    <row r="238" spans="20:26">
      <c r="T238" s="197">
        <v>90</v>
      </c>
      <c r="U238" s="197" t="s">
        <v>3599</v>
      </c>
      <c r="V238" s="197" t="s">
        <v>3601</v>
      </c>
      <c r="W238" s="197">
        <v>4750</v>
      </c>
      <c r="X238" s="198">
        <v>44421</v>
      </c>
      <c r="Y238" s="197" t="s">
        <v>3493</v>
      </c>
      <c r="Z238" s="197">
        <f t="shared" si="12"/>
        <v>52.8</v>
      </c>
    </row>
    <row r="239" spans="20:26">
      <c r="T239" s="197">
        <v>90</v>
      </c>
      <c r="U239" s="197" t="s">
        <v>3599</v>
      </c>
      <c r="V239" s="197" t="s">
        <v>3603</v>
      </c>
      <c r="W239" s="197">
        <v>4600</v>
      </c>
      <c r="X239" s="198">
        <v>44420</v>
      </c>
      <c r="Y239" s="197" t="s">
        <v>3493</v>
      </c>
      <c r="Z239" s="197">
        <f t="shared" si="12"/>
        <v>51.1</v>
      </c>
    </row>
    <row r="240" spans="20:26">
      <c r="T240" s="197">
        <v>63</v>
      </c>
      <c r="U240" s="197" t="s">
        <v>3599</v>
      </c>
      <c r="V240" s="197" t="s">
        <v>3604</v>
      </c>
      <c r="W240" s="197">
        <v>3400</v>
      </c>
      <c r="X240" s="198">
        <v>44402</v>
      </c>
      <c r="Y240" s="197" t="s">
        <v>3508</v>
      </c>
      <c r="Z240" s="197">
        <f t="shared" si="12"/>
        <v>54</v>
      </c>
    </row>
    <row r="241" spans="20:26">
      <c r="T241" s="197">
        <v>66.2</v>
      </c>
      <c r="U241" s="197" t="s">
        <v>3608</v>
      </c>
      <c r="V241" s="197" t="s">
        <v>3600</v>
      </c>
      <c r="W241" s="197">
        <v>3400</v>
      </c>
      <c r="X241" s="198">
        <v>44402</v>
      </c>
      <c r="Y241" s="197" t="s">
        <v>3508</v>
      </c>
      <c r="Z241" s="197">
        <f t="shared" si="12"/>
        <v>51.4</v>
      </c>
    </row>
    <row r="242" spans="20:26">
      <c r="T242" s="197">
        <v>108</v>
      </c>
      <c r="U242" s="197" t="s">
        <v>3599</v>
      </c>
      <c r="V242" s="197" t="s">
        <v>3600</v>
      </c>
      <c r="W242" s="197">
        <v>6300</v>
      </c>
      <c r="X242" s="198">
        <v>44399</v>
      </c>
      <c r="Y242" s="197" t="s">
        <v>3525</v>
      </c>
      <c r="Z242" s="197">
        <f t="shared" si="12"/>
        <v>58.3</v>
      </c>
    </row>
    <row r="243" spans="20:26">
      <c r="T243" s="197">
        <v>65</v>
      </c>
      <c r="U243" s="197" t="s">
        <v>3608</v>
      </c>
      <c r="V243" s="197" t="s">
        <v>3601</v>
      </c>
      <c r="W243" s="197">
        <v>3400</v>
      </c>
      <c r="X243" s="198">
        <v>44395</v>
      </c>
      <c r="Y243" s="197" t="s">
        <v>3508</v>
      </c>
      <c r="Z243" s="197">
        <f t="shared" si="12"/>
        <v>52.3</v>
      </c>
    </row>
    <row r="244" spans="20:26">
      <c r="T244" s="197">
        <v>90</v>
      </c>
      <c r="U244" s="197" t="s">
        <v>3599</v>
      </c>
      <c r="V244" s="197" t="s">
        <v>3602</v>
      </c>
      <c r="W244" s="197">
        <v>4400</v>
      </c>
      <c r="X244" s="198">
        <v>44394</v>
      </c>
      <c r="Y244" s="197" t="s">
        <v>3493</v>
      </c>
      <c r="Z244" s="197">
        <f t="shared" si="12"/>
        <v>48.9</v>
      </c>
    </row>
    <row r="245" spans="20:26">
      <c r="T245" s="197">
        <v>80</v>
      </c>
      <c r="U245" s="197" t="s">
        <v>3599</v>
      </c>
      <c r="V245" s="197" t="s">
        <v>3600</v>
      </c>
      <c r="W245" s="197">
        <v>4300</v>
      </c>
      <c r="X245" s="198">
        <v>44388</v>
      </c>
      <c r="Y245" s="197" t="s">
        <v>3548</v>
      </c>
      <c r="Z245" s="197">
        <f t="shared" si="12"/>
        <v>53.8</v>
      </c>
    </row>
    <row r="246" spans="20:26">
      <c r="T246" s="197">
        <v>90</v>
      </c>
      <c r="U246" s="197" t="s">
        <v>3599</v>
      </c>
      <c r="V246" s="197" t="s">
        <v>3602</v>
      </c>
      <c r="W246" s="197">
        <v>4000</v>
      </c>
      <c r="X246" s="198">
        <v>44384</v>
      </c>
      <c r="Y246" s="197" t="s">
        <v>3493</v>
      </c>
      <c r="Z246" s="197">
        <f t="shared" si="12"/>
        <v>44.4</v>
      </c>
    </row>
    <row r="247" spans="20:26">
      <c r="T247" s="197">
        <v>89</v>
      </c>
      <c r="U247" s="197" t="s">
        <v>3599</v>
      </c>
      <c r="V247" s="197" t="s">
        <v>3601</v>
      </c>
      <c r="W247" s="197">
        <v>4000</v>
      </c>
      <c r="X247" s="198">
        <v>44376</v>
      </c>
      <c r="Y247" s="197" t="s">
        <v>3493</v>
      </c>
      <c r="Z247" s="197">
        <f t="shared" si="12"/>
        <v>44.9</v>
      </c>
    </row>
  </sheetData>
  <phoneticPr fontId="1"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M298"/>
  <sheetViews>
    <sheetView topLeftCell="F1" workbookViewId="0">
      <pane ySplit="1" topLeftCell="A2" activePane="bottomLeft" state="frozen"/>
      <selection pane="bottomLeft" activeCell="L10" sqref="L10"/>
    </sheetView>
  </sheetViews>
  <sheetFormatPr defaultColWidth="11.75" defaultRowHeight="12"/>
  <cols>
    <col min="1" max="8" width="11.75" style="146"/>
    <col min="9" max="9" width="13" style="146" customWidth="1"/>
    <col min="10" max="10" width="13.125" style="146" bestFit="1" customWidth="1"/>
    <col min="11" max="11" width="12.75" style="146" bestFit="1" customWidth="1"/>
    <col min="12" max="16384" width="11.75" style="146"/>
  </cols>
  <sheetData>
    <row r="1" spans="1:13" ht="29.25" customHeight="1">
      <c r="A1" s="145" t="s">
        <v>352</v>
      </c>
      <c r="B1" s="145" t="s">
        <v>353</v>
      </c>
      <c r="C1" s="145" t="s">
        <v>248</v>
      </c>
      <c r="D1" s="145" t="s">
        <v>143</v>
      </c>
      <c r="E1" s="145" t="s">
        <v>155</v>
      </c>
      <c r="F1" s="145" t="s">
        <v>354</v>
      </c>
    </row>
    <row r="2" spans="1:13" ht="24.75" customHeight="1">
      <c r="A2" s="145">
        <v>1</v>
      </c>
      <c r="B2" s="147" t="s">
        <v>355</v>
      </c>
      <c r="C2" s="147">
        <v>63.34</v>
      </c>
      <c r="D2" s="145" t="s">
        <v>356</v>
      </c>
      <c r="E2" s="145" t="s">
        <v>357</v>
      </c>
      <c r="F2" s="145"/>
      <c r="G2" s="146" t="str">
        <f>RIGHT(B2,4)</f>
        <v>-201</v>
      </c>
      <c r="H2" s="180" t="s">
        <v>143</v>
      </c>
      <c r="I2" s="180" t="s">
        <v>155</v>
      </c>
      <c r="J2" s="180" t="s">
        <v>308</v>
      </c>
      <c r="K2" s="180" t="s">
        <v>3480</v>
      </c>
      <c r="L2" s="180" t="s">
        <v>3481</v>
      </c>
      <c r="M2" s="180" t="s">
        <v>3587</v>
      </c>
    </row>
    <row r="3" spans="1:13" ht="24.75" customHeight="1">
      <c r="A3" s="145">
        <v>2</v>
      </c>
      <c r="B3" s="147" t="s">
        <v>358</v>
      </c>
      <c r="C3" s="147">
        <v>52.68</v>
      </c>
      <c r="D3" s="145" t="s">
        <v>356</v>
      </c>
      <c r="E3" s="145" t="s">
        <v>357</v>
      </c>
      <c r="F3" s="145"/>
      <c r="G3" s="146" t="str">
        <f t="shared" ref="G3:G66" si="0">RIGHT(B3,4)</f>
        <v>-202</v>
      </c>
      <c r="H3" s="180" t="s">
        <v>356</v>
      </c>
      <c r="I3" s="180" t="s">
        <v>167</v>
      </c>
      <c r="J3" s="180">
        <f>COUNTIFS(D2:D298,H3,E2:E298,I3)</f>
        <v>147</v>
      </c>
      <c r="K3" s="180" t="s">
        <v>3585</v>
      </c>
      <c r="L3" s="180">
        <f>SUMIF(E152:E940,I3,C152:C940)</f>
        <v>8223.4300000000094</v>
      </c>
      <c r="M3" s="201" t="s">
        <v>3588</v>
      </c>
    </row>
    <row r="4" spans="1:13" ht="24.75" customHeight="1">
      <c r="A4" s="145">
        <v>3</v>
      </c>
      <c r="B4" s="147" t="s">
        <v>359</v>
      </c>
      <c r="C4" s="147">
        <v>51.61</v>
      </c>
      <c r="D4" s="145" t="s">
        <v>356</v>
      </c>
      <c r="E4" s="145" t="s">
        <v>357</v>
      </c>
      <c r="F4" s="145"/>
      <c r="G4" s="146" t="str">
        <f t="shared" si="0"/>
        <v>-203</v>
      </c>
      <c r="H4" s="180"/>
      <c r="I4" s="180" t="s">
        <v>357</v>
      </c>
      <c r="J4" s="180">
        <f>COUNTIFS(D2:D299,H3,E2:E299,I4)</f>
        <v>150</v>
      </c>
      <c r="K4" s="180" t="s">
        <v>3586</v>
      </c>
      <c r="L4" s="180">
        <f>SUMIF(E2:E298,I4,C2:C298)</f>
        <v>8228.9000000000069</v>
      </c>
      <c r="M4" s="201" t="s">
        <v>3588</v>
      </c>
    </row>
    <row r="5" spans="1:13" ht="24.75" customHeight="1">
      <c r="A5" s="145">
        <v>4</v>
      </c>
      <c r="B5" s="147" t="s">
        <v>360</v>
      </c>
      <c r="C5" s="147">
        <v>52.09</v>
      </c>
      <c r="D5" s="145" t="s">
        <v>356</v>
      </c>
      <c r="E5" s="145" t="s">
        <v>357</v>
      </c>
      <c r="F5" s="145"/>
      <c r="G5" s="146" t="str">
        <f t="shared" si="0"/>
        <v>-204</v>
      </c>
      <c r="H5" s="180"/>
      <c r="I5" s="180"/>
      <c r="J5" s="192">
        <f>J3+J4</f>
        <v>297</v>
      </c>
      <c r="K5" s="180"/>
      <c r="L5" s="194">
        <f>L3+L4</f>
        <v>16452.330000000016</v>
      </c>
      <c r="M5" s="193">
        <f>SUM(C2:C298)</f>
        <v>16452.32999999998</v>
      </c>
    </row>
    <row r="6" spans="1:13" ht="24.75" customHeight="1">
      <c r="A6" s="145">
        <v>5</v>
      </c>
      <c r="B6" s="147" t="s">
        <v>361</v>
      </c>
      <c r="C6" s="147">
        <v>62.32</v>
      </c>
      <c r="D6" s="145" t="s">
        <v>356</v>
      </c>
      <c r="E6" s="145" t="s">
        <v>357</v>
      </c>
      <c r="F6" s="145"/>
      <c r="G6" s="146" t="str">
        <f t="shared" si="0"/>
        <v>-205</v>
      </c>
    </row>
    <row r="7" spans="1:13" ht="24.75" customHeight="1">
      <c r="A7" s="145">
        <v>6</v>
      </c>
      <c r="B7" s="147" t="s">
        <v>362</v>
      </c>
      <c r="C7" s="147">
        <v>63.34</v>
      </c>
      <c r="D7" s="145" t="s">
        <v>356</v>
      </c>
      <c r="E7" s="145" t="s">
        <v>357</v>
      </c>
      <c r="F7" s="145"/>
      <c r="G7" s="146" t="str">
        <f t="shared" si="0"/>
        <v>-301</v>
      </c>
      <c r="H7" s="231" t="s">
        <v>3691</v>
      </c>
      <c r="I7" s="236" t="s">
        <v>3692</v>
      </c>
      <c r="J7" s="236" t="s">
        <v>3693</v>
      </c>
      <c r="K7" s="236">
        <v>51.67</v>
      </c>
      <c r="L7" s="237">
        <f>COUNTIFS(E2:E298,J7,C2:C298,K7)</f>
        <v>13</v>
      </c>
    </row>
    <row r="8" spans="1:13" ht="24.75" customHeight="1">
      <c r="A8" s="145">
        <v>7</v>
      </c>
      <c r="B8" s="147" t="s">
        <v>363</v>
      </c>
      <c r="C8" s="147">
        <v>52.68</v>
      </c>
      <c r="D8" s="145" t="s">
        <v>356</v>
      </c>
      <c r="E8" s="145" t="s">
        <v>357</v>
      </c>
      <c r="F8" s="145"/>
      <c r="G8" s="146" t="str">
        <f t="shared" si="0"/>
        <v>-302</v>
      </c>
      <c r="H8" s="231"/>
      <c r="I8" s="231"/>
      <c r="J8" s="231" t="s">
        <v>3694</v>
      </c>
      <c r="K8" s="231">
        <f t="array" ref="K8">MODE(IF($E$2:$E$298=J8,$C$2:$C$298,""))</f>
        <v>50.82</v>
      </c>
      <c r="L8" s="230">
        <f>COUNTIFS(E2:E299,J8,C2:C299,K8)</f>
        <v>13</v>
      </c>
    </row>
    <row r="9" spans="1:13" ht="24.75" customHeight="1">
      <c r="A9" s="145">
        <v>8</v>
      </c>
      <c r="B9" s="147" t="s">
        <v>364</v>
      </c>
      <c r="C9" s="147">
        <v>51.61</v>
      </c>
      <c r="D9" s="145" t="s">
        <v>356</v>
      </c>
      <c r="E9" s="145" t="s">
        <v>357</v>
      </c>
      <c r="F9" s="145"/>
      <c r="G9" s="146" t="str">
        <f t="shared" si="0"/>
        <v>-303</v>
      </c>
    </row>
    <row r="10" spans="1:13" ht="24.75" customHeight="1">
      <c r="A10" s="145">
        <v>9</v>
      </c>
      <c r="B10" s="147" t="s">
        <v>365</v>
      </c>
      <c r="C10" s="147">
        <v>52.09</v>
      </c>
      <c r="D10" s="145" t="s">
        <v>356</v>
      </c>
      <c r="E10" s="145" t="s">
        <v>357</v>
      </c>
      <c r="F10" s="145"/>
      <c r="G10" s="146" t="str">
        <f t="shared" si="0"/>
        <v>-304</v>
      </c>
      <c r="J10" s="150">
        <f>COUNT(_xlfn.MODE.MULT(IF(E2:E298=J7,C2:C298,"")))</f>
        <v>4</v>
      </c>
      <c r="K10" s="180">
        <f t="array" ref="K10:K13">_xlfn.MODE.MULT(IF(E2:E298=J7,C2:C298,""))</f>
        <v>63.64</v>
      </c>
    </row>
    <row r="11" spans="1:13" ht="24.75" customHeight="1">
      <c r="A11" s="145">
        <v>10</v>
      </c>
      <c r="B11" s="147" t="s">
        <v>366</v>
      </c>
      <c r="C11" s="147">
        <v>62.32</v>
      </c>
      <c r="D11" s="145" t="s">
        <v>356</v>
      </c>
      <c r="E11" s="145" t="s">
        <v>357</v>
      </c>
      <c r="F11" s="145"/>
      <c r="G11" s="146" t="str">
        <f t="shared" si="0"/>
        <v>-305</v>
      </c>
      <c r="I11" s="150"/>
      <c r="J11" s="150"/>
      <c r="K11" s="180">
        <v>52.75</v>
      </c>
    </row>
    <row r="12" spans="1:13" ht="24.75" customHeight="1">
      <c r="A12" s="145">
        <v>11</v>
      </c>
      <c r="B12" s="147" t="s">
        <v>367</v>
      </c>
      <c r="C12" s="147">
        <v>63.64</v>
      </c>
      <c r="D12" s="145" t="s">
        <v>356</v>
      </c>
      <c r="E12" s="145" t="s">
        <v>357</v>
      </c>
      <c r="F12" s="145"/>
      <c r="G12" s="146" t="str">
        <f t="shared" si="0"/>
        <v>-401</v>
      </c>
      <c r="J12" s="158"/>
      <c r="K12" s="180">
        <v>51.67</v>
      </c>
    </row>
    <row r="13" spans="1:13" ht="24.75" customHeight="1">
      <c r="A13" s="145">
        <v>12</v>
      </c>
      <c r="B13" s="147" t="s">
        <v>368</v>
      </c>
      <c r="C13" s="147">
        <v>52.75</v>
      </c>
      <c r="D13" s="145" t="s">
        <v>356</v>
      </c>
      <c r="E13" s="145" t="s">
        <v>357</v>
      </c>
      <c r="F13" s="145"/>
      <c r="G13" s="146" t="str">
        <f t="shared" si="0"/>
        <v>-402</v>
      </c>
      <c r="K13" s="146">
        <v>52.16</v>
      </c>
    </row>
    <row r="14" spans="1:13" ht="24.75" customHeight="1">
      <c r="A14" s="145">
        <v>13</v>
      </c>
      <c r="B14" s="147" t="s">
        <v>369</v>
      </c>
      <c r="C14" s="147">
        <v>51.67</v>
      </c>
      <c r="D14" s="145" t="s">
        <v>356</v>
      </c>
      <c r="E14" s="145" t="s">
        <v>357</v>
      </c>
      <c r="F14" s="145"/>
      <c r="G14" s="146" t="str">
        <f t="shared" si="0"/>
        <v>-403</v>
      </c>
      <c r="I14" s="146" t="s">
        <v>3691</v>
      </c>
      <c r="K14" s="241" t="s">
        <v>3693</v>
      </c>
      <c r="L14" s="146" t="s">
        <v>3694</v>
      </c>
    </row>
    <row r="15" spans="1:13" ht="24.75" customHeight="1">
      <c r="A15" s="145">
        <v>14</v>
      </c>
      <c r="B15" s="147" t="s">
        <v>370</v>
      </c>
      <c r="C15" s="147">
        <v>52.16</v>
      </c>
      <c r="D15" s="145" t="s">
        <v>356</v>
      </c>
      <c r="E15" s="145" t="s">
        <v>357</v>
      </c>
      <c r="F15" s="145"/>
      <c r="G15" s="146" t="str">
        <f t="shared" si="0"/>
        <v>-404</v>
      </c>
      <c r="I15" s="146">
        <f>COUNT(_xlfn.MODE.MULT(C2:C298))</f>
        <v>4</v>
      </c>
      <c r="J15" s="146">
        <f t="array" ref="J15:J18">_xlfn.MODE.MULT(C2:C298)</f>
        <v>63.64</v>
      </c>
      <c r="K15" s="239">
        <f>COUNTIFS($D$2:$D$298,$I$7,$E$2:$E$298,$K$14,$C$2:$C$298,J15)</f>
        <v>13</v>
      </c>
      <c r="L15" s="234">
        <f>COUNTIFS($D$2:$D$298,$I$7,$E$2:$E$298,$L$14,$C$2:$C$298,K15)</f>
        <v>0</v>
      </c>
    </row>
    <row r="16" spans="1:13" ht="24.75" customHeight="1">
      <c r="A16" s="145">
        <v>15</v>
      </c>
      <c r="B16" s="147" t="s">
        <v>371</v>
      </c>
      <c r="C16" s="147">
        <v>62.61</v>
      </c>
      <c r="D16" s="145" t="s">
        <v>356</v>
      </c>
      <c r="E16" s="145" t="s">
        <v>357</v>
      </c>
      <c r="F16" s="145"/>
      <c r="G16" s="146" t="str">
        <f t="shared" si="0"/>
        <v>-405</v>
      </c>
      <c r="J16" s="146">
        <v>52.75</v>
      </c>
      <c r="K16" s="239">
        <f t="shared" ref="K16:K18" si="1">COUNTIFS($D$2:$D$298,$I$7,$E$2:$E$298,$K$14,$C$2:$C$298,J16)</f>
        <v>13</v>
      </c>
      <c r="L16" s="234">
        <f t="shared" ref="L16:L18" si="2">COUNTIFS($D$2:$D$298,$I$7,$E$2:$E$298,$L$14,$C$2:$C$298,K16)</f>
        <v>0</v>
      </c>
    </row>
    <row r="17" spans="1:12" ht="24.75" customHeight="1">
      <c r="A17" s="145">
        <v>16</v>
      </c>
      <c r="B17" s="147" t="s">
        <v>372</v>
      </c>
      <c r="C17" s="147">
        <v>63.64</v>
      </c>
      <c r="D17" s="145" t="s">
        <v>356</v>
      </c>
      <c r="E17" s="145" t="s">
        <v>357</v>
      </c>
      <c r="F17" s="145"/>
      <c r="G17" s="146" t="str">
        <f t="shared" si="0"/>
        <v>-501</v>
      </c>
      <c r="J17" s="241">
        <v>51.67</v>
      </c>
      <c r="K17" s="239">
        <f t="shared" si="1"/>
        <v>13</v>
      </c>
      <c r="L17" s="234">
        <f t="shared" si="2"/>
        <v>0</v>
      </c>
    </row>
    <row r="18" spans="1:12" ht="24.75" customHeight="1">
      <c r="A18" s="145">
        <v>17</v>
      </c>
      <c r="B18" s="147" t="s">
        <v>373</v>
      </c>
      <c r="C18" s="147">
        <v>52.75</v>
      </c>
      <c r="D18" s="145" t="s">
        <v>356</v>
      </c>
      <c r="E18" s="145" t="s">
        <v>357</v>
      </c>
      <c r="F18" s="145"/>
      <c r="G18" s="146" t="str">
        <f t="shared" si="0"/>
        <v>-502</v>
      </c>
      <c r="J18" s="146">
        <v>52.16</v>
      </c>
      <c r="K18" s="234">
        <f t="shared" si="1"/>
        <v>13</v>
      </c>
      <c r="L18" s="234">
        <f t="shared" si="2"/>
        <v>0</v>
      </c>
    </row>
    <row r="19" spans="1:12" ht="24.75" customHeight="1">
      <c r="A19" s="145">
        <v>18</v>
      </c>
      <c r="B19" s="147" t="s">
        <v>374</v>
      </c>
      <c r="C19" s="147">
        <v>51.67</v>
      </c>
      <c r="D19" s="145" t="s">
        <v>356</v>
      </c>
      <c r="E19" s="145" t="s">
        <v>357</v>
      </c>
      <c r="F19" s="145"/>
      <c r="G19" s="146" t="str">
        <f t="shared" si="0"/>
        <v>-503</v>
      </c>
    </row>
    <row r="20" spans="1:12" ht="24.75" customHeight="1">
      <c r="A20" s="145">
        <v>19</v>
      </c>
      <c r="B20" s="147" t="s">
        <v>375</v>
      </c>
      <c r="C20" s="147">
        <v>52.16</v>
      </c>
      <c r="D20" s="145" t="s">
        <v>356</v>
      </c>
      <c r="E20" s="145" t="s">
        <v>357</v>
      </c>
      <c r="F20" s="145"/>
      <c r="G20" s="146" t="str">
        <f t="shared" si="0"/>
        <v>-504</v>
      </c>
    </row>
    <row r="21" spans="1:12" ht="24.75" customHeight="1">
      <c r="A21" s="145">
        <v>20</v>
      </c>
      <c r="B21" s="147" t="s">
        <v>376</v>
      </c>
      <c r="C21" s="147">
        <v>62.61</v>
      </c>
      <c r="D21" s="145" t="s">
        <v>356</v>
      </c>
      <c r="E21" s="145" t="s">
        <v>357</v>
      </c>
      <c r="F21" s="145"/>
      <c r="G21" s="146" t="str">
        <f t="shared" si="0"/>
        <v>-505</v>
      </c>
      <c r="I21" s="309" t="s">
        <v>3854</v>
      </c>
      <c r="J21" t="s">
        <v>3860</v>
      </c>
      <c r="K21"/>
    </row>
    <row r="22" spans="1:12" ht="24.75" customHeight="1">
      <c r="A22" s="145">
        <v>21</v>
      </c>
      <c r="B22" s="147" t="s">
        <v>377</v>
      </c>
      <c r="C22" s="147">
        <v>63.64</v>
      </c>
      <c r="D22" s="145" t="s">
        <v>356</v>
      </c>
      <c r="E22" s="145" t="s">
        <v>357</v>
      </c>
      <c r="F22" s="145"/>
      <c r="G22" s="146" t="str">
        <f t="shared" si="0"/>
        <v>-601</v>
      </c>
      <c r="I22" s="310" t="s">
        <v>3855</v>
      </c>
      <c r="J22" s="312">
        <v>297</v>
      </c>
      <c r="K22"/>
    </row>
    <row r="23" spans="1:12" ht="24.75" customHeight="1">
      <c r="A23" s="145">
        <v>22</v>
      </c>
      <c r="B23" s="147" t="s">
        <v>378</v>
      </c>
      <c r="C23" s="147">
        <v>52.75</v>
      </c>
      <c r="D23" s="145" t="s">
        <v>356</v>
      </c>
      <c r="E23" s="145" t="s">
        <v>357</v>
      </c>
      <c r="F23" s="145"/>
      <c r="G23" s="146" t="str">
        <f t="shared" si="0"/>
        <v>-602</v>
      </c>
      <c r="I23" s="311" t="s">
        <v>3858</v>
      </c>
      <c r="J23" s="312">
        <v>147</v>
      </c>
      <c r="K23"/>
    </row>
    <row r="24" spans="1:12" ht="24.75" customHeight="1">
      <c r="A24" s="145">
        <v>23</v>
      </c>
      <c r="B24" s="147" t="s">
        <v>379</v>
      </c>
      <c r="C24" s="147">
        <v>51.67</v>
      </c>
      <c r="D24" s="145" t="s">
        <v>356</v>
      </c>
      <c r="E24" s="145" t="s">
        <v>357</v>
      </c>
      <c r="F24" s="145"/>
      <c r="G24" s="146" t="str">
        <f t="shared" si="0"/>
        <v>-603</v>
      </c>
      <c r="I24" s="311" t="s">
        <v>3859</v>
      </c>
      <c r="J24" s="312">
        <v>150</v>
      </c>
      <c r="K24"/>
    </row>
    <row r="25" spans="1:12" ht="24.75" customHeight="1">
      <c r="A25" s="145">
        <v>24</v>
      </c>
      <c r="B25" s="147" t="s">
        <v>380</v>
      </c>
      <c r="C25" s="147">
        <v>52.16</v>
      </c>
      <c r="D25" s="145" t="s">
        <v>356</v>
      </c>
      <c r="E25" s="145" t="s">
        <v>357</v>
      </c>
      <c r="F25" s="145"/>
      <c r="G25" s="146" t="str">
        <f t="shared" si="0"/>
        <v>-604</v>
      </c>
      <c r="I25" s="310" t="s">
        <v>3856</v>
      </c>
      <c r="J25" s="312"/>
      <c r="K25"/>
    </row>
    <row r="26" spans="1:12" ht="24.75" customHeight="1">
      <c r="A26" s="145">
        <v>25</v>
      </c>
      <c r="B26" s="147" t="s">
        <v>381</v>
      </c>
      <c r="C26" s="147">
        <v>62.61</v>
      </c>
      <c r="D26" s="145" t="s">
        <v>356</v>
      </c>
      <c r="E26" s="145" t="s">
        <v>357</v>
      </c>
      <c r="F26" s="145"/>
      <c r="G26" s="146" t="str">
        <f t="shared" si="0"/>
        <v>-605</v>
      </c>
      <c r="I26" s="311" t="s">
        <v>3856</v>
      </c>
      <c r="J26" s="312"/>
      <c r="K26"/>
    </row>
    <row r="27" spans="1:12" ht="24.75" customHeight="1">
      <c r="A27" s="145">
        <v>26</v>
      </c>
      <c r="B27" s="147" t="s">
        <v>382</v>
      </c>
      <c r="C27" s="147">
        <v>63.64</v>
      </c>
      <c r="D27" s="145" t="s">
        <v>356</v>
      </c>
      <c r="E27" s="145" t="s">
        <v>357</v>
      </c>
      <c r="F27" s="145"/>
      <c r="G27" s="146" t="str">
        <f t="shared" si="0"/>
        <v>-701</v>
      </c>
      <c r="I27" s="310" t="s">
        <v>3857</v>
      </c>
      <c r="J27" s="312">
        <v>297</v>
      </c>
      <c r="K27"/>
    </row>
    <row r="28" spans="1:12" ht="24.75" customHeight="1">
      <c r="A28" s="145">
        <v>27</v>
      </c>
      <c r="B28" s="147" t="s">
        <v>383</v>
      </c>
      <c r="C28" s="147">
        <v>52.75</v>
      </c>
      <c r="D28" s="145" t="s">
        <v>356</v>
      </c>
      <c r="E28" s="145" t="s">
        <v>357</v>
      </c>
      <c r="F28" s="145"/>
      <c r="G28" s="146" t="str">
        <f t="shared" si="0"/>
        <v>-702</v>
      </c>
      <c r="I28"/>
      <c r="J28"/>
      <c r="K28"/>
    </row>
    <row r="29" spans="1:12" ht="24.75" customHeight="1">
      <c r="A29" s="145">
        <v>28</v>
      </c>
      <c r="B29" s="147" t="s">
        <v>384</v>
      </c>
      <c r="C29" s="147">
        <v>51.67</v>
      </c>
      <c r="D29" s="145" t="s">
        <v>356</v>
      </c>
      <c r="E29" s="145" t="s">
        <v>357</v>
      </c>
      <c r="F29" s="145"/>
      <c r="G29" s="146" t="str">
        <f t="shared" si="0"/>
        <v>-703</v>
      </c>
      <c r="I29"/>
      <c r="J29"/>
      <c r="K29"/>
    </row>
    <row r="30" spans="1:12" ht="24.75" customHeight="1">
      <c r="A30" s="145">
        <v>29</v>
      </c>
      <c r="B30" s="147" t="s">
        <v>385</v>
      </c>
      <c r="C30" s="147">
        <v>52.16</v>
      </c>
      <c r="D30" s="145" t="s">
        <v>356</v>
      </c>
      <c r="E30" s="145" t="s">
        <v>357</v>
      </c>
      <c r="F30" s="145"/>
      <c r="G30" s="146" t="str">
        <f t="shared" si="0"/>
        <v>-704</v>
      </c>
      <c r="I30"/>
      <c r="J30"/>
      <c r="K30"/>
    </row>
    <row r="31" spans="1:12" ht="24.75" customHeight="1">
      <c r="A31" s="145">
        <v>30</v>
      </c>
      <c r="B31" s="147" t="s">
        <v>386</v>
      </c>
      <c r="C31" s="147">
        <v>62.61</v>
      </c>
      <c r="D31" s="145" t="s">
        <v>356</v>
      </c>
      <c r="E31" s="145" t="s">
        <v>357</v>
      </c>
      <c r="F31" s="145"/>
      <c r="G31" s="146" t="str">
        <f t="shared" si="0"/>
        <v>-705</v>
      </c>
      <c r="I31"/>
      <c r="J31"/>
      <c r="K31"/>
    </row>
    <row r="32" spans="1:12" ht="24.75" customHeight="1">
      <c r="A32" s="145">
        <v>31</v>
      </c>
      <c r="B32" s="147" t="s">
        <v>387</v>
      </c>
      <c r="C32" s="147">
        <v>63.64</v>
      </c>
      <c r="D32" s="145" t="s">
        <v>356</v>
      </c>
      <c r="E32" s="145" t="s">
        <v>357</v>
      </c>
      <c r="F32" s="145"/>
      <c r="G32" s="146" t="str">
        <f t="shared" si="0"/>
        <v>-801</v>
      </c>
      <c r="I32"/>
      <c r="J32"/>
      <c r="K32"/>
    </row>
    <row r="33" spans="1:11" ht="24.75" customHeight="1">
      <c r="A33" s="145">
        <v>32</v>
      </c>
      <c r="B33" s="147" t="s">
        <v>388</v>
      </c>
      <c r="C33" s="147">
        <v>52.75</v>
      </c>
      <c r="D33" s="145" t="s">
        <v>356</v>
      </c>
      <c r="E33" s="145" t="s">
        <v>357</v>
      </c>
      <c r="F33" s="145"/>
      <c r="G33" s="146" t="str">
        <f t="shared" si="0"/>
        <v>-802</v>
      </c>
      <c r="I33"/>
      <c r="J33"/>
      <c r="K33"/>
    </row>
    <row r="34" spans="1:11" ht="24.75" customHeight="1">
      <c r="A34" s="145">
        <v>33</v>
      </c>
      <c r="B34" s="147" t="s">
        <v>389</v>
      </c>
      <c r="C34" s="147">
        <v>51.67</v>
      </c>
      <c r="D34" s="145" t="s">
        <v>356</v>
      </c>
      <c r="E34" s="145" t="s">
        <v>357</v>
      </c>
      <c r="F34" s="145"/>
      <c r="G34" s="146" t="str">
        <f t="shared" si="0"/>
        <v>-803</v>
      </c>
      <c r="I34"/>
      <c r="J34"/>
      <c r="K34"/>
    </row>
    <row r="35" spans="1:11" ht="24.75" customHeight="1">
      <c r="A35" s="145">
        <v>34</v>
      </c>
      <c r="B35" s="147" t="s">
        <v>390</v>
      </c>
      <c r="C35" s="147">
        <v>52.16</v>
      </c>
      <c r="D35" s="145" t="s">
        <v>356</v>
      </c>
      <c r="E35" s="145" t="s">
        <v>357</v>
      </c>
      <c r="F35" s="145"/>
      <c r="G35" s="146" t="str">
        <f t="shared" si="0"/>
        <v>-804</v>
      </c>
      <c r="I35"/>
      <c r="J35"/>
      <c r="K35"/>
    </row>
    <row r="36" spans="1:11" ht="24.75" customHeight="1">
      <c r="A36" s="145">
        <v>35</v>
      </c>
      <c r="B36" s="147" t="s">
        <v>391</v>
      </c>
      <c r="C36" s="147">
        <v>62.61</v>
      </c>
      <c r="D36" s="145" t="s">
        <v>356</v>
      </c>
      <c r="E36" s="145" t="s">
        <v>357</v>
      </c>
      <c r="F36" s="145"/>
      <c r="G36" s="146" t="str">
        <f t="shared" si="0"/>
        <v>-805</v>
      </c>
      <c r="I36"/>
      <c r="J36"/>
      <c r="K36"/>
    </row>
    <row r="37" spans="1:11" ht="24.75" customHeight="1">
      <c r="A37" s="145">
        <v>36</v>
      </c>
      <c r="B37" s="147" t="s">
        <v>392</v>
      </c>
      <c r="C37" s="147">
        <v>63.64</v>
      </c>
      <c r="D37" s="145" t="s">
        <v>356</v>
      </c>
      <c r="E37" s="145" t="s">
        <v>357</v>
      </c>
      <c r="F37" s="145"/>
      <c r="G37" s="146" t="str">
        <f t="shared" si="0"/>
        <v>-901</v>
      </c>
      <c r="I37"/>
      <c r="J37"/>
      <c r="K37"/>
    </row>
    <row r="38" spans="1:11" ht="24.75" customHeight="1">
      <c r="A38" s="145">
        <v>37</v>
      </c>
      <c r="B38" s="147" t="s">
        <v>393</v>
      </c>
      <c r="C38" s="147">
        <v>52.75</v>
      </c>
      <c r="D38" s="145" t="s">
        <v>356</v>
      </c>
      <c r="E38" s="145" t="s">
        <v>357</v>
      </c>
      <c r="F38" s="145"/>
      <c r="G38" s="146" t="str">
        <f t="shared" si="0"/>
        <v>-902</v>
      </c>
      <c r="I38"/>
      <c r="J38"/>
      <c r="K38"/>
    </row>
    <row r="39" spans="1:11" ht="24.75" customHeight="1">
      <c r="A39" s="145">
        <v>38</v>
      </c>
      <c r="B39" s="147" t="s">
        <v>394</v>
      </c>
      <c r="C39" s="147">
        <v>51.67</v>
      </c>
      <c r="D39" s="145" t="s">
        <v>356</v>
      </c>
      <c r="E39" s="145" t="s">
        <v>357</v>
      </c>
      <c r="F39" s="145"/>
      <c r="G39" s="146" t="str">
        <f t="shared" si="0"/>
        <v>-903</v>
      </c>
    </row>
    <row r="40" spans="1:11" ht="24.75" customHeight="1">
      <c r="A40" s="145">
        <v>39</v>
      </c>
      <c r="B40" s="147" t="s">
        <v>395</v>
      </c>
      <c r="C40" s="147">
        <v>52.16</v>
      </c>
      <c r="D40" s="145" t="s">
        <v>356</v>
      </c>
      <c r="E40" s="145" t="s">
        <v>357</v>
      </c>
      <c r="F40" s="145"/>
      <c r="G40" s="146" t="str">
        <f t="shared" si="0"/>
        <v>-904</v>
      </c>
    </row>
    <row r="41" spans="1:11" ht="24.75" customHeight="1">
      <c r="A41" s="145">
        <v>40</v>
      </c>
      <c r="B41" s="147" t="s">
        <v>396</v>
      </c>
      <c r="C41" s="147">
        <v>62.61</v>
      </c>
      <c r="D41" s="145" t="s">
        <v>356</v>
      </c>
      <c r="E41" s="145" t="s">
        <v>357</v>
      </c>
      <c r="F41" s="145"/>
      <c r="G41" s="146" t="str">
        <f t="shared" si="0"/>
        <v>-905</v>
      </c>
    </row>
    <row r="42" spans="1:11" ht="24.75" customHeight="1">
      <c r="A42" s="145">
        <v>41</v>
      </c>
      <c r="B42" s="147" t="s">
        <v>397</v>
      </c>
      <c r="C42" s="147">
        <v>63.64</v>
      </c>
      <c r="D42" s="145" t="s">
        <v>356</v>
      </c>
      <c r="E42" s="145" t="s">
        <v>357</v>
      </c>
      <c r="F42" s="145"/>
      <c r="G42" s="146" t="str">
        <f t="shared" si="0"/>
        <v>1001</v>
      </c>
    </row>
    <row r="43" spans="1:11" ht="24.75" customHeight="1">
      <c r="A43" s="145">
        <v>42</v>
      </c>
      <c r="B43" s="147" t="s">
        <v>398</v>
      </c>
      <c r="C43" s="147">
        <v>52.75</v>
      </c>
      <c r="D43" s="145" t="s">
        <v>356</v>
      </c>
      <c r="E43" s="145" t="s">
        <v>357</v>
      </c>
      <c r="F43" s="145"/>
      <c r="G43" s="146" t="str">
        <f t="shared" si="0"/>
        <v>1002</v>
      </c>
    </row>
    <row r="44" spans="1:11" ht="24.75" customHeight="1">
      <c r="A44" s="145">
        <v>43</v>
      </c>
      <c r="B44" s="147" t="s">
        <v>399</v>
      </c>
      <c r="C44" s="147">
        <v>51.67</v>
      </c>
      <c r="D44" s="145" t="s">
        <v>356</v>
      </c>
      <c r="E44" s="145" t="s">
        <v>357</v>
      </c>
      <c r="F44" s="145"/>
      <c r="G44" s="146" t="str">
        <f t="shared" si="0"/>
        <v>1003</v>
      </c>
    </row>
    <row r="45" spans="1:11" ht="24.75" customHeight="1">
      <c r="A45" s="145">
        <v>44</v>
      </c>
      <c r="B45" s="147" t="s">
        <v>400</v>
      </c>
      <c r="C45" s="147">
        <v>52.16</v>
      </c>
      <c r="D45" s="145" t="s">
        <v>356</v>
      </c>
      <c r="E45" s="145" t="s">
        <v>357</v>
      </c>
      <c r="F45" s="145"/>
      <c r="G45" s="146" t="str">
        <f t="shared" si="0"/>
        <v>1004</v>
      </c>
    </row>
    <row r="46" spans="1:11" ht="24.75" customHeight="1">
      <c r="A46" s="145">
        <v>45</v>
      </c>
      <c r="B46" s="147" t="s">
        <v>401</v>
      </c>
      <c r="C46" s="147">
        <v>62.61</v>
      </c>
      <c r="D46" s="145" t="s">
        <v>356</v>
      </c>
      <c r="E46" s="145" t="s">
        <v>357</v>
      </c>
      <c r="F46" s="145"/>
      <c r="G46" s="146" t="str">
        <f t="shared" si="0"/>
        <v>1005</v>
      </c>
    </row>
    <row r="47" spans="1:11" ht="24.75" customHeight="1">
      <c r="A47" s="145">
        <v>46</v>
      </c>
      <c r="B47" s="147" t="s">
        <v>402</v>
      </c>
      <c r="C47" s="147">
        <v>63.64</v>
      </c>
      <c r="D47" s="145" t="s">
        <v>356</v>
      </c>
      <c r="E47" s="145" t="s">
        <v>357</v>
      </c>
      <c r="F47" s="145"/>
      <c r="G47" s="146" t="str">
        <f t="shared" si="0"/>
        <v>1101</v>
      </c>
    </row>
    <row r="48" spans="1:11" ht="24.75" customHeight="1">
      <c r="A48" s="145">
        <v>47</v>
      </c>
      <c r="B48" s="147" t="s">
        <v>403</v>
      </c>
      <c r="C48" s="147">
        <v>52.75</v>
      </c>
      <c r="D48" s="145" t="s">
        <v>356</v>
      </c>
      <c r="E48" s="145" t="s">
        <v>357</v>
      </c>
      <c r="F48" s="145"/>
      <c r="G48" s="146" t="str">
        <f t="shared" si="0"/>
        <v>1102</v>
      </c>
    </row>
    <row r="49" spans="1:7" ht="24.75" customHeight="1">
      <c r="A49" s="145">
        <v>48</v>
      </c>
      <c r="B49" s="147" t="s">
        <v>404</v>
      </c>
      <c r="C49" s="147">
        <v>51.67</v>
      </c>
      <c r="D49" s="145" t="s">
        <v>356</v>
      </c>
      <c r="E49" s="145" t="s">
        <v>357</v>
      </c>
      <c r="F49" s="145"/>
      <c r="G49" s="146" t="str">
        <f t="shared" si="0"/>
        <v>1103</v>
      </c>
    </row>
    <row r="50" spans="1:7" ht="24.75" customHeight="1">
      <c r="A50" s="145">
        <v>49</v>
      </c>
      <c r="B50" s="147" t="s">
        <v>405</v>
      </c>
      <c r="C50" s="147">
        <v>52.16</v>
      </c>
      <c r="D50" s="145" t="s">
        <v>356</v>
      </c>
      <c r="E50" s="145" t="s">
        <v>357</v>
      </c>
      <c r="F50" s="145"/>
      <c r="G50" s="146" t="str">
        <f t="shared" si="0"/>
        <v>1104</v>
      </c>
    </row>
    <row r="51" spans="1:7" ht="24.75" customHeight="1">
      <c r="A51" s="145">
        <v>50</v>
      </c>
      <c r="B51" s="147" t="s">
        <v>406</v>
      </c>
      <c r="C51" s="147">
        <v>62.61</v>
      </c>
      <c r="D51" s="145" t="s">
        <v>356</v>
      </c>
      <c r="E51" s="145" t="s">
        <v>357</v>
      </c>
      <c r="F51" s="145"/>
      <c r="G51" s="146" t="str">
        <f t="shared" si="0"/>
        <v>1105</v>
      </c>
    </row>
    <row r="52" spans="1:7" ht="24.75" customHeight="1">
      <c r="A52" s="145">
        <v>51</v>
      </c>
      <c r="B52" s="147" t="s">
        <v>407</v>
      </c>
      <c r="C52" s="147">
        <v>63.64</v>
      </c>
      <c r="D52" s="145" t="s">
        <v>356</v>
      </c>
      <c r="E52" s="145" t="s">
        <v>357</v>
      </c>
      <c r="F52" s="145"/>
      <c r="G52" s="146" t="str">
        <f t="shared" si="0"/>
        <v>1201</v>
      </c>
    </row>
    <row r="53" spans="1:7" ht="24.75" customHeight="1">
      <c r="A53" s="145">
        <v>52</v>
      </c>
      <c r="B53" s="147" t="s">
        <v>408</v>
      </c>
      <c r="C53" s="147">
        <v>52.75</v>
      </c>
      <c r="D53" s="145" t="s">
        <v>356</v>
      </c>
      <c r="E53" s="145" t="s">
        <v>357</v>
      </c>
      <c r="F53" s="145"/>
      <c r="G53" s="146" t="str">
        <f t="shared" si="0"/>
        <v>1202</v>
      </c>
    </row>
    <row r="54" spans="1:7" ht="24.75" customHeight="1">
      <c r="A54" s="145">
        <v>53</v>
      </c>
      <c r="B54" s="147" t="s">
        <v>409</v>
      </c>
      <c r="C54" s="147">
        <v>51.67</v>
      </c>
      <c r="D54" s="145" t="s">
        <v>356</v>
      </c>
      <c r="E54" s="145" t="s">
        <v>357</v>
      </c>
      <c r="F54" s="145"/>
      <c r="G54" s="146" t="str">
        <f t="shared" si="0"/>
        <v>1203</v>
      </c>
    </row>
    <row r="55" spans="1:7" ht="24.75" customHeight="1">
      <c r="A55" s="145">
        <v>54</v>
      </c>
      <c r="B55" s="147" t="s">
        <v>410</v>
      </c>
      <c r="C55" s="147">
        <v>52.16</v>
      </c>
      <c r="D55" s="145" t="s">
        <v>356</v>
      </c>
      <c r="E55" s="145" t="s">
        <v>357</v>
      </c>
      <c r="F55" s="145"/>
      <c r="G55" s="146" t="str">
        <f t="shared" si="0"/>
        <v>1204</v>
      </c>
    </row>
    <row r="56" spans="1:7" ht="24.75" customHeight="1">
      <c r="A56" s="145">
        <v>55</v>
      </c>
      <c r="B56" s="147" t="s">
        <v>411</v>
      </c>
      <c r="C56" s="147">
        <v>62.61</v>
      </c>
      <c r="D56" s="145" t="s">
        <v>356</v>
      </c>
      <c r="E56" s="145" t="s">
        <v>357</v>
      </c>
      <c r="F56" s="145"/>
      <c r="G56" s="146" t="str">
        <f t="shared" si="0"/>
        <v>1205</v>
      </c>
    </row>
    <row r="57" spans="1:7" ht="24.75" customHeight="1">
      <c r="A57" s="145">
        <v>56</v>
      </c>
      <c r="B57" s="147" t="s">
        <v>412</v>
      </c>
      <c r="C57" s="147">
        <v>63.64</v>
      </c>
      <c r="D57" s="145" t="s">
        <v>356</v>
      </c>
      <c r="E57" s="145" t="s">
        <v>357</v>
      </c>
      <c r="F57" s="145"/>
      <c r="G57" s="146" t="str">
        <f t="shared" si="0"/>
        <v>1301</v>
      </c>
    </row>
    <row r="58" spans="1:7" ht="24.75" customHeight="1">
      <c r="A58" s="145">
        <v>57</v>
      </c>
      <c r="B58" s="147" t="s">
        <v>413</v>
      </c>
      <c r="C58" s="147">
        <v>52.75</v>
      </c>
      <c r="D58" s="145" t="s">
        <v>356</v>
      </c>
      <c r="E58" s="145" t="s">
        <v>357</v>
      </c>
      <c r="F58" s="145"/>
      <c r="G58" s="146" t="str">
        <f t="shared" si="0"/>
        <v>1302</v>
      </c>
    </row>
    <row r="59" spans="1:7" ht="24.75" customHeight="1">
      <c r="A59" s="145">
        <v>58</v>
      </c>
      <c r="B59" s="147" t="s">
        <v>414</v>
      </c>
      <c r="C59" s="147">
        <v>51.67</v>
      </c>
      <c r="D59" s="145" t="s">
        <v>356</v>
      </c>
      <c r="E59" s="145" t="s">
        <v>357</v>
      </c>
      <c r="F59" s="145"/>
      <c r="G59" s="146" t="str">
        <f t="shared" si="0"/>
        <v>1303</v>
      </c>
    </row>
    <row r="60" spans="1:7" ht="24.75" customHeight="1">
      <c r="A60" s="145">
        <v>59</v>
      </c>
      <c r="B60" s="147" t="s">
        <v>415</v>
      </c>
      <c r="C60" s="147">
        <v>52.16</v>
      </c>
      <c r="D60" s="145" t="s">
        <v>356</v>
      </c>
      <c r="E60" s="145" t="s">
        <v>357</v>
      </c>
      <c r="F60" s="145"/>
      <c r="G60" s="146" t="str">
        <f t="shared" si="0"/>
        <v>1304</v>
      </c>
    </row>
    <row r="61" spans="1:7" ht="24.75" customHeight="1">
      <c r="A61" s="145">
        <v>60</v>
      </c>
      <c r="B61" s="147" t="s">
        <v>416</v>
      </c>
      <c r="C61" s="147">
        <v>62.61</v>
      </c>
      <c r="D61" s="145" t="s">
        <v>356</v>
      </c>
      <c r="E61" s="145" t="s">
        <v>357</v>
      </c>
      <c r="F61" s="145"/>
      <c r="G61" s="146" t="str">
        <f t="shared" si="0"/>
        <v>1305</v>
      </c>
    </row>
    <row r="62" spans="1:7" ht="24.75" customHeight="1">
      <c r="A62" s="145">
        <v>61</v>
      </c>
      <c r="B62" s="147" t="s">
        <v>417</v>
      </c>
      <c r="C62" s="147">
        <v>63.64</v>
      </c>
      <c r="D62" s="145" t="s">
        <v>356</v>
      </c>
      <c r="E62" s="145" t="s">
        <v>357</v>
      </c>
      <c r="F62" s="145"/>
      <c r="G62" s="146" t="str">
        <f t="shared" si="0"/>
        <v>1401</v>
      </c>
    </row>
    <row r="63" spans="1:7" ht="24.75" customHeight="1">
      <c r="A63" s="145">
        <v>62</v>
      </c>
      <c r="B63" s="147" t="s">
        <v>418</v>
      </c>
      <c r="C63" s="147">
        <v>52.75</v>
      </c>
      <c r="D63" s="145" t="s">
        <v>356</v>
      </c>
      <c r="E63" s="145" t="s">
        <v>357</v>
      </c>
      <c r="F63" s="145"/>
      <c r="G63" s="146" t="str">
        <f t="shared" si="0"/>
        <v>1402</v>
      </c>
    </row>
    <row r="64" spans="1:7" ht="24.75" customHeight="1">
      <c r="A64" s="145">
        <v>63</v>
      </c>
      <c r="B64" s="147" t="s">
        <v>419</v>
      </c>
      <c r="C64" s="147">
        <v>51.67</v>
      </c>
      <c r="D64" s="145" t="s">
        <v>356</v>
      </c>
      <c r="E64" s="145" t="s">
        <v>357</v>
      </c>
      <c r="F64" s="145"/>
      <c r="G64" s="146" t="str">
        <f t="shared" si="0"/>
        <v>1403</v>
      </c>
    </row>
    <row r="65" spans="1:7" ht="24.75" customHeight="1">
      <c r="A65" s="145">
        <v>64</v>
      </c>
      <c r="B65" s="147" t="s">
        <v>420</v>
      </c>
      <c r="C65" s="147">
        <v>52.16</v>
      </c>
      <c r="D65" s="145" t="s">
        <v>356</v>
      </c>
      <c r="E65" s="145" t="s">
        <v>357</v>
      </c>
      <c r="F65" s="145"/>
      <c r="G65" s="146" t="str">
        <f t="shared" si="0"/>
        <v>1404</v>
      </c>
    </row>
    <row r="66" spans="1:7" ht="24.75" customHeight="1">
      <c r="A66" s="145">
        <v>65</v>
      </c>
      <c r="B66" s="147" t="s">
        <v>421</v>
      </c>
      <c r="C66" s="147">
        <v>62.61</v>
      </c>
      <c r="D66" s="145" t="s">
        <v>356</v>
      </c>
      <c r="E66" s="145" t="s">
        <v>357</v>
      </c>
      <c r="F66" s="145"/>
      <c r="G66" s="146" t="str">
        <f t="shared" si="0"/>
        <v>1405</v>
      </c>
    </row>
    <row r="67" spans="1:7" ht="24.75" customHeight="1">
      <c r="A67" s="145">
        <v>66</v>
      </c>
      <c r="B67" s="147" t="s">
        <v>422</v>
      </c>
      <c r="C67" s="147">
        <v>63.64</v>
      </c>
      <c r="D67" s="145" t="s">
        <v>356</v>
      </c>
      <c r="E67" s="145" t="s">
        <v>357</v>
      </c>
      <c r="F67" s="145"/>
      <c r="G67" s="146" t="str">
        <f t="shared" ref="G67:G130" si="3">RIGHT(B67,4)</f>
        <v>1501</v>
      </c>
    </row>
    <row r="68" spans="1:7" ht="24.75" customHeight="1">
      <c r="A68" s="145">
        <v>67</v>
      </c>
      <c r="B68" s="147" t="s">
        <v>423</v>
      </c>
      <c r="C68" s="147">
        <v>52.75</v>
      </c>
      <c r="D68" s="145" t="s">
        <v>356</v>
      </c>
      <c r="E68" s="145" t="s">
        <v>357</v>
      </c>
      <c r="F68" s="145"/>
      <c r="G68" s="146" t="str">
        <f t="shared" si="3"/>
        <v>1502</v>
      </c>
    </row>
    <row r="69" spans="1:7" ht="24.75" customHeight="1">
      <c r="A69" s="145">
        <v>68</v>
      </c>
      <c r="B69" s="147" t="s">
        <v>424</v>
      </c>
      <c r="C69" s="147">
        <v>51.67</v>
      </c>
      <c r="D69" s="145" t="s">
        <v>356</v>
      </c>
      <c r="E69" s="145" t="s">
        <v>357</v>
      </c>
      <c r="F69" s="145"/>
      <c r="G69" s="146" t="str">
        <f t="shared" si="3"/>
        <v>1503</v>
      </c>
    </row>
    <row r="70" spans="1:7" ht="24.75" customHeight="1">
      <c r="A70" s="145">
        <v>69</v>
      </c>
      <c r="B70" s="147" t="s">
        <v>425</v>
      </c>
      <c r="C70" s="147">
        <v>52.16</v>
      </c>
      <c r="D70" s="145" t="s">
        <v>356</v>
      </c>
      <c r="E70" s="145" t="s">
        <v>357</v>
      </c>
      <c r="F70" s="145"/>
      <c r="G70" s="146" t="str">
        <f t="shared" si="3"/>
        <v>1504</v>
      </c>
    </row>
    <row r="71" spans="1:7" ht="24.75" customHeight="1">
      <c r="A71" s="145">
        <v>70</v>
      </c>
      <c r="B71" s="147" t="s">
        <v>426</v>
      </c>
      <c r="C71" s="147">
        <v>62.61</v>
      </c>
      <c r="D71" s="145" t="s">
        <v>356</v>
      </c>
      <c r="E71" s="145" t="s">
        <v>357</v>
      </c>
      <c r="F71" s="145"/>
      <c r="G71" s="146" t="str">
        <f t="shared" si="3"/>
        <v>1505</v>
      </c>
    </row>
    <row r="72" spans="1:7" ht="24.75" customHeight="1">
      <c r="A72" s="145">
        <v>71</v>
      </c>
      <c r="B72" s="147" t="s">
        <v>427</v>
      </c>
      <c r="C72" s="147">
        <v>63.64</v>
      </c>
      <c r="D72" s="145" t="s">
        <v>356</v>
      </c>
      <c r="E72" s="145" t="s">
        <v>357</v>
      </c>
      <c r="F72" s="145"/>
      <c r="G72" s="146" t="str">
        <f t="shared" si="3"/>
        <v>1601</v>
      </c>
    </row>
    <row r="73" spans="1:7" ht="24.75" customHeight="1">
      <c r="A73" s="145">
        <v>72</v>
      </c>
      <c r="B73" s="147" t="s">
        <v>428</v>
      </c>
      <c r="C73" s="147">
        <v>52.75</v>
      </c>
      <c r="D73" s="145" t="s">
        <v>356</v>
      </c>
      <c r="E73" s="145" t="s">
        <v>357</v>
      </c>
      <c r="F73" s="145"/>
      <c r="G73" s="146" t="str">
        <f t="shared" si="3"/>
        <v>1602</v>
      </c>
    </row>
    <row r="74" spans="1:7" ht="24.75" customHeight="1">
      <c r="A74" s="145">
        <v>73</v>
      </c>
      <c r="B74" s="147" t="s">
        <v>429</v>
      </c>
      <c r="C74" s="147">
        <v>51.67</v>
      </c>
      <c r="D74" s="145" t="s">
        <v>356</v>
      </c>
      <c r="E74" s="145" t="s">
        <v>357</v>
      </c>
      <c r="F74" s="145"/>
      <c r="G74" s="146" t="str">
        <f t="shared" si="3"/>
        <v>1603</v>
      </c>
    </row>
    <row r="75" spans="1:7" ht="24.75" customHeight="1">
      <c r="A75" s="145">
        <v>74</v>
      </c>
      <c r="B75" s="147" t="s">
        <v>430</v>
      </c>
      <c r="C75" s="147">
        <v>52.16</v>
      </c>
      <c r="D75" s="145" t="s">
        <v>356</v>
      </c>
      <c r="E75" s="145" t="s">
        <v>357</v>
      </c>
      <c r="F75" s="145"/>
      <c r="G75" s="146" t="str">
        <f t="shared" si="3"/>
        <v>1604</v>
      </c>
    </row>
    <row r="76" spans="1:7" ht="24.75" customHeight="1">
      <c r="A76" s="145">
        <v>75</v>
      </c>
      <c r="B76" s="147" t="s">
        <v>431</v>
      </c>
      <c r="C76" s="147">
        <v>62.61</v>
      </c>
      <c r="D76" s="145" t="s">
        <v>356</v>
      </c>
      <c r="E76" s="145" t="s">
        <v>357</v>
      </c>
      <c r="F76" s="145"/>
      <c r="G76" s="146" t="str">
        <f t="shared" si="3"/>
        <v>1605</v>
      </c>
    </row>
    <row r="77" spans="1:7" ht="24.75" customHeight="1">
      <c r="A77" s="145">
        <v>76</v>
      </c>
      <c r="B77" s="147" t="s">
        <v>432</v>
      </c>
      <c r="C77" s="147">
        <v>63.38</v>
      </c>
      <c r="D77" s="145" t="s">
        <v>356</v>
      </c>
      <c r="E77" s="145" t="s">
        <v>357</v>
      </c>
      <c r="F77" s="145"/>
      <c r="G77" s="146" t="str">
        <f t="shared" si="3"/>
        <v>-201</v>
      </c>
    </row>
    <row r="78" spans="1:7" ht="24.75" customHeight="1">
      <c r="A78" s="145">
        <v>77</v>
      </c>
      <c r="B78" s="147" t="s">
        <v>433</v>
      </c>
      <c r="C78" s="147">
        <v>50.9</v>
      </c>
      <c r="D78" s="145" t="s">
        <v>356</v>
      </c>
      <c r="E78" s="145" t="s">
        <v>357</v>
      </c>
      <c r="F78" s="145"/>
      <c r="G78" s="146" t="str">
        <f t="shared" si="3"/>
        <v>-202</v>
      </c>
    </row>
    <row r="79" spans="1:7" ht="24.75" customHeight="1">
      <c r="A79" s="145">
        <v>78</v>
      </c>
      <c r="B79" s="147" t="s">
        <v>434</v>
      </c>
      <c r="C79" s="147">
        <v>50.08</v>
      </c>
      <c r="D79" s="145" t="s">
        <v>356</v>
      </c>
      <c r="E79" s="145" t="s">
        <v>357</v>
      </c>
      <c r="F79" s="145"/>
      <c r="G79" s="146" t="str">
        <f t="shared" si="3"/>
        <v>-203</v>
      </c>
    </row>
    <row r="80" spans="1:7" ht="24.75" customHeight="1">
      <c r="A80" s="145">
        <v>79</v>
      </c>
      <c r="B80" s="147" t="s">
        <v>435</v>
      </c>
      <c r="C80" s="147">
        <v>50.24</v>
      </c>
      <c r="D80" s="145" t="s">
        <v>356</v>
      </c>
      <c r="E80" s="145" t="s">
        <v>357</v>
      </c>
      <c r="F80" s="145"/>
      <c r="G80" s="146" t="str">
        <f t="shared" si="3"/>
        <v>-204</v>
      </c>
    </row>
    <row r="81" spans="1:7" ht="24.75" customHeight="1">
      <c r="A81" s="145">
        <v>80</v>
      </c>
      <c r="B81" s="147" t="s">
        <v>436</v>
      </c>
      <c r="C81" s="147">
        <v>50.74</v>
      </c>
      <c r="D81" s="145" t="s">
        <v>356</v>
      </c>
      <c r="E81" s="145" t="s">
        <v>357</v>
      </c>
      <c r="F81" s="145"/>
      <c r="G81" s="146" t="str">
        <f t="shared" si="3"/>
        <v>-205</v>
      </c>
    </row>
    <row r="82" spans="1:7" ht="24.75" customHeight="1">
      <c r="A82" s="145">
        <v>81</v>
      </c>
      <c r="B82" s="147" t="s">
        <v>437</v>
      </c>
      <c r="C82" s="147">
        <v>63.38</v>
      </c>
      <c r="D82" s="145" t="s">
        <v>356</v>
      </c>
      <c r="E82" s="145" t="s">
        <v>357</v>
      </c>
      <c r="F82" s="145"/>
      <c r="G82" s="146" t="str">
        <f t="shared" si="3"/>
        <v>-301</v>
      </c>
    </row>
    <row r="83" spans="1:7" ht="24.75" customHeight="1">
      <c r="A83" s="145">
        <v>82</v>
      </c>
      <c r="B83" s="147" t="s">
        <v>438</v>
      </c>
      <c r="C83" s="147">
        <v>50.9</v>
      </c>
      <c r="D83" s="145" t="s">
        <v>356</v>
      </c>
      <c r="E83" s="145" t="s">
        <v>357</v>
      </c>
      <c r="F83" s="145"/>
      <c r="G83" s="146" t="str">
        <f t="shared" si="3"/>
        <v>-302</v>
      </c>
    </row>
    <row r="84" spans="1:7" ht="24.75" customHeight="1">
      <c r="A84" s="145">
        <v>83</v>
      </c>
      <c r="B84" s="147" t="s">
        <v>439</v>
      </c>
      <c r="C84" s="147">
        <v>50.08</v>
      </c>
      <c r="D84" s="145" t="s">
        <v>356</v>
      </c>
      <c r="E84" s="145" t="s">
        <v>357</v>
      </c>
      <c r="F84" s="145"/>
      <c r="G84" s="146" t="str">
        <f t="shared" si="3"/>
        <v>-303</v>
      </c>
    </row>
    <row r="85" spans="1:7" ht="24.75" customHeight="1">
      <c r="A85" s="145">
        <v>84</v>
      </c>
      <c r="B85" s="147" t="s">
        <v>440</v>
      </c>
      <c r="C85" s="147">
        <v>50.24</v>
      </c>
      <c r="D85" s="145" t="s">
        <v>356</v>
      </c>
      <c r="E85" s="145" t="s">
        <v>357</v>
      </c>
      <c r="F85" s="145"/>
      <c r="G85" s="146" t="str">
        <f t="shared" si="3"/>
        <v>-304</v>
      </c>
    </row>
    <row r="86" spans="1:7" ht="24.75" customHeight="1">
      <c r="A86" s="145">
        <v>85</v>
      </c>
      <c r="B86" s="147" t="s">
        <v>441</v>
      </c>
      <c r="C86" s="147">
        <v>50.74</v>
      </c>
      <c r="D86" s="145" t="s">
        <v>356</v>
      </c>
      <c r="E86" s="145" t="s">
        <v>357</v>
      </c>
      <c r="F86" s="145"/>
      <c r="G86" s="146" t="str">
        <f t="shared" si="3"/>
        <v>-305</v>
      </c>
    </row>
    <row r="87" spans="1:7" ht="24.75" customHeight="1">
      <c r="A87" s="145">
        <v>86</v>
      </c>
      <c r="B87" s="147" t="s">
        <v>442</v>
      </c>
      <c r="C87" s="147">
        <v>63.71</v>
      </c>
      <c r="D87" s="145" t="s">
        <v>356</v>
      </c>
      <c r="E87" s="145" t="s">
        <v>357</v>
      </c>
      <c r="F87" s="145"/>
      <c r="G87" s="146" t="str">
        <f t="shared" si="3"/>
        <v>-401</v>
      </c>
    </row>
    <row r="88" spans="1:7" ht="24.75" customHeight="1">
      <c r="A88" s="145">
        <v>87</v>
      </c>
      <c r="B88" s="147" t="s">
        <v>443</v>
      </c>
      <c r="C88" s="147">
        <v>50.97</v>
      </c>
      <c r="D88" s="145" t="s">
        <v>356</v>
      </c>
      <c r="E88" s="145" t="s">
        <v>357</v>
      </c>
      <c r="F88" s="145"/>
      <c r="G88" s="146" t="str">
        <f t="shared" si="3"/>
        <v>-402</v>
      </c>
    </row>
    <row r="89" spans="1:7" ht="24.75" customHeight="1">
      <c r="A89" s="145">
        <v>88</v>
      </c>
      <c r="B89" s="147" t="s">
        <v>444</v>
      </c>
      <c r="C89" s="147">
        <v>50.14</v>
      </c>
      <c r="D89" s="145" t="s">
        <v>356</v>
      </c>
      <c r="E89" s="145" t="s">
        <v>357</v>
      </c>
      <c r="F89" s="145"/>
      <c r="G89" s="146" t="str">
        <f t="shared" si="3"/>
        <v>-403</v>
      </c>
    </row>
    <row r="90" spans="1:7" ht="24.75" customHeight="1">
      <c r="A90" s="145">
        <v>89</v>
      </c>
      <c r="B90" s="147" t="s">
        <v>445</v>
      </c>
      <c r="C90" s="147">
        <v>50.29</v>
      </c>
      <c r="D90" s="145" t="s">
        <v>356</v>
      </c>
      <c r="E90" s="145" t="s">
        <v>357</v>
      </c>
      <c r="F90" s="145"/>
      <c r="G90" s="146" t="str">
        <f t="shared" si="3"/>
        <v>-404</v>
      </c>
    </row>
    <row r="91" spans="1:7" ht="24.75" customHeight="1">
      <c r="A91" s="145">
        <v>90</v>
      </c>
      <c r="B91" s="147" t="s">
        <v>446</v>
      </c>
      <c r="C91" s="147">
        <v>50.84</v>
      </c>
      <c r="D91" s="145" t="s">
        <v>356</v>
      </c>
      <c r="E91" s="145" t="s">
        <v>357</v>
      </c>
      <c r="F91" s="145"/>
      <c r="G91" s="146" t="str">
        <f t="shared" si="3"/>
        <v>-405</v>
      </c>
    </row>
    <row r="92" spans="1:7" ht="24.75" customHeight="1">
      <c r="A92" s="145">
        <v>91</v>
      </c>
      <c r="B92" s="147" t="s">
        <v>447</v>
      </c>
      <c r="C92" s="147">
        <v>63.71</v>
      </c>
      <c r="D92" s="145" t="s">
        <v>356</v>
      </c>
      <c r="E92" s="145" t="s">
        <v>357</v>
      </c>
      <c r="F92" s="145"/>
      <c r="G92" s="146" t="str">
        <f t="shared" si="3"/>
        <v>-501</v>
      </c>
    </row>
    <row r="93" spans="1:7" ht="24.75" customHeight="1">
      <c r="A93" s="145">
        <v>92</v>
      </c>
      <c r="B93" s="147" t="s">
        <v>448</v>
      </c>
      <c r="C93" s="147">
        <v>50.97</v>
      </c>
      <c r="D93" s="145" t="s">
        <v>356</v>
      </c>
      <c r="E93" s="145" t="s">
        <v>357</v>
      </c>
      <c r="F93" s="145"/>
      <c r="G93" s="146" t="str">
        <f t="shared" si="3"/>
        <v>-502</v>
      </c>
    </row>
    <row r="94" spans="1:7" ht="24.75" customHeight="1">
      <c r="A94" s="145">
        <v>93</v>
      </c>
      <c r="B94" s="147" t="s">
        <v>449</v>
      </c>
      <c r="C94" s="147">
        <v>50.14</v>
      </c>
      <c r="D94" s="145" t="s">
        <v>356</v>
      </c>
      <c r="E94" s="145" t="s">
        <v>357</v>
      </c>
      <c r="F94" s="145"/>
      <c r="G94" s="146" t="str">
        <f t="shared" si="3"/>
        <v>-503</v>
      </c>
    </row>
    <row r="95" spans="1:7" ht="24.75" customHeight="1">
      <c r="A95" s="145">
        <v>94</v>
      </c>
      <c r="B95" s="147" t="s">
        <v>450</v>
      </c>
      <c r="C95" s="147">
        <v>50.29</v>
      </c>
      <c r="D95" s="145" t="s">
        <v>356</v>
      </c>
      <c r="E95" s="145" t="s">
        <v>357</v>
      </c>
      <c r="F95" s="145"/>
      <c r="G95" s="146" t="str">
        <f t="shared" si="3"/>
        <v>-504</v>
      </c>
    </row>
    <row r="96" spans="1:7" ht="24.75" customHeight="1">
      <c r="A96" s="145">
        <v>95</v>
      </c>
      <c r="B96" s="147" t="s">
        <v>451</v>
      </c>
      <c r="C96" s="147">
        <v>50.84</v>
      </c>
      <c r="D96" s="145" t="s">
        <v>356</v>
      </c>
      <c r="E96" s="145" t="s">
        <v>357</v>
      </c>
      <c r="F96" s="145"/>
      <c r="G96" s="146" t="str">
        <f t="shared" si="3"/>
        <v>-505</v>
      </c>
    </row>
    <row r="97" spans="1:7" ht="24.75" customHeight="1">
      <c r="A97" s="145">
        <v>96</v>
      </c>
      <c r="B97" s="147" t="s">
        <v>452</v>
      </c>
      <c r="C97" s="147">
        <v>63.71</v>
      </c>
      <c r="D97" s="145" t="s">
        <v>356</v>
      </c>
      <c r="E97" s="145" t="s">
        <v>357</v>
      </c>
      <c r="F97" s="145"/>
      <c r="G97" s="146" t="str">
        <f t="shared" si="3"/>
        <v>-601</v>
      </c>
    </row>
    <row r="98" spans="1:7" ht="24.75" customHeight="1">
      <c r="A98" s="145">
        <v>97</v>
      </c>
      <c r="B98" s="147" t="s">
        <v>453</v>
      </c>
      <c r="C98" s="147">
        <v>50.97</v>
      </c>
      <c r="D98" s="145" t="s">
        <v>356</v>
      </c>
      <c r="E98" s="145" t="s">
        <v>357</v>
      </c>
      <c r="F98" s="145"/>
      <c r="G98" s="146" t="str">
        <f t="shared" si="3"/>
        <v>-602</v>
      </c>
    </row>
    <row r="99" spans="1:7" ht="24.75" customHeight="1">
      <c r="A99" s="145">
        <v>98</v>
      </c>
      <c r="B99" s="147" t="s">
        <v>454</v>
      </c>
      <c r="C99" s="147">
        <v>50.14</v>
      </c>
      <c r="D99" s="145" t="s">
        <v>356</v>
      </c>
      <c r="E99" s="145" t="s">
        <v>357</v>
      </c>
      <c r="F99" s="145"/>
      <c r="G99" s="146" t="str">
        <f t="shared" si="3"/>
        <v>-603</v>
      </c>
    </row>
    <row r="100" spans="1:7" ht="24.75" customHeight="1">
      <c r="A100" s="145">
        <v>99</v>
      </c>
      <c r="B100" s="147" t="s">
        <v>455</v>
      </c>
      <c r="C100" s="147">
        <v>50.29</v>
      </c>
      <c r="D100" s="145" t="s">
        <v>356</v>
      </c>
      <c r="E100" s="145" t="s">
        <v>357</v>
      </c>
      <c r="F100" s="145"/>
      <c r="G100" s="146" t="str">
        <f t="shared" si="3"/>
        <v>-604</v>
      </c>
    </row>
    <row r="101" spans="1:7" ht="24.75" customHeight="1">
      <c r="A101" s="145">
        <v>100</v>
      </c>
      <c r="B101" s="147" t="s">
        <v>456</v>
      </c>
      <c r="C101" s="147">
        <v>50.84</v>
      </c>
      <c r="D101" s="145" t="s">
        <v>356</v>
      </c>
      <c r="E101" s="145" t="s">
        <v>357</v>
      </c>
      <c r="F101" s="145"/>
      <c r="G101" s="146" t="str">
        <f t="shared" si="3"/>
        <v>-605</v>
      </c>
    </row>
    <row r="102" spans="1:7" ht="24.75" customHeight="1">
      <c r="A102" s="145">
        <v>101</v>
      </c>
      <c r="B102" s="147" t="s">
        <v>457</v>
      </c>
      <c r="C102" s="147">
        <v>63.71</v>
      </c>
      <c r="D102" s="145" t="s">
        <v>356</v>
      </c>
      <c r="E102" s="145" t="s">
        <v>357</v>
      </c>
      <c r="F102" s="145"/>
      <c r="G102" s="146" t="str">
        <f t="shared" si="3"/>
        <v>-701</v>
      </c>
    </row>
    <row r="103" spans="1:7" ht="24.75" customHeight="1">
      <c r="A103" s="145">
        <v>102</v>
      </c>
      <c r="B103" s="147" t="s">
        <v>458</v>
      </c>
      <c r="C103" s="147">
        <v>50.97</v>
      </c>
      <c r="D103" s="145" t="s">
        <v>356</v>
      </c>
      <c r="E103" s="145" t="s">
        <v>357</v>
      </c>
      <c r="F103" s="145"/>
      <c r="G103" s="146" t="str">
        <f t="shared" si="3"/>
        <v>-702</v>
      </c>
    </row>
    <row r="104" spans="1:7" ht="24.75" customHeight="1">
      <c r="A104" s="145">
        <v>103</v>
      </c>
      <c r="B104" s="147" t="s">
        <v>459</v>
      </c>
      <c r="C104" s="147">
        <v>50.14</v>
      </c>
      <c r="D104" s="145" t="s">
        <v>356</v>
      </c>
      <c r="E104" s="145" t="s">
        <v>357</v>
      </c>
      <c r="F104" s="145"/>
      <c r="G104" s="146" t="str">
        <f t="shared" si="3"/>
        <v>-703</v>
      </c>
    </row>
    <row r="105" spans="1:7" ht="24.75" customHeight="1">
      <c r="A105" s="145">
        <v>104</v>
      </c>
      <c r="B105" s="147" t="s">
        <v>460</v>
      </c>
      <c r="C105" s="147">
        <v>50.29</v>
      </c>
      <c r="D105" s="145" t="s">
        <v>356</v>
      </c>
      <c r="E105" s="145" t="s">
        <v>357</v>
      </c>
      <c r="F105" s="145"/>
      <c r="G105" s="146" t="str">
        <f t="shared" si="3"/>
        <v>-704</v>
      </c>
    </row>
    <row r="106" spans="1:7" ht="24.75" customHeight="1">
      <c r="A106" s="145">
        <v>105</v>
      </c>
      <c r="B106" s="147" t="s">
        <v>461</v>
      </c>
      <c r="C106" s="147">
        <v>50.84</v>
      </c>
      <c r="D106" s="145" t="s">
        <v>356</v>
      </c>
      <c r="E106" s="145" t="s">
        <v>357</v>
      </c>
      <c r="F106" s="145"/>
      <c r="G106" s="146" t="str">
        <f t="shared" si="3"/>
        <v>-705</v>
      </c>
    </row>
    <row r="107" spans="1:7" ht="24.75" customHeight="1">
      <c r="A107" s="145">
        <v>106</v>
      </c>
      <c r="B107" s="147" t="s">
        <v>462</v>
      </c>
      <c r="C107" s="147">
        <v>63.71</v>
      </c>
      <c r="D107" s="145" t="s">
        <v>356</v>
      </c>
      <c r="E107" s="145" t="s">
        <v>357</v>
      </c>
      <c r="F107" s="145"/>
      <c r="G107" s="146" t="str">
        <f t="shared" si="3"/>
        <v>-801</v>
      </c>
    </row>
    <row r="108" spans="1:7" ht="24.75" customHeight="1">
      <c r="A108" s="145">
        <v>107</v>
      </c>
      <c r="B108" s="147" t="s">
        <v>463</v>
      </c>
      <c r="C108" s="147">
        <v>50.97</v>
      </c>
      <c r="D108" s="145" t="s">
        <v>356</v>
      </c>
      <c r="E108" s="145" t="s">
        <v>357</v>
      </c>
      <c r="F108" s="145"/>
      <c r="G108" s="146" t="str">
        <f t="shared" si="3"/>
        <v>-802</v>
      </c>
    </row>
    <row r="109" spans="1:7" ht="24.75" customHeight="1">
      <c r="A109" s="145">
        <v>108</v>
      </c>
      <c r="B109" s="147" t="s">
        <v>464</v>
      </c>
      <c r="C109" s="147">
        <v>50.14</v>
      </c>
      <c r="D109" s="145" t="s">
        <v>356</v>
      </c>
      <c r="E109" s="145" t="s">
        <v>357</v>
      </c>
      <c r="F109" s="145"/>
      <c r="G109" s="146" t="str">
        <f t="shared" si="3"/>
        <v>-803</v>
      </c>
    </row>
    <row r="110" spans="1:7" ht="24.75" customHeight="1">
      <c r="A110" s="145">
        <v>109</v>
      </c>
      <c r="B110" s="147" t="s">
        <v>465</v>
      </c>
      <c r="C110" s="147">
        <v>50.29</v>
      </c>
      <c r="D110" s="145" t="s">
        <v>356</v>
      </c>
      <c r="E110" s="145" t="s">
        <v>357</v>
      </c>
      <c r="F110" s="145"/>
      <c r="G110" s="146" t="str">
        <f t="shared" si="3"/>
        <v>-804</v>
      </c>
    </row>
    <row r="111" spans="1:7" ht="24.75" customHeight="1">
      <c r="A111" s="145">
        <v>110</v>
      </c>
      <c r="B111" s="147" t="s">
        <v>466</v>
      </c>
      <c r="C111" s="147">
        <v>50.84</v>
      </c>
      <c r="D111" s="145" t="s">
        <v>356</v>
      </c>
      <c r="E111" s="145" t="s">
        <v>357</v>
      </c>
      <c r="F111" s="145"/>
      <c r="G111" s="146" t="str">
        <f t="shared" si="3"/>
        <v>-805</v>
      </c>
    </row>
    <row r="112" spans="1:7" ht="24.75" customHeight="1">
      <c r="A112" s="145">
        <v>111</v>
      </c>
      <c r="B112" s="147" t="s">
        <v>467</v>
      </c>
      <c r="C112" s="147">
        <v>63.71</v>
      </c>
      <c r="D112" s="145" t="s">
        <v>356</v>
      </c>
      <c r="E112" s="145" t="s">
        <v>357</v>
      </c>
      <c r="F112" s="145"/>
      <c r="G112" s="146" t="str">
        <f t="shared" si="3"/>
        <v>-901</v>
      </c>
    </row>
    <row r="113" spans="1:7" ht="24.75" customHeight="1">
      <c r="A113" s="145">
        <v>112</v>
      </c>
      <c r="B113" s="147" t="s">
        <v>468</v>
      </c>
      <c r="C113" s="147">
        <v>50.97</v>
      </c>
      <c r="D113" s="145" t="s">
        <v>356</v>
      </c>
      <c r="E113" s="145" t="s">
        <v>357</v>
      </c>
      <c r="F113" s="145"/>
      <c r="G113" s="146" t="str">
        <f t="shared" si="3"/>
        <v>-902</v>
      </c>
    </row>
    <row r="114" spans="1:7" ht="24.75" customHeight="1">
      <c r="A114" s="145">
        <v>113</v>
      </c>
      <c r="B114" s="147" t="s">
        <v>469</v>
      </c>
      <c r="C114" s="147">
        <v>50.14</v>
      </c>
      <c r="D114" s="145" t="s">
        <v>356</v>
      </c>
      <c r="E114" s="145" t="s">
        <v>357</v>
      </c>
      <c r="F114" s="145"/>
      <c r="G114" s="146" t="str">
        <f t="shared" si="3"/>
        <v>-903</v>
      </c>
    </row>
    <row r="115" spans="1:7" ht="24.75" customHeight="1">
      <c r="A115" s="145">
        <v>114</v>
      </c>
      <c r="B115" s="147" t="s">
        <v>470</v>
      </c>
      <c r="C115" s="147">
        <v>50.29</v>
      </c>
      <c r="D115" s="145" t="s">
        <v>356</v>
      </c>
      <c r="E115" s="145" t="s">
        <v>357</v>
      </c>
      <c r="F115" s="145"/>
      <c r="G115" s="146" t="str">
        <f t="shared" si="3"/>
        <v>-904</v>
      </c>
    </row>
    <row r="116" spans="1:7" ht="24.75" customHeight="1">
      <c r="A116" s="145">
        <v>115</v>
      </c>
      <c r="B116" s="147" t="s">
        <v>471</v>
      </c>
      <c r="C116" s="147">
        <v>50.84</v>
      </c>
      <c r="D116" s="145" t="s">
        <v>356</v>
      </c>
      <c r="E116" s="145" t="s">
        <v>357</v>
      </c>
      <c r="F116" s="145"/>
      <c r="G116" s="146" t="str">
        <f t="shared" si="3"/>
        <v>-905</v>
      </c>
    </row>
    <row r="117" spans="1:7" ht="24.75" customHeight="1">
      <c r="A117" s="145">
        <v>116</v>
      </c>
      <c r="B117" s="147" t="s">
        <v>472</v>
      </c>
      <c r="C117" s="147">
        <v>63.71</v>
      </c>
      <c r="D117" s="145" t="s">
        <v>356</v>
      </c>
      <c r="E117" s="145" t="s">
        <v>357</v>
      </c>
      <c r="F117" s="145"/>
      <c r="G117" s="146" t="str">
        <f t="shared" si="3"/>
        <v>1001</v>
      </c>
    </row>
    <row r="118" spans="1:7" ht="24.75" customHeight="1">
      <c r="A118" s="145">
        <v>117</v>
      </c>
      <c r="B118" s="147" t="s">
        <v>473</v>
      </c>
      <c r="C118" s="147">
        <v>50.97</v>
      </c>
      <c r="D118" s="145" t="s">
        <v>356</v>
      </c>
      <c r="E118" s="145" t="s">
        <v>357</v>
      </c>
      <c r="F118" s="145"/>
      <c r="G118" s="146" t="str">
        <f t="shared" si="3"/>
        <v>1002</v>
      </c>
    </row>
    <row r="119" spans="1:7" ht="24.75" customHeight="1">
      <c r="A119" s="145">
        <v>118</v>
      </c>
      <c r="B119" s="147" t="s">
        <v>474</v>
      </c>
      <c r="C119" s="147">
        <v>50.14</v>
      </c>
      <c r="D119" s="145" t="s">
        <v>356</v>
      </c>
      <c r="E119" s="145" t="s">
        <v>357</v>
      </c>
      <c r="F119" s="145"/>
      <c r="G119" s="146" t="str">
        <f t="shared" si="3"/>
        <v>1003</v>
      </c>
    </row>
    <row r="120" spans="1:7" ht="24.75" customHeight="1">
      <c r="A120" s="145">
        <v>119</v>
      </c>
      <c r="B120" s="147" t="s">
        <v>475</v>
      </c>
      <c r="C120" s="147">
        <v>50.29</v>
      </c>
      <c r="D120" s="145" t="s">
        <v>356</v>
      </c>
      <c r="E120" s="145" t="s">
        <v>357</v>
      </c>
      <c r="F120" s="145"/>
      <c r="G120" s="146" t="str">
        <f t="shared" si="3"/>
        <v>1004</v>
      </c>
    </row>
    <row r="121" spans="1:7" ht="24.75" customHeight="1">
      <c r="A121" s="145">
        <v>120</v>
      </c>
      <c r="B121" s="147" t="s">
        <v>476</v>
      </c>
      <c r="C121" s="147">
        <v>50.84</v>
      </c>
      <c r="D121" s="145" t="s">
        <v>356</v>
      </c>
      <c r="E121" s="145" t="s">
        <v>357</v>
      </c>
      <c r="F121" s="145"/>
      <c r="G121" s="146" t="str">
        <f t="shared" si="3"/>
        <v>1005</v>
      </c>
    </row>
    <row r="122" spans="1:7" ht="24.75" customHeight="1">
      <c r="A122" s="145">
        <v>121</v>
      </c>
      <c r="B122" s="147" t="s">
        <v>477</v>
      </c>
      <c r="C122" s="147">
        <v>63.71</v>
      </c>
      <c r="D122" s="145" t="s">
        <v>356</v>
      </c>
      <c r="E122" s="145" t="s">
        <v>357</v>
      </c>
      <c r="F122" s="145"/>
      <c r="G122" s="146" t="str">
        <f t="shared" si="3"/>
        <v>1101</v>
      </c>
    </row>
    <row r="123" spans="1:7" ht="24.75" customHeight="1">
      <c r="A123" s="145">
        <v>122</v>
      </c>
      <c r="B123" s="147" t="s">
        <v>478</v>
      </c>
      <c r="C123" s="147">
        <v>50.97</v>
      </c>
      <c r="D123" s="145" t="s">
        <v>356</v>
      </c>
      <c r="E123" s="145" t="s">
        <v>357</v>
      </c>
      <c r="F123" s="145"/>
      <c r="G123" s="146" t="str">
        <f t="shared" si="3"/>
        <v>1102</v>
      </c>
    </row>
    <row r="124" spans="1:7" ht="24.75" customHeight="1">
      <c r="A124" s="145">
        <v>123</v>
      </c>
      <c r="B124" s="147" t="s">
        <v>479</v>
      </c>
      <c r="C124" s="147">
        <v>50.14</v>
      </c>
      <c r="D124" s="145" t="s">
        <v>356</v>
      </c>
      <c r="E124" s="145" t="s">
        <v>357</v>
      </c>
      <c r="F124" s="145"/>
      <c r="G124" s="146" t="str">
        <f t="shared" si="3"/>
        <v>1103</v>
      </c>
    </row>
    <row r="125" spans="1:7" ht="24.75" customHeight="1">
      <c r="A125" s="145">
        <v>124</v>
      </c>
      <c r="B125" s="147" t="s">
        <v>480</v>
      </c>
      <c r="C125" s="147">
        <v>50.29</v>
      </c>
      <c r="D125" s="145" t="s">
        <v>356</v>
      </c>
      <c r="E125" s="145" t="s">
        <v>357</v>
      </c>
      <c r="F125" s="145"/>
      <c r="G125" s="146" t="str">
        <f t="shared" si="3"/>
        <v>1104</v>
      </c>
    </row>
    <row r="126" spans="1:7" ht="24.75" customHeight="1">
      <c r="A126" s="145">
        <v>125</v>
      </c>
      <c r="B126" s="147" t="s">
        <v>481</v>
      </c>
      <c r="C126" s="147">
        <v>50.84</v>
      </c>
      <c r="D126" s="145" t="s">
        <v>356</v>
      </c>
      <c r="E126" s="145" t="s">
        <v>357</v>
      </c>
      <c r="F126" s="145"/>
      <c r="G126" s="146" t="str">
        <f t="shared" si="3"/>
        <v>1105</v>
      </c>
    </row>
    <row r="127" spans="1:7" ht="24.75" customHeight="1">
      <c r="A127" s="145">
        <v>126</v>
      </c>
      <c r="B127" s="147" t="s">
        <v>482</v>
      </c>
      <c r="C127" s="147">
        <v>63.71</v>
      </c>
      <c r="D127" s="145" t="s">
        <v>356</v>
      </c>
      <c r="E127" s="145" t="s">
        <v>357</v>
      </c>
      <c r="F127" s="145"/>
      <c r="G127" s="146" t="str">
        <f t="shared" si="3"/>
        <v>1201</v>
      </c>
    </row>
    <row r="128" spans="1:7" ht="24.75" customHeight="1">
      <c r="A128" s="145">
        <v>127</v>
      </c>
      <c r="B128" s="147" t="s">
        <v>483</v>
      </c>
      <c r="C128" s="147">
        <v>50.97</v>
      </c>
      <c r="D128" s="145" t="s">
        <v>356</v>
      </c>
      <c r="E128" s="145" t="s">
        <v>357</v>
      </c>
      <c r="F128" s="145"/>
      <c r="G128" s="146" t="str">
        <f t="shared" si="3"/>
        <v>1202</v>
      </c>
    </row>
    <row r="129" spans="1:7" ht="24.75" customHeight="1">
      <c r="A129" s="145">
        <v>128</v>
      </c>
      <c r="B129" s="147" t="s">
        <v>484</v>
      </c>
      <c r="C129" s="147">
        <v>50.14</v>
      </c>
      <c r="D129" s="145" t="s">
        <v>356</v>
      </c>
      <c r="E129" s="145" t="s">
        <v>357</v>
      </c>
      <c r="F129" s="145"/>
      <c r="G129" s="146" t="str">
        <f t="shared" si="3"/>
        <v>1203</v>
      </c>
    </row>
    <row r="130" spans="1:7" ht="24.75" customHeight="1">
      <c r="A130" s="145">
        <v>129</v>
      </c>
      <c r="B130" s="147" t="s">
        <v>485</v>
      </c>
      <c r="C130" s="147">
        <v>50.29</v>
      </c>
      <c r="D130" s="145" t="s">
        <v>356</v>
      </c>
      <c r="E130" s="145" t="s">
        <v>357</v>
      </c>
      <c r="F130" s="145"/>
      <c r="G130" s="146" t="str">
        <f t="shared" si="3"/>
        <v>1204</v>
      </c>
    </row>
    <row r="131" spans="1:7" ht="24.75" customHeight="1">
      <c r="A131" s="145">
        <v>130</v>
      </c>
      <c r="B131" s="147" t="s">
        <v>486</v>
      </c>
      <c r="C131" s="147">
        <v>50.84</v>
      </c>
      <c r="D131" s="145" t="s">
        <v>356</v>
      </c>
      <c r="E131" s="145" t="s">
        <v>357</v>
      </c>
      <c r="F131" s="145"/>
      <c r="G131" s="146" t="str">
        <f t="shared" ref="G131:G194" si="4">RIGHT(B131,4)</f>
        <v>1205</v>
      </c>
    </row>
    <row r="132" spans="1:7" ht="24.75" customHeight="1">
      <c r="A132" s="145">
        <v>131</v>
      </c>
      <c r="B132" s="147" t="s">
        <v>487</v>
      </c>
      <c r="C132" s="147">
        <v>63.71</v>
      </c>
      <c r="D132" s="145" t="s">
        <v>356</v>
      </c>
      <c r="E132" s="145" t="s">
        <v>357</v>
      </c>
      <c r="F132" s="145"/>
      <c r="G132" s="146" t="str">
        <f t="shared" si="4"/>
        <v>1301</v>
      </c>
    </row>
    <row r="133" spans="1:7" ht="24.75" customHeight="1">
      <c r="A133" s="145">
        <v>132</v>
      </c>
      <c r="B133" s="147" t="s">
        <v>488</v>
      </c>
      <c r="C133" s="147">
        <v>50.97</v>
      </c>
      <c r="D133" s="145" t="s">
        <v>356</v>
      </c>
      <c r="E133" s="145" t="s">
        <v>357</v>
      </c>
      <c r="F133" s="145"/>
      <c r="G133" s="146" t="str">
        <f t="shared" si="4"/>
        <v>1302</v>
      </c>
    </row>
    <row r="134" spans="1:7" ht="24.75" customHeight="1">
      <c r="A134" s="145">
        <v>133</v>
      </c>
      <c r="B134" s="147" t="s">
        <v>489</v>
      </c>
      <c r="C134" s="147">
        <v>50.14</v>
      </c>
      <c r="D134" s="145" t="s">
        <v>356</v>
      </c>
      <c r="E134" s="145" t="s">
        <v>357</v>
      </c>
      <c r="F134" s="145"/>
      <c r="G134" s="146" t="str">
        <f t="shared" si="4"/>
        <v>1303</v>
      </c>
    </row>
    <row r="135" spans="1:7" ht="24.75" customHeight="1">
      <c r="A135" s="145">
        <v>134</v>
      </c>
      <c r="B135" s="147" t="s">
        <v>490</v>
      </c>
      <c r="C135" s="147">
        <v>50.29</v>
      </c>
      <c r="D135" s="145" t="s">
        <v>356</v>
      </c>
      <c r="E135" s="145" t="s">
        <v>357</v>
      </c>
      <c r="F135" s="145"/>
      <c r="G135" s="146" t="str">
        <f t="shared" si="4"/>
        <v>1304</v>
      </c>
    </row>
    <row r="136" spans="1:7" ht="24.75" customHeight="1">
      <c r="A136" s="145">
        <v>135</v>
      </c>
      <c r="B136" s="147" t="s">
        <v>491</v>
      </c>
      <c r="C136" s="147">
        <v>50.84</v>
      </c>
      <c r="D136" s="145" t="s">
        <v>356</v>
      </c>
      <c r="E136" s="145" t="s">
        <v>357</v>
      </c>
      <c r="F136" s="145"/>
      <c r="G136" s="146" t="str">
        <f t="shared" si="4"/>
        <v>1305</v>
      </c>
    </row>
    <row r="137" spans="1:7" ht="24.75" customHeight="1">
      <c r="A137" s="145">
        <v>136</v>
      </c>
      <c r="B137" s="147" t="s">
        <v>492</v>
      </c>
      <c r="C137" s="147">
        <v>63.71</v>
      </c>
      <c r="D137" s="145" t="s">
        <v>356</v>
      </c>
      <c r="E137" s="145" t="s">
        <v>357</v>
      </c>
      <c r="F137" s="145"/>
      <c r="G137" s="146" t="str">
        <f t="shared" si="4"/>
        <v>1401</v>
      </c>
    </row>
    <row r="138" spans="1:7" ht="24.75" customHeight="1">
      <c r="A138" s="145">
        <v>137</v>
      </c>
      <c r="B138" s="147" t="s">
        <v>493</v>
      </c>
      <c r="C138" s="147">
        <v>50.97</v>
      </c>
      <c r="D138" s="145" t="s">
        <v>356</v>
      </c>
      <c r="E138" s="145" t="s">
        <v>357</v>
      </c>
      <c r="F138" s="145"/>
      <c r="G138" s="146" t="str">
        <f t="shared" si="4"/>
        <v>1402</v>
      </c>
    </row>
    <row r="139" spans="1:7" ht="24.75" customHeight="1">
      <c r="A139" s="145">
        <v>138</v>
      </c>
      <c r="B139" s="147" t="s">
        <v>494</v>
      </c>
      <c r="C139" s="147">
        <v>50.14</v>
      </c>
      <c r="D139" s="145" t="s">
        <v>356</v>
      </c>
      <c r="E139" s="145" t="s">
        <v>357</v>
      </c>
      <c r="F139" s="145"/>
      <c r="G139" s="146" t="str">
        <f t="shared" si="4"/>
        <v>1403</v>
      </c>
    </row>
    <row r="140" spans="1:7" ht="24.75" customHeight="1">
      <c r="A140" s="145">
        <v>139</v>
      </c>
      <c r="B140" s="147" t="s">
        <v>495</v>
      </c>
      <c r="C140" s="147">
        <v>50.29</v>
      </c>
      <c r="D140" s="145" t="s">
        <v>356</v>
      </c>
      <c r="E140" s="145" t="s">
        <v>357</v>
      </c>
      <c r="F140" s="145"/>
      <c r="G140" s="146" t="str">
        <f t="shared" si="4"/>
        <v>1404</v>
      </c>
    </row>
    <row r="141" spans="1:7" ht="24.75" customHeight="1">
      <c r="A141" s="145">
        <v>140</v>
      </c>
      <c r="B141" s="147" t="s">
        <v>496</v>
      </c>
      <c r="C141" s="147">
        <v>50.84</v>
      </c>
      <c r="D141" s="145" t="s">
        <v>356</v>
      </c>
      <c r="E141" s="145" t="s">
        <v>357</v>
      </c>
      <c r="F141" s="145"/>
      <c r="G141" s="146" t="str">
        <f t="shared" si="4"/>
        <v>1405</v>
      </c>
    </row>
    <row r="142" spans="1:7" ht="24.75" customHeight="1">
      <c r="A142" s="145">
        <v>141</v>
      </c>
      <c r="B142" s="147" t="s">
        <v>497</v>
      </c>
      <c r="C142" s="147">
        <v>63.71</v>
      </c>
      <c r="D142" s="145" t="s">
        <v>356</v>
      </c>
      <c r="E142" s="145" t="s">
        <v>357</v>
      </c>
      <c r="F142" s="145"/>
      <c r="G142" s="146" t="str">
        <f t="shared" si="4"/>
        <v>1501</v>
      </c>
    </row>
    <row r="143" spans="1:7" ht="24.75" customHeight="1">
      <c r="A143" s="145">
        <v>142</v>
      </c>
      <c r="B143" s="147" t="s">
        <v>498</v>
      </c>
      <c r="C143" s="147">
        <v>50.97</v>
      </c>
      <c r="D143" s="145" t="s">
        <v>356</v>
      </c>
      <c r="E143" s="145" t="s">
        <v>357</v>
      </c>
      <c r="F143" s="145"/>
      <c r="G143" s="146" t="str">
        <f t="shared" si="4"/>
        <v>1502</v>
      </c>
    </row>
    <row r="144" spans="1:7" ht="24.75" customHeight="1">
      <c r="A144" s="145">
        <v>143</v>
      </c>
      <c r="B144" s="147" t="s">
        <v>499</v>
      </c>
      <c r="C144" s="147">
        <v>50.14</v>
      </c>
      <c r="D144" s="145" t="s">
        <v>356</v>
      </c>
      <c r="E144" s="145" t="s">
        <v>357</v>
      </c>
      <c r="F144" s="145"/>
      <c r="G144" s="146" t="str">
        <f t="shared" si="4"/>
        <v>1503</v>
      </c>
    </row>
    <row r="145" spans="1:7" ht="24.75" customHeight="1">
      <c r="A145" s="145">
        <v>144</v>
      </c>
      <c r="B145" s="147" t="s">
        <v>500</v>
      </c>
      <c r="C145" s="147">
        <v>50.29</v>
      </c>
      <c r="D145" s="145" t="s">
        <v>356</v>
      </c>
      <c r="E145" s="145" t="s">
        <v>357</v>
      </c>
      <c r="F145" s="145"/>
      <c r="G145" s="146" t="str">
        <f t="shared" si="4"/>
        <v>1504</v>
      </c>
    </row>
    <row r="146" spans="1:7" ht="24.75" customHeight="1">
      <c r="A146" s="145">
        <v>145</v>
      </c>
      <c r="B146" s="147" t="s">
        <v>501</v>
      </c>
      <c r="C146" s="147">
        <v>50.84</v>
      </c>
      <c r="D146" s="145" t="s">
        <v>356</v>
      </c>
      <c r="E146" s="145" t="s">
        <v>357</v>
      </c>
      <c r="F146" s="145"/>
      <c r="G146" s="146" t="str">
        <f t="shared" si="4"/>
        <v>1505</v>
      </c>
    </row>
    <row r="147" spans="1:7" ht="24.75" customHeight="1">
      <c r="A147" s="145">
        <v>146</v>
      </c>
      <c r="B147" s="147" t="s">
        <v>502</v>
      </c>
      <c r="C147" s="147">
        <v>63.71</v>
      </c>
      <c r="D147" s="145" t="s">
        <v>356</v>
      </c>
      <c r="E147" s="145" t="s">
        <v>357</v>
      </c>
      <c r="F147" s="145"/>
      <c r="G147" s="146" t="str">
        <f t="shared" si="4"/>
        <v>1601</v>
      </c>
    </row>
    <row r="148" spans="1:7" ht="24.75" customHeight="1">
      <c r="A148" s="145">
        <v>147</v>
      </c>
      <c r="B148" s="147" t="s">
        <v>503</v>
      </c>
      <c r="C148" s="147">
        <v>50.97</v>
      </c>
      <c r="D148" s="145" t="s">
        <v>356</v>
      </c>
      <c r="E148" s="145" t="s">
        <v>357</v>
      </c>
      <c r="F148" s="145"/>
      <c r="G148" s="146" t="str">
        <f t="shared" si="4"/>
        <v>1602</v>
      </c>
    </row>
    <row r="149" spans="1:7" ht="24.75" customHeight="1">
      <c r="A149" s="145">
        <v>148</v>
      </c>
      <c r="B149" s="147" t="s">
        <v>504</v>
      </c>
      <c r="C149" s="147">
        <v>50.14</v>
      </c>
      <c r="D149" s="145" t="s">
        <v>356</v>
      </c>
      <c r="E149" s="145" t="s">
        <v>357</v>
      </c>
      <c r="F149" s="145"/>
      <c r="G149" s="146" t="str">
        <f t="shared" si="4"/>
        <v>1603</v>
      </c>
    </row>
    <row r="150" spans="1:7" ht="24.75" customHeight="1">
      <c r="A150" s="145">
        <v>149</v>
      </c>
      <c r="B150" s="147" t="s">
        <v>505</v>
      </c>
      <c r="C150" s="147">
        <v>50.29</v>
      </c>
      <c r="D150" s="145" t="s">
        <v>356</v>
      </c>
      <c r="E150" s="145" t="s">
        <v>357</v>
      </c>
      <c r="F150" s="145"/>
      <c r="G150" s="146" t="str">
        <f t="shared" si="4"/>
        <v>1604</v>
      </c>
    </row>
    <row r="151" spans="1:7" ht="24.75" customHeight="1">
      <c r="A151" s="145">
        <v>150</v>
      </c>
      <c r="B151" s="147" t="s">
        <v>506</v>
      </c>
      <c r="C151" s="147">
        <v>50.84</v>
      </c>
      <c r="D151" s="145" t="s">
        <v>356</v>
      </c>
      <c r="E151" s="145" t="s">
        <v>357</v>
      </c>
      <c r="F151" s="145"/>
      <c r="G151" s="146" t="str">
        <f t="shared" si="4"/>
        <v>1605</v>
      </c>
    </row>
    <row r="152" spans="1:7" ht="24.75" customHeight="1">
      <c r="A152" s="145">
        <v>151</v>
      </c>
      <c r="B152" s="147" t="s">
        <v>507</v>
      </c>
      <c r="C152" s="147">
        <v>50.74</v>
      </c>
      <c r="D152" s="145" t="s">
        <v>356</v>
      </c>
      <c r="E152" s="145" t="s">
        <v>167</v>
      </c>
      <c r="F152" s="145"/>
      <c r="G152" s="146" t="str">
        <f t="shared" si="4"/>
        <v>-201</v>
      </c>
    </row>
    <row r="153" spans="1:7" ht="24.75" customHeight="1">
      <c r="A153" s="145">
        <v>152</v>
      </c>
      <c r="B153" s="147" t="s">
        <v>508</v>
      </c>
      <c r="C153" s="147">
        <v>60.56</v>
      </c>
      <c r="D153" s="145" t="s">
        <v>356</v>
      </c>
      <c r="E153" s="145" t="s">
        <v>167</v>
      </c>
      <c r="F153" s="145"/>
      <c r="G153" s="146" t="str">
        <f t="shared" si="4"/>
        <v>-202</v>
      </c>
    </row>
    <row r="154" spans="1:7" ht="24.75" customHeight="1">
      <c r="A154" s="145">
        <v>153</v>
      </c>
      <c r="B154" s="147" t="s">
        <v>509</v>
      </c>
      <c r="C154" s="147">
        <v>51.44</v>
      </c>
      <c r="D154" s="145" t="s">
        <v>356</v>
      </c>
      <c r="E154" s="145" t="s">
        <v>167</v>
      </c>
      <c r="F154" s="145"/>
      <c r="G154" s="146" t="str">
        <f t="shared" si="4"/>
        <v>-203</v>
      </c>
    </row>
    <row r="155" spans="1:7" ht="24.75" customHeight="1">
      <c r="A155" s="145">
        <v>154</v>
      </c>
      <c r="B155" s="147" t="s">
        <v>510</v>
      </c>
      <c r="C155" s="147">
        <v>50.74</v>
      </c>
      <c r="D155" s="145" t="s">
        <v>356</v>
      </c>
      <c r="E155" s="145" t="s">
        <v>167</v>
      </c>
      <c r="F155" s="145"/>
      <c r="G155" s="146" t="str">
        <f t="shared" si="4"/>
        <v>-301</v>
      </c>
    </row>
    <row r="156" spans="1:7" ht="24.75" customHeight="1">
      <c r="A156" s="145">
        <v>155</v>
      </c>
      <c r="B156" s="147" t="s">
        <v>511</v>
      </c>
      <c r="C156" s="147">
        <v>60.56</v>
      </c>
      <c r="D156" s="145" t="s">
        <v>356</v>
      </c>
      <c r="E156" s="145" t="s">
        <v>167</v>
      </c>
      <c r="F156" s="145"/>
      <c r="G156" s="146" t="str">
        <f t="shared" si="4"/>
        <v>-302</v>
      </c>
    </row>
    <row r="157" spans="1:7" ht="24.75" customHeight="1">
      <c r="A157" s="145">
        <v>156</v>
      </c>
      <c r="B157" s="147" t="s">
        <v>512</v>
      </c>
      <c r="C157" s="147">
        <v>51.44</v>
      </c>
      <c r="D157" s="145" t="s">
        <v>356</v>
      </c>
      <c r="E157" s="145" t="s">
        <v>167</v>
      </c>
      <c r="F157" s="145"/>
      <c r="G157" s="146" t="str">
        <f t="shared" si="4"/>
        <v>-303</v>
      </c>
    </row>
    <row r="158" spans="1:7" ht="24.75" customHeight="1">
      <c r="A158" s="145">
        <v>157</v>
      </c>
      <c r="B158" s="147" t="s">
        <v>513</v>
      </c>
      <c r="C158" s="147">
        <v>51.92</v>
      </c>
      <c r="D158" s="145" t="s">
        <v>356</v>
      </c>
      <c r="E158" s="145" t="s">
        <v>167</v>
      </c>
      <c r="F158" s="145"/>
      <c r="G158" s="146" t="str">
        <f t="shared" si="4"/>
        <v>-304</v>
      </c>
    </row>
    <row r="159" spans="1:7" ht="24.75" customHeight="1">
      <c r="A159" s="145">
        <v>158</v>
      </c>
      <c r="B159" s="147" t="s">
        <v>514</v>
      </c>
      <c r="C159" s="147">
        <v>61.77</v>
      </c>
      <c r="D159" s="145" t="s">
        <v>356</v>
      </c>
      <c r="E159" s="145" t="s">
        <v>167</v>
      </c>
      <c r="F159" s="145"/>
      <c r="G159" s="146" t="str">
        <f t="shared" si="4"/>
        <v>-305</v>
      </c>
    </row>
    <row r="160" spans="1:7" ht="24.75" customHeight="1">
      <c r="A160" s="145">
        <v>159</v>
      </c>
      <c r="B160" s="147" t="s">
        <v>515</v>
      </c>
      <c r="C160" s="147">
        <v>50.82</v>
      </c>
      <c r="D160" s="145" t="s">
        <v>356</v>
      </c>
      <c r="E160" s="145" t="s">
        <v>167</v>
      </c>
      <c r="F160" s="145"/>
      <c r="G160" s="146" t="str">
        <f t="shared" si="4"/>
        <v>-401</v>
      </c>
    </row>
    <row r="161" spans="1:7" ht="24.75" customHeight="1">
      <c r="A161" s="145">
        <v>160</v>
      </c>
      <c r="B161" s="147" t="s">
        <v>516</v>
      </c>
      <c r="C161" s="147">
        <v>60.79</v>
      </c>
      <c r="D161" s="145" t="s">
        <v>356</v>
      </c>
      <c r="E161" s="145" t="s">
        <v>167</v>
      </c>
      <c r="F161" s="145"/>
      <c r="G161" s="146" t="str">
        <f t="shared" si="4"/>
        <v>-402</v>
      </c>
    </row>
    <row r="162" spans="1:7" ht="24.75" customHeight="1">
      <c r="A162" s="145">
        <v>161</v>
      </c>
      <c r="B162" s="147" t="s">
        <v>517</v>
      </c>
      <c r="C162" s="147">
        <v>51.55</v>
      </c>
      <c r="D162" s="145" t="s">
        <v>356</v>
      </c>
      <c r="E162" s="145" t="s">
        <v>167</v>
      </c>
      <c r="F162" s="145"/>
      <c r="G162" s="146" t="str">
        <f t="shared" si="4"/>
        <v>-403</v>
      </c>
    </row>
    <row r="163" spans="1:7" ht="24.75" customHeight="1">
      <c r="A163" s="145">
        <v>162</v>
      </c>
      <c r="B163" s="147" t="s">
        <v>518</v>
      </c>
      <c r="C163" s="147">
        <v>51.98</v>
      </c>
      <c r="D163" s="145" t="s">
        <v>356</v>
      </c>
      <c r="E163" s="145" t="s">
        <v>167</v>
      </c>
      <c r="F163" s="145"/>
      <c r="G163" s="146" t="str">
        <f t="shared" si="4"/>
        <v>-404</v>
      </c>
    </row>
    <row r="164" spans="1:7" ht="24.75" customHeight="1">
      <c r="A164" s="145">
        <v>163</v>
      </c>
      <c r="B164" s="147" t="s">
        <v>519</v>
      </c>
      <c r="C164" s="147">
        <v>62.4</v>
      </c>
      <c r="D164" s="145" t="s">
        <v>356</v>
      </c>
      <c r="E164" s="145" t="s">
        <v>167</v>
      </c>
      <c r="F164" s="145"/>
      <c r="G164" s="146" t="str">
        <f t="shared" si="4"/>
        <v>-405</v>
      </c>
    </row>
    <row r="165" spans="1:7" ht="24.75" customHeight="1">
      <c r="A165" s="145">
        <v>164</v>
      </c>
      <c r="B165" s="147" t="s">
        <v>520</v>
      </c>
      <c r="C165" s="147">
        <v>50.82</v>
      </c>
      <c r="D165" s="145" t="s">
        <v>356</v>
      </c>
      <c r="E165" s="145" t="s">
        <v>167</v>
      </c>
      <c r="F165" s="145"/>
      <c r="G165" s="146" t="str">
        <f t="shared" si="4"/>
        <v>-501</v>
      </c>
    </row>
    <row r="166" spans="1:7" ht="24.75" customHeight="1">
      <c r="A166" s="145">
        <v>165</v>
      </c>
      <c r="B166" s="147" t="s">
        <v>521</v>
      </c>
      <c r="C166" s="147">
        <v>60.79</v>
      </c>
      <c r="D166" s="145" t="s">
        <v>356</v>
      </c>
      <c r="E166" s="145" t="s">
        <v>167</v>
      </c>
      <c r="F166" s="145"/>
      <c r="G166" s="146" t="str">
        <f t="shared" si="4"/>
        <v>-502</v>
      </c>
    </row>
    <row r="167" spans="1:7" ht="24.75" customHeight="1">
      <c r="A167" s="145">
        <v>166</v>
      </c>
      <c r="B167" s="147" t="s">
        <v>522</v>
      </c>
      <c r="C167" s="147">
        <v>51.55</v>
      </c>
      <c r="D167" s="145" t="s">
        <v>356</v>
      </c>
      <c r="E167" s="145" t="s">
        <v>167</v>
      </c>
      <c r="F167" s="145"/>
      <c r="G167" s="146" t="str">
        <f t="shared" si="4"/>
        <v>-503</v>
      </c>
    </row>
    <row r="168" spans="1:7" ht="24.75" customHeight="1">
      <c r="A168" s="145">
        <v>167</v>
      </c>
      <c r="B168" s="147" t="s">
        <v>523</v>
      </c>
      <c r="C168" s="147">
        <v>51.98</v>
      </c>
      <c r="D168" s="145" t="s">
        <v>356</v>
      </c>
      <c r="E168" s="145" t="s">
        <v>167</v>
      </c>
      <c r="F168" s="145"/>
      <c r="G168" s="146" t="str">
        <f t="shared" si="4"/>
        <v>-504</v>
      </c>
    </row>
    <row r="169" spans="1:7" ht="24.75" customHeight="1">
      <c r="A169" s="145">
        <v>168</v>
      </c>
      <c r="B169" s="147" t="s">
        <v>524</v>
      </c>
      <c r="C169" s="147">
        <v>62.4</v>
      </c>
      <c r="D169" s="145" t="s">
        <v>356</v>
      </c>
      <c r="E169" s="145" t="s">
        <v>167</v>
      </c>
      <c r="F169" s="145"/>
      <c r="G169" s="146" t="str">
        <f t="shared" si="4"/>
        <v>-505</v>
      </c>
    </row>
    <row r="170" spans="1:7" ht="24.75" customHeight="1">
      <c r="A170" s="145">
        <v>169</v>
      </c>
      <c r="B170" s="147" t="s">
        <v>525</v>
      </c>
      <c r="C170" s="147">
        <v>50.82</v>
      </c>
      <c r="D170" s="145" t="s">
        <v>356</v>
      </c>
      <c r="E170" s="145" t="s">
        <v>167</v>
      </c>
      <c r="F170" s="145"/>
      <c r="G170" s="146" t="str">
        <f t="shared" si="4"/>
        <v>-601</v>
      </c>
    </row>
    <row r="171" spans="1:7" ht="24.75" customHeight="1">
      <c r="A171" s="145">
        <v>170</v>
      </c>
      <c r="B171" s="147" t="s">
        <v>526</v>
      </c>
      <c r="C171" s="147">
        <v>60.79</v>
      </c>
      <c r="D171" s="145" t="s">
        <v>356</v>
      </c>
      <c r="E171" s="145" t="s">
        <v>167</v>
      </c>
      <c r="F171" s="145"/>
      <c r="G171" s="146" t="str">
        <f t="shared" si="4"/>
        <v>-602</v>
      </c>
    </row>
    <row r="172" spans="1:7" ht="24.75" customHeight="1">
      <c r="A172" s="145">
        <v>171</v>
      </c>
      <c r="B172" s="147" t="s">
        <v>527</v>
      </c>
      <c r="C172" s="147">
        <v>51.55</v>
      </c>
      <c r="D172" s="145" t="s">
        <v>356</v>
      </c>
      <c r="E172" s="145" t="s">
        <v>167</v>
      </c>
      <c r="F172" s="145"/>
      <c r="G172" s="146" t="str">
        <f t="shared" si="4"/>
        <v>-603</v>
      </c>
    </row>
    <row r="173" spans="1:7" ht="24.75" customHeight="1">
      <c r="A173" s="145">
        <v>172</v>
      </c>
      <c r="B173" s="147" t="s">
        <v>528</v>
      </c>
      <c r="C173" s="147">
        <v>51.98</v>
      </c>
      <c r="D173" s="145" t="s">
        <v>356</v>
      </c>
      <c r="E173" s="145" t="s">
        <v>167</v>
      </c>
      <c r="F173" s="145"/>
      <c r="G173" s="146" t="str">
        <f t="shared" si="4"/>
        <v>-604</v>
      </c>
    </row>
    <row r="174" spans="1:7" ht="24.75" customHeight="1">
      <c r="A174" s="145">
        <v>173</v>
      </c>
      <c r="B174" s="147" t="s">
        <v>529</v>
      </c>
      <c r="C174" s="147">
        <v>62.4</v>
      </c>
      <c r="D174" s="145" t="s">
        <v>356</v>
      </c>
      <c r="E174" s="145" t="s">
        <v>167</v>
      </c>
      <c r="F174" s="145"/>
      <c r="G174" s="146" t="str">
        <f t="shared" si="4"/>
        <v>-605</v>
      </c>
    </row>
    <row r="175" spans="1:7" ht="24.75" customHeight="1">
      <c r="A175" s="145">
        <v>174</v>
      </c>
      <c r="B175" s="147" t="s">
        <v>530</v>
      </c>
      <c r="C175" s="147">
        <v>50.82</v>
      </c>
      <c r="D175" s="145" t="s">
        <v>356</v>
      </c>
      <c r="E175" s="145" t="s">
        <v>167</v>
      </c>
      <c r="F175" s="145"/>
      <c r="G175" s="146" t="str">
        <f t="shared" si="4"/>
        <v>-701</v>
      </c>
    </row>
    <row r="176" spans="1:7" ht="24.75" customHeight="1">
      <c r="A176" s="145">
        <v>175</v>
      </c>
      <c r="B176" s="147" t="s">
        <v>531</v>
      </c>
      <c r="C176" s="147">
        <v>60.79</v>
      </c>
      <c r="D176" s="145" t="s">
        <v>356</v>
      </c>
      <c r="E176" s="145" t="s">
        <v>167</v>
      </c>
      <c r="F176" s="145"/>
      <c r="G176" s="146" t="str">
        <f t="shared" si="4"/>
        <v>-702</v>
      </c>
    </row>
    <row r="177" spans="1:7" ht="24.75" customHeight="1">
      <c r="A177" s="145">
        <v>176</v>
      </c>
      <c r="B177" s="147" t="s">
        <v>532</v>
      </c>
      <c r="C177" s="147">
        <v>51.55</v>
      </c>
      <c r="D177" s="145" t="s">
        <v>356</v>
      </c>
      <c r="E177" s="145" t="s">
        <v>167</v>
      </c>
      <c r="F177" s="145"/>
      <c r="G177" s="146" t="str">
        <f t="shared" si="4"/>
        <v>-703</v>
      </c>
    </row>
    <row r="178" spans="1:7" ht="24.75" customHeight="1">
      <c r="A178" s="145">
        <v>177</v>
      </c>
      <c r="B178" s="147" t="s">
        <v>533</v>
      </c>
      <c r="C178" s="147">
        <v>51.98</v>
      </c>
      <c r="D178" s="145" t="s">
        <v>356</v>
      </c>
      <c r="E178" s="145" t="s">
        <v>167</v>
      </c>
      <c r="F178" s="145"/>
      <c r="G178" s="146" t="str">
        <f t="shared" si="4"/>
        <v>-704</v>
      </c>
    </row>
    <row r="179" spans="1:7" ht="24.75" customHeight="1">
      <c r="A179" s="145">
        <v>178</v>
      </c>
      <c r="B179" s="147" t="s">
        <v>534</v>
      </c>
      <c r="C179" s="147">
        <v>62.4</v>
      </c>
      <c r="D179" s="145" t="s">
        <v>356</v>
      </c>
      <c r="E179" s="145" t="s">
        <v>167</v>
      </c>
      <c r="F179" s="145"/>
      <c r="G179" s="146" t="str">
        <f t="shared" si="4"/>
        <v>-705</v>
      </c>
    </row>
    <row r="180" spans="1:7" ht="24.75" customHeight="1">
      <c r="A180" s="145">
        <v>179</v>
      </c>
      <c r="B180" s="147" t="s">
        <v>535</v>
      </c>
      <c r="C180" s="147">
        <v>50.82</v>
      </c>
      <c r="D180" s="145" t="s">
        <v>356</v>
      </c>
      <c r="E180" s="145" t="s">
        <v>167</v>
      </c>
      <c r="F180" s="145"/>
      <c r="G180" s="146" t="str">
        <f t="shared" si="4"/>
        <v>-801</v>
      </c>
    </row>
    <row r="181" spans="1:7" ht="24.75" customHeight="1">
      <c r="A181" s="145">
        <v>180</v>
      </c>
      <c r="B181" s="147" t="s">
        <v>536</v>
      </c>
      <c r="C181" s="147">
        <v>60.79</v>
      </c>
      <c r="D181" s="145" t="s">
        <v>356</v>
      </c>
      <c r="E181" s="145" t="s">
        <v>167</v>
      </c>
      <c r="F181" s="145"/>
      <c r="G181" s="146" t="str">
        <f t="shared" si="4"/>
        <v>-802</v>
      </c>
    </row>
    <row r="182" spans="1:7" ht="24.75" customHeight="1">
      <c r="A182" s="145">
        <v>181</v>
      </c>
      <c r="B182" s="147" t="s">
        <v>537</v>
      </c>
      <c r="C182" s="147">
        <v>51.55</v>
      </c>
      <c r="D182" s="145" t="s">
        <v>356</v>
      </c>
      <c r="E182" s="145" t="s">
        <v>167</v>
      </c>
      <c r="F182" s="145"/>
      <c r="G182" s="146" t="str">
        <f t="shared" si="4"/>
        <v>-803</v>
      </c>
    </row>
    <row r="183" spans="1:7" ht="24.75" customHeight="1">
      <c r="A183" s="145">
        <v>182</v>
      </c>
      <c r="B183" s="147" t="s">
        <v>538</v>
      </c>
      <c r="C183" s="147">
        <v>51.98</v>
      </c>
      <c r="D183" s="145" t="s">
        <v>356</v>
      </c>
      <c r="E183" s="145" t="s">
        <v>167</v>
      </c>
      <c r="F183" s="145"/>
      <c r="G183" s="146" t="str">
        <f t="shared" si="4"/>
        <v>-804</v>
      </c>
    </row>
    <row r="184" spans="1:7" ht="24.75" customHeight="1">
      <c r="A184" s="145">
        <v>183</v>
      </c>
      <c r="B184" s="147" t="s">
        <v>539</v>
      </c>
      <c r="C184" s="147">
        <v>62.4</v>
      </c>
      <c r="D184" s="145" t="s">
        <v>356</v>
      </c>
      <c r="E184" s="145" t="s">
        <v>167</v>
      </c>
      <c r="F184" s="145"/>
      <c r="G184" s="146" t="str">
        <f t="shared" si="4"/>
        <v>-805</v>
      </c>
    </row>
    <row r="185" spans="1:7" ht="24.75" customHeight="1">
      <c r="A185" s="145">
        <v>184</v>
      </c>
      <c r="B185" s="147" t="s">
        <v>540</v>
      </c>
      <c r="C185" s="147">
        <v>50.82</v>
      </c>
      <c r="D185" s="145" t="s">
        <v>356</v>
      </c>
      <c r="E185" s="145" t="s">
        <v>167</v>
      </c>
      <c r="F185" s="145"/>
      <c r="G185" s="146" t="str">
        <f t="shared" si="4"/>
        <v>-901</v>
      </c>
    </row>
    <row r="186" spans="1:7" ht="24.75" customHeight="1">
      <c r="A186" s="145">
        <v>185</v>
      </c>
      <c r="B186" s="147" t="s">
        <v>541</v>
      </c>
      <c r="C186" s="147">
        <v>60.79</v>
      </c>
      <c r="D186" s="145" t="s">
        <v>356</v>
      </c>
      <c r="E186" s="145" t="s">
        <v>167</v>
      </c>
      <c r="F186" s="145"/>
      <c r="G186" s="146" t="str">
        <f t="shared" si="4"/>
        <v>-902</v>
      </c>
    </row>
    <row r="187" spans="1:7" ht="24.75" customHeight="1">
      <c r="A187" s="145">
        <v>186</v>
      </c>
      <c r="B187" s="147" t="s">
        <v>542</v>
      </c>
      <c r="C187" s="147">
        <v>51.55</v>
      </c>
      <c r="D187" s="145" t="s">
        <v>356</v>
      </c>
      <c r="E187" s="145" t="s">
        <v>167</v>
      </c>
      <c r="F187" s="145"/>
      <c r="G187" s="146" t="str">
        <f t="shared" si="4"/>
        <v>-903</v>
      </c>
    </row>
    <row r="188" spans="1:7" ht="24.75" customHeight="1">
      <c r="A188" s="145">
        <v>187</v>
      </c>
      <c r="B188" s="147" t="s">
        <v>543</v>
      </c>
      <c r="C188" s="147">
        <v>51.98</v>
      </c>
      <c r="D188" s="145" t="s">
        <v>356</v>
      </c>
      <c r="E188" s="145" t="s">
        <v>167</v>
      </c>
      <c r="F188" s="145"/>
      <c r="G188" s="146" t="str">
        <f t="shared" si="4"/>
        <v>-904</v>
      </c>
    </row>
    <row r="189" spans="1:7" ht="24.75" customHeight="1">
      <c r="A189" s="145">
        <v>188</v>
      </c>
      <c r="B189" s="147" t="s">
        <v>544</v>
      </c>
      <c r="C189" s="147">
        <v>62.4</v>
      </c>
      <c r="D189" s="145" t="s">
        <v>356</v>
      </c>
      <c r="E189" s="145" t="s">
        <v>167</v>
      </c>
      <c r="F189" s="145"/>
      <c r="G189" s="146" t="str">
        <f t="shared" si="4"/>
        <v>-905</v>
      </c>
    </row>
    <row r="190" spans="1:7" ht="24.75" customHeight="1">
      <c r="A190" s="145">
        <v>189</v>
      </c>
      <c r="B190" s="147" t="s">
        <v>545</v>
      </c>
      <c r="C190" s="147">
        <v>50.82</v>
      </c>
      <c r="D190" s="145" t="s">
        <v>356</v>
      </c>
      <c r="E190" s="145" t="s">
        <v>167</v>
      </c>
      <c r="F190" s="145"/>
      <c r="G190" s="146" t="str">
        <f t="shared" si="4"/>
        <v>1001</v>
      </c>
    </row>
    <row r="191" spans="1:7" ht="24.75" customHeight="1">
      <c r="A191" s="145">
        <v>190</v>
      </c>
      <c r="B191" s="147" t="s">
        <v>546</v>
      </c>
      <c r="C191" s="147">
        <v>60.79</v>
      </c>
      <c r="D191" s="145" t="s">
        <v>356</v>
      </c>
      <c r="E191" s="145" t="s">
        <v>167</v>
      </c>
      <c r="F191" s="145"/>
      <c r="G191" s="146" t="str">
        <f t="shared" si="4"/>
        <v>1002</v>
      </c>
    </row>
    <row r="192" spans="1:7" ht="24.75" customHeight="1">
      <c r="A192" s="145">
        <v>191</v>
      </c>
      <c r="B192" s="147" t="s">
        <v>547</v>
      </c>
      <c r="C192" s="147">
        <v>51.55</v>
      </c>
      <c r="D192" s="145" t="s">
        <v>356</v>
      </c>
      <c r="E192" s="145" t="s">
        <v>167</v>
      </c>
      <c r="F192" s="145"/>
      <c r="G192" s="146" t="str">
        <f t="shared" si="4"/>
        <v>1003</v>
      </c>
    </row>
    <row r="193" spans="1:7" ht="24.75" customHeight="1">
      <c r="A193" s="145">
        <v>192</v>
      </c>
      <c r="B193" s="147" t="s">
        <v>548</v>
      </c>
      <c r="C193" s="147">
        <v>51.98</v>
      </c>
      <c r="D193" s="145" t="s">
        <v>356</v>
      </c>
      <c r="E193" s="145" t="s">
        <v>167</v>
      </c>
      <c r="F193" s="145"/>
      <c r="G193" s="146" t="str">
        <f t="shared" si="4"/>
        <v>1004</v>
      </c>
    </row>
    <row r="194" spans="1:7" ht="24.75" customHeight="1">
      <c r="A194" s="145">
        <v>193</v>
      </c>
      <c r="B194" s="147" t="s">
        <v>549</v>
      </c>
      <c r="C194" s="147">
        <v>62.4</v>
      </c>
      <c r="D194" s="145" t="s">
        <v>356</v>
      </c>
      <c r="E194" s="145" t="s">
        <v>167</v>
      </c>
      <c r="F194" s="145"/>
      <c r="G194" s="146" t="str">
        <f t="shared" si="4"/>
        <v>1005</v>
      </c>
    </row>
    <row r="195" spans="1:7" ht="24.75" customHeight="1">
      <c r="A195" s="145">
        <v>194</v>
      </c>
      <c r="B195" s="147" t="s">
        <v>550</v>
      </c>
      <c r="C195" s="147">
        <v>50.82</v>
      </c>
      <c r="D195" s="145" t="s">
        <v>356</v>
      </c>
      <c r="E195" s="145" t="s">
        <v>167</v>
      </c>
      <c r="F195" s="145"/>
      <c r="G195" s="146" t="str">
        <f t="shared" ref="G195:G258" si="5">RIGHT(B195,4)</f>
        <v>1101</v>
      </c>
    </row>
    <row r="196" spans="1:7" ht="24.75" customHeight="1">
      <c r="A196" s="145">
        <v>195</v>
      </c>
      <c r="B196" s="147" t="s">
        <v>551</v>
      </c>
      <c r="C196" s="147">
        <v>60.79</v>
      </c>
      <c r="D196" s="145" t="s">
        <v>356</v>
      </c>
      <c r="E196" s="145" t="s">
        <v>167</v>
      </c>
      <c r="F196" s="145"/>
      <c r="G196" s="146" t="str">
        <f t="shared" si="5"/>
        <v>1102</v>
      </c>
    </row>
    <row r="197" spans="1:7" ht="24.75" customHeight="1">
      <c r="A197" s="145">
        <v>196</v>
      </c>
      <c r="B197" s="147" t="s">
        <v>552</v>
      </c>
      <c r="C197" s="147">
        <v>51.55</v>
      </c>
      <c r="D197" s="145" t="s">
        <v>356</v>
      </c>
      <c r="E197" s="145" t="s">
        <v>167</v>
      </c>
      <c r="F197" s="145"/>
      <c r="G197" s="146" t="str">
        <f t="shared" si="5"/>
        <v>1103</v>
      </c>
    </row>
    <row r="198" spans="1:7" ht="24.75" customHeight="1">
      <c r="A198" s="145">
        <v>197</v>
      </c>
      <c r="B198" s="147" t="s">
        <v>553</v>
      </c>
      <c r="C198" s="147">
        <v>51.98</v>
      </c>
      <c r="D198" s="145" t="s">
        <v>356</v>
      </c>
      <c r="E198" s="145" t="s">
        <v>167</v>
      </c>
      <c r="F198" s="145"/>
      <c r="G198" s="146" t="str">
        <f t="shared" si="5"/>
        <v>1104</v>
      </c>
    </row>
    <row r="199" spans="1:7" ht="24.75" customHeight="1">
      <c r="A199" s="145">
        <v>198</v>
      </c>
      <c r="B199" s="147" t="s">
        <v>554</v>
      </c>
      <c r="C199" s="147">
        <v>62.4</v>
      </c>
      <c r="D199" s="145" t="s">
        <v>356</v>
      </c>
      <c r="E199" s="145" t="s">
        <v>167</v>
      </c>
      <c r="F199" s="145"/>
      <c r="G199" s="146" t="str">
        <f t="shared" si="5"/>
        <v>1105</v>
      </c>
    </row>
    <row r="200" spans="1:7" ht="24.75" customHeight="1">
      <c r="A200" s="145">
        <v>199</v>
      </c>
      <c r="B200" s="147" t="s">
        <v>555</v>
      </c>
      <c r="C200" s="147">
        <v>50.82</v>
      </c>
      <c r="D200" s="145" t="s">
        <v>356</v>
      </c>
      <c r="E200" s="145" t="s">
        <v>167</v>
      </c>
      <c r="F200" s="145"/>
      <c r="G200" s="146" t="str">
        <f t="shared" si="5"/>
        <v>1201</v>
      </c>
    </row>
    <row r="201" spans="1:7" ht="24.75" customHeight="1">
      <c r="A201" s="145">
        <v>200</v>
      </c>
      <c r="B201" s="147" t="s">
        <v>556</v>
      </c>
      <c r="C201" s="147">
        <v>60.79</v>
      </c>
      <c r="D201" s="145" t="s">
        <v>356</v>
      </c>
      <c r="E201" s="145" t="s">
        <v>167</v>
      </c>
      <c r="F201" s="145"/>
      <c r="G201" s="146" t="str">
        <f t="shared" si="5"/>
        <v>1202</v>
      </c>
    </row>
    <row r="202" spans="1:7" ht="24.75" customHeight="1">
      <c r="A202" s="145">
        <v>201</v>
      </c>
      <c r="B202" s="147" t="s">
        <v>557</v>
      </c>
      <c r="C202" s="147">
        <v>51.55</v>
      </c>
      <c r="D202" s="145" t="s">
        <v>356</v>
      </c>
      <c r="E202" s="145" t="s">
        <v>167</v>
      </c>
      <c r="F202" s="145"/>
      <c r="G202" s="146" t="str">
        <f t="shared" si="5"/>
        <v>1203</v>
      </c>
    </row>
    <row r="203" spans="1:7" ht="24.75" customHeight="1">
      <c r="A203" s="145">
        <v>202</v>
      </c>
      <c r="B203" s="147" t="s">
        <v>558</v>
      </c>
      <c r="C203" s="147">
        <v>51.98</v>
      </c>
      <c r="D203" s="145" t="s">
        <v>356</v>
      </c>
      <c r="E203" s="145" t="s">
        <v>167</v>
      </c>
      <c r="F203" s="145"/>
      <c r="G203" s="146" t="str">
        <f t="shared" si="5"/>
        <v>1204</v>
      </c>
    </row>
    <row r="204" spans="1:7" ht="24.75" customHeight="1">
      <c r="A204" s="145">
        <v>203</v>
      </c>
      <c r="B204" s="147" t="s">
        <v>559</v>
      </c>
      <c r="C204" s="147">
        <v>62.4</v>
      </c>
      <c r="D204" s="145" t="s">
        <v>356</v>
      </c>
      <c r="E204" s="145" t="s">
        <v>167</v>
      </c>
      <c r="F204" s="145"/>
      <c r="G204" s="146" t="str">
        <f t="shared" si="5"/>
        <v>1205</v>
      </c>
    </row>
    <row r="205" spans="1:7" ht="24.75" customHeight="1">
      <c r="A205" s="145">
        <v>204</v>
      </c>
      <c r="B205" s="147" t="s">
        <v>560</v>
      </c>
      <c r="C205" s="147">
        <v>50.82</v>
      </c>
      <c r="D205" s="145" t="s">
        <v>356</v>
      </c>
      <c r="E205" s="145" t="s">
        <v>167</v>
      </c>
      <c r="F205" s="145"/>
      <c r="G205" s="146" t="str">
        <f t="shared" si="5"/>
        <v>1301</v>
      </c>
    </row>
    <row r="206" spans="1:7" ht="24.75" customHeight="1">
      <c r="A206" s="145">
        <v>205</v>
      </c>
      <c r="B206" s="147" t="s">
        <v>561</v>
      </c>
      <c r="C206" s="147">
        <v>60.79</v>
      </c>
      <c r="D206" s="145" t="s">
        <v>356</v>
      </c>
      <c r="E206" s="145" t="s">
        <v>167</v>
      </c>
      <c r="F206" s="145"/>
      <c r="G206" s="146" t="str">
        <f t="shared" si="5"/>
        <v>1302</v>
      </c>
    </row>
    <row r="207" spans="1:7" ht="24.75" customHeight="1">
      <c r="A207" s="145">
        <v>206</v>
      </c>
      <c r="B207" s="147" t="s">
        <v>562</v>
      </c>
      <c r="C207" s="147">
        <v>51.55</v>
      </c>
      <c r="D207" s="145" t="s">
        <v>356</v>
      </c>
      <c r="E207" s="145" t="s">
        <v>167</v>
      </c>
      <c r="F207" s="145"/>
      <c r="G207" s="146" t="str">
        <f t="shared" si="5"/>
        <v>1303</v>
      </c>
    </row>
    <row r="208" spans="1:7" ht="24.75" customHeight="1">
      <c r="A208" s="145">
        <v>207</v>
      </c>
      <c r="B208" s="147" t="s">
        <v>563</v>
      </c>
      <c r="C208" s="147">
        <v>51.98</v>
      </c>
      <c r="D208" s="145" t="s">
        <v>356</v>
      </c>
      <c r="E208" s="145" t="s">
        <v>167</v>
      </c>
      <c r="F208" s="145"/>
      <c r="G208" s="146" t="str">
        <f t="shared" si="5"/>
        <v>1304</v>
      </c>
    </row>
    <row r="209" spans="1:7" ht="24.75" customHeight="1">
      <c r="A209" s="145">
        <v>208</v>
      </c>
      <c r="B209" s="147" t="s">
        <v>564</v>
      </c>
      <c r="C209" s="147">
        <v>62.4</v>
      </c>
      <c r="D209" s="145" t="s">
        <v>356</v>
      </c>
      <c r="E209" s="145" t="s">
        <v>167</v>
      </c>
      <c r="F209" s="145"/>
      <c r="G209" s="146" t="str">
        <f t="shared" si="5"/>
        <v>1305</v>
      </c>
    </row>
    <row r="210" spans="1:7" ht="24.75" customHeight="1">
      <c r="A210" s="145">
        <v>209</v>
      </c>
      <c r="B210" s="147" t="s">
        <v>565</v>
      </c>
      <c r="C210" s="147">
        <v>50.82</v>
      </c>
      <c r="D210" s="145" t="s">
        <v>356</v>
      </c>
      <c r="E210" s="145" t="s">
        <v>167</v>
      </c>
      <c r="F210" s="145"/>
      <c r="G210" s="146" t="str">
        <f t="shared" si="5"/>
        <v>1401</v>
      </c>
    </row>
    <row r="211" spans="1:7" ht="24.75" customHeight="1">
      <c r="A211" s="145">
        <v>210</v>
      </c>
      <c r="B211" s="147" t="s">
        <v>566</v>
      </c>
      <c r="C211" s="147">
        <v>60.79</v>
      </c>
      <c r="D211" s="145" t="s">
        <v>356</v>
      </c>
      <c r="E211" s="145" t="s">
        <v>167</v>
      </c>
      <c r="F211" s="145"/>
      <c r="G211" s="146" t="str">
        <f t="shared" si="5"/>
        <v>1402</v>
      </c>
    </row>
    <row r="212" spans="1:7" ht="24.75" customHeight="1">
      <c r="A212" s="145">
        <v>211</v>
      </c>
      <c r="B212" s="147" t="s">
        <v>567</v>
      </c>
      <c r="C212" s="147">
        <v>51.55</v>
      </c>
      <c r="D212" s="145" t="s">
        <v>356</v>
      </c>
      <c r="E212" s="145" t="s">
        <v>167</v>
      </c>
      <c r="F212" s="145"/>
      <c r="G212" s="146" t="str">
        <f t="shared" si="5"/>
        <v>1403</v>
      </c>
    </row>
    <row r="213" spans="1:7" ht="24.75" customHeight="1">
      <c r="A213" s="145">
        <v>212</v>
      </c>
      <c r="B213" s="147" t="s">
        <v>568</v>
      </c>
      <c r="C213" s="147">
        <v>51.98</v>
      </c>
      <c r="D213" s="145" t="s">
        <v>356</v>
      </c>
      <c r="E213" s="145" t="s">
        <v>167</v>
      </c>
      <c r="F213" s="145"/>
      <c r="G213" s="146" t="str">
        <f t="shared" si="5"/>
        <v>1404</v>
      </c>
    </row>
    <row r="214" spans="1:7" ht="24.75" customHeight="1">
      <c r="A214" s="145">
        <v>213</v>
      </c>
      <c r="B214" s="147" t="s">
        <v>569</v>
      </c>
      <c r="C214" s="147">
        <v>62.4</v>
      </c>
      <c r="D214" s="145" t="s">
        <v>356</v>
      </c>
      <c r="E214" s="145" t="s">
        <v>167</v>
      </c>
      <c r="F214" s="145"/>
      <c r="G214" s="146" t="str">
        <f t="shared" si="5"/>
        <v>1405</v>
      </c>
    </row>
    <row r="215" spans="1:7" ht="24.75" customHeight="1">
      <c r="A215" s="145">
        <v>214</v>
      </c>
      <c r="B215" s="147" t="s">
        <v>570</v>
      </c>
      <c r="C215" s="147">
        <v>50.82</v>
      </c>
      <c r="D215" s="145" t="s">
        <v>356</v>
      </c>
      <c r="E215" s="145" t="s">
        <v>167</v>
      </c>
      <c r="F215" s="145"/>
      <c r="G215" s="146" t="str">
        <f t="shared" si="5"/>
        <v>1501</v>
      </c>
    </row>
    <row r="216" spans="1:7" ht="24.75" customHeight="1">
      <c r="A216" s="145">
        <v>215</v>
      </c>
      <c r="B216" s="147" t="s">
        <v>571</v>
      </c>
      <c r="C216" s="147">
        <v>60.79</v>
      </c>
      <c r="D216" s="145" t="s">
        <v>356</v>
      </c>
      <c r="E216" s="145" t="s">
        <v>167</v>
      </c>
      <c r="F216" s="145"/>
      <c r="G216" s="146" t="str">
        <f t="shared" si="5"/>
        <v>1502</v>
      </c>
    </row>
    <row r="217" spans="1:7" ht="24.75" customHeight="1">
      <c r="A217" s="145">
        <v>216</v>
      </c>
      <c r="B217" s="147" t="s">
        <v>572</v>
      </c>
      <c r="C217" s="147">
        <v>51.55</v>
      </c>
      <c r="D217" s="145" t="s">
        <v>356</v>
      </c>
      <c r="E217" s="145" t="s">
        <v>167</v>
      </c>
      <c r="F217" s="145"/>
      <c r="G217" s="146" t="str">
        <f t="shared" si="5"/>
        <v>1503</v>
      </c>
    </row>
    <row r="218" spans="1:7" ht="24.75" customHeight="1">
      <c r="A218" s="145">
        <v>217</v>
      </c>
      <c r="B218" s="147" t="s">
        <v>573</v>
      </c>
      <c r="C218" s="147">
        <v>51.98</v>
      </c>
      <c r="D218" s="145" t="s">
        <v>356</v>
      </c>
      <c r="E218" s="145" t="s">
        <v>167</v>
      </c>
      <c r="F218" s="145"/>
      <c r="G218" s="146" t="str">
        <f t="shared" si="5"/>
        <v>1504</v>
      </c>
    </row>
    <row r="219" spans="1:7" ht="24.75" customHeight="1">
      <c r="A219" s="145">
        <v>218</v>
      </c>
      <c r="B219" s="147" t="s">
        <v>574</v>
      </c>
      <c r="C219" s="147">
        <v>62.4</v>
      </c>
      <c r="D219" s="145" t="s">
        <v>356</v>
      </c>
      <c r="E219" s="145" t="s">
        <v>167</v>
      </c>
      <c r="F219" s="145"/>
      <c r="G219" s="146" t="str">
        <f t="shared" si="5"/>
        <v>1505</v>
      </c>
    </row>
    <row r="220" spans="1:7" ht="24.75" customHeight="1">
      <c r="A220" s="145">
        <v>219</v>
      </c>
      <c r="B220" s="147" t="s">
        <v>575</v>
      </c>
      <c r="C220" s="147">
        <v>50.82</v>
      </c>
      <c r="D220" s="145" t="s">
        <v>356</v>
      </c>
      <c r="E220" s="145" t="s">
        <v>167</v>
      </c>
      <c r="F220" s="145"/>
      <c r="G220" s="146" t="str">
        <f t="shared" si="5"/>
        <v>1601</v>
      </c>
    </row>
    <row r="221" spans="1:7" ht="24.75" customHeight="1">
      <c r="A221" s="145">
        <v>220</v>
      </c>
      <c r="B221" s="147" t="s">
        <v>576</v>
      </c>
      <c r="C221" s="147">
        <v>60.79</v>
      </c>
      <c r="D221" s="145" t="s">
        <v>356</v>
      </c>
      <c r="E221" s="145" t="s">
        <v>167</v>
      </c>
      <c r="F221" s="145"/>
      <c r="G221" s="146" t="str">
        <f t="shared" si="5"/>
        <v>1602</v>
      </c>
    </row>
    <row r="222" spans="1:7" ht="24.75" customHeight="1">
      <c r="A222" s="145">
        <v>221</v>
      </c>
      <c r="B222" s="147" t="s">
        <v>577</v>
      </c>
      <c r="C222" s="147">
        <v>51.55</v>
      </c>
      <c r="D222" s="145" t="s">
        <v>356</v>
      </c>
      <c r="E222" s="145" t="s">
        <v>167</v>
      </c>
      <c r="F222" s="145"/>
      <c r="G222" s="146" t="str">
        <f t="shared" si="5"/>
        <v>1603</v>
      </c>
    </row>
    <row r="223" spans="1:7" ht="24.75" customHeight="1">
      <c r="A223" s="145">
        <v>222</v>
      </c>
      <c r="B223" s="147" t="s">
        <v>578</v>
      </c>
      <c r="C223" s="147">
        <v>51.98</v>
      </c>
      <c r="D223" s="145" t="s">
        <v>356</v>
      </c>
      <c r="E223" s="145" t="s">
        <v>167</v>
      </c>
      <c r="F223" s="145"/>
      <c r="G223" s="146" t="str">
        <f t="shared" si="5"/>
        <v>1604</v>
      </c>
    </row>
    <row r="224" spans="1:7" ht="24.75" customHeight="1">
      <c r="A224" s="145">
        <v>223</v>
      </c>
      <c r="B224" s="147" t="s">
        <v>579</v>
      </c>
      <c r="C224" s="147">
        <v>62.4</v>
      </c>
      <c r="D224" s="145" t="s">
        <v>356</v>
      </c>
      <c r="E224" s="145" t="s">
        <v>167</v>
      </c>
      <c r="F224" s="145"/>
      <c r="G224" s="146" t="str">
        <f t="shared" si="5"/>
        <v>1605</v>
      </c>
    </row>
    <row r="225" spans="1:7" ht="24.75" customHeight="1">
      <c r="A225" s="145">
        <v>224</v>
      </c>
      <c r="B225" s="147" t="s">
        <v>580</v>
      </c>
      <c r="C225" s="147">
        <v>52.09</v>
      </c>
      <c r="D225" s="145" t="s">
        <v>356</v>
      </c>
      <c r="E225" s="145" t="s">
        <v>167</v>
      </c>
      <c r="F225" s="145"/>
      <c r="G225" s="146" t="str">
        <f t="shared" si="5"/>
        <v>-201</v>
      </c>
    </row>
    <row r="226" spans="1:7" ht="24.75" customHeight="1">
      <c r="A226" s="145">
        <v>225</v>
      </c>
      <c r="B226" s="147" t="s">
        <v>581</v>
      </c>
      <c r="C226" s="147">
        <v>51.61</v>
      </c>
      <c r="D226" s="145" t="s">
        <v>356</v>
      </c>
      <c r="E226" s="145" t="s">
        <v>167</v>
      </c>
      <c r="F226" s="145"/>
      <c r="G226" s="146" t="str">
        <f t="shared" si="5"/>
        <v>-202</v>
      </c>
    </row>
    <row r="227" spans="1:7" ht="24.75" customHeight="1">
      <c r="A227" s="145">
        <v>226</v>
      </c>
      <c r="B227" s="147" t="s">
        <v>582</v>
      </c>
      <c r="C227" s="147">
        <v>52.68</v>
      </c>
      <c r="D227" s="145" t="s">
        <v>356</v>
      </c>
      <c r="E227" s="145" t="s">
        <v>167</v>
      </c>
      <c r="F227" s="145"/>
      <c r="G227" s="146" t="str">
        <f t="shared" si="5"/>
        <v>-203</v>
      </c>
    </row>
    <row r="228" spans="1:7" ht="24.75" customHeight="1">
      <c r="A228" s="145">
        <v>227</v>
      </c>
      <c r="B228" s="147" t="s">
        <v>583</v>
      </c>
      <c r="C228" s="147">
        <v>63.34</v>
      </c>
      <c r="D228" s="145" t="s">
        <v>356</v>
      </c>
      <c r="E228" s="145" t="s">
        <v>167</v>
      </c>
      <c r="F228" s="145"/>
      <c r="G228" s="146" t="str">
        <f t="shared" si="5"/>
        <v>-204</v>
      </c>
    </row>
    <row r="229" spans="1:7" ht="24.75" customHeight="1">
      <c r="A229" s="145">
        <v>228</v>
      </c>
      <c r="B229" s="147" t="s">
        <v>584</v>
      </c>
      <c r="C229" s="147">
        <v>61.83</v>
      </c>
      <c r="D229" s="145" t="s">
        <v>356</v>
      </c>
      <c r="E229" s="145" t="s">
        <v>167</v>
      </c>
      <c r="F229" s="145"/>
      <c r="G229" s="146" t="str">
        <f t="shared" si="5"/>
        <v>-301</v>
      </c>
    </row>
    <row r="230" spans="1:7" ht="24.75" customHeight="1">
      <c r="A230" s="145">
        <v>229</v>
      </c>
      <c r="B230" s="147" t="s">
        <v>585</v>
      </c>
      <c r="C230" s="147">
        <v>52.09</v>
      </c>
      <c r="D230" s="145" t="s">
        <v>356</v>
      </c>
      <c r="E230" s="145" t="s">
        <v>167</v>
      </c>
      <c r="F230" s="145"/>
      <c r="G230" s="146" t="str">
        <f t="shared" si="5"/>
        <v>-302</v>
      </c>
    </row>
    <row r="231" spans="1:7" ht="24.75" customHeight="1">
      <c r="A231" s="145">
        <v>230</v>
      </c>
      <c r="B231" s="147" t="s">
        <v>586</v>
      </c>
      <c r="C231" s="147">
        <v>51.61</v>
      </c>
      <c r="D231" s="145" t="s">
        <v>356</v>
      </c>
      <c r="E231" s="145" t="s">
        <v>167</v>
      </c>
      <c r="F231" s="145"/>
      <c r="G231" s="146" t="str">
        <f t="shared" si="5"/>
        <v>-303</v>
      </c>
    </row>
    <row r="232" spans="1:7" ht="24.75" customHeight="1">
      <c r="A232" s="145">
        <v>231</v>
      </c>
      <c r="B232" s="147" t="s">
        <v>587</v>
      </c>
      <c r="C232" s="147">
        <v>52.68</v>
      </c>
      <c r="D232" s="145" t="s">
        <v>356</v>
      </c>
      <c r="E232" s="145" t="s">
        <v>167</v>
      </c>
      <c r="F232" s="145"/>
      <c r="G232" s="146" t="str">
        <f t="shared" si="5"/>
        <v>-304</v>
      </c>
    </row>
    <row r="233" spans="1:7" ht="24.75" customHeight="1">
      <c r="A233" s="145">
        <v>232</v>
      </c>
      <c r="B233" s="147" t="s">
        <v>588</v>
      </c>
      <c r="C233" s="147">
        <v>63.34</v>
      </c>
      <c r="D233" s="145" t="s">
        <v>356</v>
      </c>
      <c r="E233" s="145" t="s">
        <v>167</v>
      </c>
      <c r="F233" s="145"/>
      <c r="G233" s="146" t="str">
        <f t="shared" si="5"/>
        <v>-305</v>
      </c>
    </row>
    <row r="234" spans="1:7" ht="24.75" customHeight="1">
      <c r="A234" s="145">
        <v>233</v>
      </c>
      <c r="B234" s="147" t="s">
        <v>589</v>
      </c>
      <c r="C234" s="147">
        <v>62.47</v>
      </c>
      <c r="D234" s="145" t="s">
        <v>356</v>
      </c>
      <c r="E234" s="145" t="s">
        <v>167</v>
      </c>
      <c r="F234" s="145"/>
      <c r="G234" s="146" t="str">
        <f t="shared" si="5"/>
        <v>-401</v>
      </c>
    </row>
    <row r="235" spans="1:7" ht="24.75" customHeight="1">
      <c r="A235" s="145">
        <v>234</v>
      </c>
      <c r="B235" s="147" t="s">
        <v>590</v>
      </c>
      <c r="C235" s="147">
        <v>52.16</v>
      </c>
      <c r="D235" s="145" t="s">
        <v>356</v>
      </c>
      <c r="E235" s="145" t="s">
        <v>167</v>
      </c>
      <c r="F235" s="145"/>
      <c r="G235" s="146" t="str">
        <f t="shared" si="5"/>
        <v>-402</v>
      </c>
    </row>
    <row r="236" spans="1:7" ht="24.75" customHeight="1">
      <c r="A236" s="145">
        <v>235</v>
      </c>
      <c r="B236" s="147" t="s">
        <v>591</v>
      </c>
      <c r="C236" s="147">
        <v>51.67</v>
      </c>
      <c r="D236" s="145" t="s">
        <v>356</v>
      </c>
      <c r="E236" s="145" t="s">
        <v>167</v>
      </c>
      <c r="F236" s="145"/>
      <c r="G236" s="146" t="str">
        <f t="shared" si="5"/>
        <v>-403</v>
      </c>
    </row>
    <row r="237" spans="1:7" ht="24.75" customHeight="1">
      <c r="A237" s="145">
        <v>236</v>
      </c>
      <c r="B237" s="147" t="s">
        <v>592</v>
      </c>
      <c r="C237" s="147">
        <v>52.75</v>
      </c>
      <c r="D237" s="145" t="s">
        <v>356</v>
      </c>
      <c r="E237" s="145" t="s">
        <v>167</v>
      </c>
      <c r="F237" s="145"/>
      <c r="G237" s="146" t="str">
        <f t="shared" si="5"/>
        <v>-404</v>
      </c>
    </row>
    <row r="238" spans="1:7" ht="24.75" customHeight="1">
      <c r="A238" s="145">
        <v>237</v>
      </c>
      <c r="B238" s="147" t="s">
        <v>593</v>
      </c>
      <c r="C238" s="147">
        <v>63.64</v>
      </c>
      <c r="D238" s="145" t="s">
        <v>356</v>
      </c>
      <c r="E238" s="145" t="s">
        <v>167</v>
      </c>
      <c r="F238" s="145"/>
      <c r="G238" s="146" t="str">
        <f t="shared" si="5"/>
        <v>-405</v>
      </c>
    </row>
    <row r="239" spans="1:7" ht="24.75" customHeight="1">
      <c r="A239" s="145">
        <v>238</v>
      </c>
      <c r="B239" s="147" t="s">
        <v>594</v>
      </c>
      <c r="C239" s="147">
        <v>62.47</v>
      </c>
      <c r="D239" s="145" t="s">
        <v>356</v>
      </c>
      <c r="E239" s="145" t="s">
        <v>167</v>
      </c>
      <c r="F239" s="145"/>
      <c r="G239" s="146" t="str">
        <f t="shared" si="5"/>
        <v>-501</v>
      </c>
    </row>
    <row r="240" spans="1:7" ht="24.75" customHeight="1">
      <c r="A240" s="145">
        <v>239</v>
      </c>
      <c r="B240" s="147" t="s">
        <v>595</v>
      </c>
      <c r="C240" s="147">
        <v>52.16</v>
      </c>
      <c r="D240" s="145" t="s">
        <v>356</v>
      </c>
      <c r="E240" s="145" t="s">
        <v>167</v>
      </c>
      <c r="F240" s="145"/>
      <c r="G240" s="146" t="str">
        <f t="shared" si="5"/>
        <v>-502</v>
      </c>
    </row>
    <row r="241" spans="1:7" ht="24.75" customHeight="1">
      <c r="A241" s="145">
        <v>240</v>
      </c>
      <c r="B241" s="147" t="s">
        <v>596</v>
      </c>
      <c r="C241" s="147">
        <v>51.67</v>
      </c>
      <c r="D241" s="145" t="s">
        <v>356</v>
      </c>
      <c r="E241" s="145" t="s">
        <v>167</v>
      </c>
      <c r="F241" s="145"/>
      <c r="G241" s="146" t="str">
        <f t="shared" si="5"/>
        <v>-503</v>
      </c>
    </row>
    <row r="242" spans="1:7" ht="24.75" customHeight="1">
      <c r="A242" s="145">
        <v>241</v>
      </c>
      <c r="B242" s="147" t="s">
        <v>597</v>
      </c>
      <c r="C242" s="147">
        <v>52.75</v>
      </c>
      <c r="D242" s="145" t="s">
        <v>356</v>
      </c>
      <c r="E242" s="145" t="s">
        <v>167</v>
      </c>
      <c r="F242" s="145"/>
      <c r="G242" s="146" t="str">
        <f t="shared" si="5"/>
        <v>-504</v>
      </c>
    </row>
    <row r="243" spans="1:7" ht="24.75" customHeight="1">
      <c r="A243" s="145">
        <v>242</v>
      </c>
      <c r="B243" s="147" t="s">
        <v>598</v>
      </c>
      <c r="C243" s="147">
        <v>63.64</v>
      </c>
      <c r="D243" s="145" t="s">
        <v>356</v>
      </c>
      <c r="E243" s="145" t="s">
        <v>167</v>
      </c>
      <c r="F243" s="145"/>
      <c r="G243" s="146" t="str">
        <f t="shared" si="5"/>
        <v>-505</v>
      </c>
    </row>
    <row r="244" spans="1:7" ht="24.75" customHeight="1">
      <c r="A244" s="145">
        <v>243</v>
      </c>
      <c r="B244" s="147" t="s">
        <v>599</v>
      </c>
      <c r="C244" s="147">
        <v>62.47</v>
      </c>
      <c r="D244" s="145" t="s">
        <v>356</v>
      </c>
      <c r="E244" s="145" t="s">
        <v>167</v>
      </c>
      <c r="F244" s="145"/>
      <c r="G244" s="146" t="str">
        <f t="shared" si="5"/>
        <v>-601</v>
      </c>
    </row>
    <row r="245" spans="1:7" ht="24.75" customHeight="1">
      <c r="A245" s="145">
        <v>244</v>
      </c>
      <c r="B245" s="147" t="s">
        <v>600</v>
      </c>
      <c r="C245" s="147">
        <v>52.16</v>
      </c>
      <c r="D245" s="145" t="s">
        <v>356</v>
      </c>
      <c r="E245" s="145" t="s">
        <v>167</v>
      </c>
      <c r="F245" s="145"/>
      <c r="G245" s="146" t="str">
        <f t="shared" si="5"/>
        <v>-602</v>
      </c>
    </row>
    <row r="246" spans="1:7" ht="24.75" customHeight="1">
      <c r="A246" s="145">
        <v>245</v>
      </c>
      <c r="B246" s="147" t="s">
        <v>601</v>
      </c>
      <c r="C246" s="147">
        <v>51.67</v>
      </c>
      <c r="D246" s="145" t="s">
        <v>356</v>
      </c>
      <c r="E246" s="145" t="s">
        <v>167</v>
      </c>
      <c r="F246" s="145"/>
      <c r="G246" s="146" t="str">
        <f t="shared" si="5"/>
        <v>-603</v>
      </c>
    </row>
    <row r="247" spans="1:7" ht="24.75" customHeight="1">
      <c r="A247" s="145">
        <v>246</v>
      </c>
      <c r="B247" s="147" t="s">
        <v>602</v>
      </c>
      <c r="C247" s="147">
        <v>52.75</v>
      </c>
      <c r="D247" s="145" t="s">
        <v>356</v>
      </c>
      <c r="E247" s="145" t="s">
        <v>167</v>
      </c>
      <c r="F247" s="145"/>
      <c r="G247" s="146" t="str">
        <f t="shared" si="5"/>
        <v>-604</v>
      </c>
    </row>
    <row r="248" spans="1:7" ht="24.75" customHeight="1">
      <c r="A248" s="145">
        <v>247</v>
      </c>
      <c r="B248" s="147" t="s">
        <v>603</v>
      </c>
      <c r="C248" s="147">
        <v>63.64</v>
      </c>
      <c r="D248" s="145" t="s">
        <v>356</v>
      </c>
      <c r="E248" s="145" t="s">
        <v>167</v>
      </c>
      <c r="F248" s="145"/>
      <c r="G248" s="146" t="str">
        <f t="shared" si="5"/>
        <v>-605</v>
      </c>
    </row>
    <row r="249" spans="1:7" ht="24.75" customHeight="1">
      <c r="A249" s="145">
        <v>248</v>
      </c>
      <c r="B249" s="147" t="s">
        <v>604</v>
      </c>
      <c r="C249" s="147">
        <v>62.47</v>
      </c>
      <c r="D249" s="145" t="s">
        <v>356</v>
      </c>
      <c r="E249" s="145" t="s">
        <v>167</v>
      </c>
      <c r="F249" s="145"/>
      <c r="G249" s="146" t="str">
        <f t="shared" si="5"/>
        <v>-701</v>
      </c>
    </row>
    <row r="250" spans="1:7" ht="24.75" customHeight="1">
      <c r="A250" s="145">
        <v>249</v>
      </c>
      <c r="B250" s="147" t="s">
        <v>605</v>
      </c>
      <c r="C250" s="147">
        <v>52.16</v>
      </c>
      <c r="D250" s="145" t="s">
        <v>356</v>
      </c>
      <c r="E250" s="145" t="s">
        <v>167</v>
      </c>
      <c r="F250" s="145"/>
      <c r="G250" s="146" t="str">
        <f t="shared" si="5"/>
        <v>-702</v>
      </c>
    </row>
    <row r="251" spans="1:7" ht="24.75" customHeight="1">
      <c r="A251" s="145">
        <v>250</v>
      </c>
      <c r="B251" s="147" t="s">
        <v>606</v>
      </c>
      <c r="C251" s="147">
        <v>51.67</v>
      </c>
      <c r="D251" s="145" t="s">
        <v>356</v>
      </c>
      <c r="E251" s="145" t="s">
        <v>167</v>
      </c>
      <c r="F251" s="145"/>
      <c r="G251" s="146" t="str">
        <f t="shared" si="5"/>
        <v>-703</v>
      </c>
    </row>
    <row r="252" spans="1:7" ht="24.75" customHeight="1">
      <c r="A252" s="145">
        <v>251</v>
      </c>
      <c r="B252" s="147" t="s">
        <v>607</v>
      </c>
      <c r="C252" s="147">
        <v>52.75</v>
      </c>
      <c r="D252" s="145" t="s">
        <v>356</v>
      </c>
      <c r="E252" s="145" t="s">
        <v>167</v>
      </c>
      <c r="F252" s="145"/>
      <c r="G252" s="146" t="str">
        <f t="shared" si="5"/>
        <v>-704</v>
      </c>
    </row>
    <row r="253" spans="1:7" ht="24.75" customHeight="1">
      <c r="A253" s="145">
        <v>252</v>
      </c>
      <c r="B253" s="147" t="s">
        <v>608</v>
      </c>
      <c r="C253" s="147">
        <v>63.64</v>
      </c>
      <c r="D253" s="145" t="s">
        <v>356</v>
      </c>
      <c r="E253" s="145" t="s">
        <v>167</v>
      </c>
      <c r="F253" s="145"/>
      <c r="G253" s="146" t="str">
        <f t="shared" si="5"/>
        <v>-705</v>
      </c>
    </row>
    <row r="254" spans="1:7" ht="24.75" customHeight="1">
      <c r="A254" s="145">
        <v>253</v>
      </c>
      <c r="B254" s="147" t="s">
        <v>609</v>
      </c>
      <c r="C254" s="147">
        <v>62.47</v>
      </c>
      <c r="D254" s="145" t="s">
        <v>356</v>
      </c>
      <c r="E254" s="145" t="s">
        <v>167</v>
      </c>
      <c r="F254" s="145"/>
      <c r="G254" s="146" t="str">
        <f t="shared" si="5"/>
        <v>-801</v>
      </c>
    </row>
    <row r="255" spans="1:7" ht="24.75" customHeight="1">
      <c r="A255" s="145">
        <v>254</v>
      </c>
      <c r="B255" s="147" t="s">
        <v>610</v>
      </c>
      <c r="C255" s="147">
        <v>52.16</v>
      </c>
      <c r="D255" s="145" t="s">
        <v>356</v>
      </c>
      <c r="E255" s="145" t="s">
        <v>167</v>
      </c>
      <c r="F255" s="145"/>
      <c r="G255" s="146" t="str">
        <f t="shared" si="5"/>
        <v>-802</v>
      </c>
    </row>
    <row r="256" spans="1:7" ht="24.75" customHeight="1">
      <c r="A256" s="145">
        <v>255</v>
      </c>
      <c r="B256" s="147" t="s">
        <v>611</v>
      </c>
      <c r="C256" s="147">
        <v>51.67</v>
      </c>
      <c r="D256" s="145" t="s">
        <v>356</v>
      </c>
      <c r="E256" s="145" t="s">
        <v>167</v>
      </c>
      <c r="F256" s="145"/>
      <c r="G256" s="146" t="str">
        <f t="shared" si="5"/>
        <v>-803</v>
      </c>
    </row>
    <row r="257" spans="1:7" ht="24.75" customHeight="1">
      <c r="A257" s="145">
        <v>256</v>
      </c>
      <c r="B257" s="147" t="s">
        <v>612</v>
      </c>
      <c r="C257" s="147">
        <v>52.75</v>
      </c>
      <c r="D257" s="145" t="s">
        <v>356</v>
      </c>
      <c r="E257" s="145" t="s">
        <v>167</v>
      </c>
      <c r="F257" s="145"/>
      <c r="G257" s="146" t="str">
        <f t="shared" si="5"/>
        <v>-804</v>
      </c>
    </row>
    <row r="258" spans="1:7" ht="24.75" customHeight="1">
      <c r="A258" s="145">
        <v>257</v>
      </c>
      <c r="B258" s="147" t="s">
        <v>613</v>
      </c>
      <c r="C258" s="147">
        <v>63.64</v>
      </c>
      <c r="D258" s="145" t="s">
        <v>356</v>
      </c>
      <c r="E258" s="145" t="s">
        <v>167</v>
      </c>
      <c r="F258" s="145"/>
      <c r="G258" s="146" t="str">
        <f t="shared" si="5"/>
        <v>-805</v>
      </c>
    </row>
    <row r="259" spans="1:7" ht="24.75" customHeight="1">
      <c r="A259" s="145">
        <v>258</v>
      </c>
      <c r="B259" s="147" t="s">
        <v>614</v>
      </c>
      <c r="C259" s="147">
        <v>62.47</v>
      </c>
      <c r="D259" s="145" t="s">
        <v>356</v>
      </c>
      <c r="E259" s="145" t="s">
        <v>167</v>
      </c>
      <c r="F259" s="145"/>
      <c r="G259" s="146" t="str">
        <f t="shared" ref="G259:G298" si="6">RIGHT(B259,4)</f>
        <v>-901</v>
      </c>
    </row>
    <row r="260" spans="1:7" ht="24.75" customHeight="1">
      <c r="A260" s="145">
        <v>259</v>
      </c>
      <c r="B260" s="147" t="s">
        <v>615</v>
      </c>
      <c r="C260" s="147">
        <v>52.16</v>
      </c>
      <c r="D260" s="145" t="s">
        <v>356</v>
      </c>
      <c r="E260" s="145" t="s">
        <v>167</v>
      </c>
      <c r="F260" s="145"/>
      <c r="G260" s="146" t="str">
        <f t="shared" si="6"/>
        <v>-902</v>
      </c>
    </row>
    <row r="261" spans="1:7" ht="24.75" customHeight="1">
      <c r="A261" s="145">
        <v>260</v>
      </c>
      <c r="B261" s="147" t="s">
        <v>616</v>
      </c>
      <c r="C261" s="147">
        <v>51.67</v>
      </c>
      <c r="D261" s="145" t="s">
        <v>356</v>
      </c>
      <c r="E261" s="145" t="s">
        <v>167</v>
      </c>
      <c r="F261" s="145"/>
      <c r="G261" s="146" t="str">
        <f t="shared" si="6"/>
        <v>-903</v>
      </c>
    </row>
    <row r="262" spans="1:7" ht="24.75" customHeight="1">
      <c r="A262" s="145">
        <v>261</v>
      </c>
      <c r="B262" s="147" t="s">
        <v>617</v>
      </c>
      <c r="C262" s="147">
        <v>52.75</v>
      </c>
      <c r="D262" s="145" t="s">
        <v>356</v>
      </c>
      <c r="E262" s="145" t="s">
        <v>167</v>
      </c>
      <c r="F262" s="145"/>
      <c r="G262" s="146" t="str">
        <f t="shared" si="6"/>
        <v>-904</v>
      </c>
    </row>
    <row r="263" spans="1:7" ht="24.75" customHeight="1">
      <c r="A263" s="145">
        <v>262</v>
      </c>
      <c r="B263" s="147" t="s">
        <v>618</v>
      </c>
      <c r="C263" s="147">
        <v>63.64</v>
      </c>
      <c r="D263" s="145" t="s">
        <v>356</v>
      </c>
      <c r="E263" s="145" t="s">
        <v>167</v>
      </c>
      <c r="F263" s="145"/>
      <c r="G263" s="146" t="str">
        <f t="shared" si="6"/>
        <v>-905</v>
      </c>
    </row>
    <row r="264" spans="1:7" ht="24.75" customHeight="1">
      <c r="A264" s="145">
        <v>263</v>
      </c>
      <c r="B264" s="147" t="s">
        <v>619</v>
      </c>
      <c r="C264" s="147">
        <v>62.47</v>
      </c>
      <c r="D264" s="145" t="s">
        <v>356</v>
      </c>
      <c r="E264" s="145" t="s">
        <v>167</v>
      </c>
      <c r="F264" s="145"/>
      <c r="G264" s="146" t="str">
        <f t="shared" si="6"/>
        <v>1001</v>
      </c>
    </row>
    <row r="265" spans="1:7" ht="24.75" customHeight="1">
      <c r="A265" s="145">
        <v>264</v>
      </c>
      <c r="B265" s="147" t="s">
        <v>620</v>
      </c>
      <c r="C265" s="147">
        <v>52.16</v>
      </c>
      <c r="D265" s="145" t="s">
        <v>356</v>
      </c>
      <c r="E265" s="145" t="s">
        <v>167</v>
      </c>
      <c r="F265" s="145"/>
      <c r="G265" s="146" t="str">
        <f t="shared" si="6"/>
        <v>1002</v>
      </c>
    </row>
    <row r="266" spans="1:7" ht="24.75" customHeight="1">
      <c r="A266" s="145">
        <v>265</v>
      </c>
      <c r="B266" s="147" t="s">
        <v>621</v>
      </c>
      <c r="C266" s="147">
        <v>51.67</v>
      </c>
      <c r="D266" s="145" t="s">
        <v>356</v>
      </c>
      <c r="E266" s="145" t="s">
        <v>167</v>
      </c>
      <c r="F266" s="145"/>
      <c r="G266" s="146" t="str">
        <f t="shared" si="6"/>
        <v>1003</v>
      </c>
    </row>
    <row r="267" spans="1:7" ht="24.75" customHeight="1">
      <c r="A267" s="145">
        <v>266</v>
      </c>
      <c r="B267" s="147" t="s">
        <v>622</v>
      </c>
      <c r="C267" s="147">
        <v>52.75</v>
      </c>
      <c r="D267" s="145" t="s">
        <v>356</v>
      </c>
      <c r="E267" s="145" t="s">
        <v>167</v>
      </c>
      <c r="F267" s="145"/>
      <c r="G267" s="146" t="str">
        <f t="shared" si="6"/>
        <v>1004</v>
      </c>
    </row>
    <row r="268" spans="1:7" ht="24.75" customHeight="1">
      <c r="A268" s="145">
        <v>267</v>
      </c>
      <c r="B268" s="147" t="s">
        <v>623</v>
      </c>
      <c r="C268" s="147">
        <v>63.64</v>
      </c>
      <c r="D268" s="145" t="s">
        <v>356</v>
      </c>
      <c r="E268" s="145" t="s">
        <v>167</v>
      </c>
      <c r="F268" s="145"/>
      <c r="G268" s="146" t="str">
        <f t="shared" si="6"/>
        <v>1005</v>
      </c>
    </row>
    <row r="269" spans="1:7" ht="24.75" customHeight="1">
      <c r="A269" s="145">
        <v>268</v>
      </c>
      <c r="B269" s="147" t="s">
        <v>624</v>
      </c>
      <c r="C269" s="147">
        <v>62.47</v>
      </c>
      <c r="D269" s="145" t="s">
        <v>356</v>
      </c>
      <c r="E269" s="145" t="s">
        <v>167</v>
      </c>
      <c r="F269" s="145"/>
      <c r="G269" s="146" t="str">
        <f t="shared" si="6"/>
        <v>1101</v>
      </c>
    </row>
    <row r="270" spans="1:7" ht="24.75" customHeight="1">
      <c r="A270" s="145">
        <v>269</v>
      </c>
      <c r="B270" s="147" t="s">
        <v>625</v>
      </c>
      <c r="C270" s="147">
        <v>52.16</v>
      </c>
      <c r="D270" s="145" t="s">
        <v>356</v>
      </c>
      <c r="E270" s="145" t="s">
        <v>167</v>
      </c>
      <c r="F270" s="145"/>
      <c r="G270" s="146" t="str">
        <f t="shared" si="6"/>
        <v>1102</v>
      </c>
    </row>
    <row r="271" spans="1:7" ht="24.75" customHeight="1">
      <c r="A271" s="145">
        <v>270</v>
      </c>
      <c r="B271" s="147" t="s">
        <v>626</v>
      </c>
      <c r="C271" s="147">
        <v>51.67</v>
      </c>
      <c r="D271" s="145" t="s">
        <v>356</v>
      </c>
      <c r="E271" s="145" t="s">
        <v>167</v>
      </c>
      <c r="F271" s="145"/>
      <c r="G271" s="146" t="str">
        <f t="shared" si="6"/>
        <v>1103</v>
      </c>
    </row>
    <row r="272" spans="1:7" ht="24.75" customHeight="1">
      <c r="A272" s="145">
        <v>271</v>
      </c>
      <c r="B272" s="147" t="s">
        <v>627</v>
      </c>
      <c r="C272" s="147">
        <v>52.75</v>
      </c>
      <c r="D272" s="145" t="s">
        <v>356</v>
      </c>
      <c r="E272" s="145" t="s">
        <v>167</v>
      </c>
      <c r="F272" s="145"/>
      <c r="G272" s="146" t="str">
        <f t="shared" si="6"/>
        <v>1104</v>
      </c>
    </row>
    <row r="273" spans="1:7" ht="24.75" customHeight="1">
      <c r="A273" s="145">
        <v>272</v>
      </c>
      <c r="B273" s="147" t="s">
        <v>628</v>
      </c>
      <c r="C273" s="147">
        <v>63.64</v>
      </c>
      <c r="D273" s="145" t="s">
        <v>356</v>
      </c>
      <c r="E273" s="145" t="s">
        <v>167</v>
      </c>
      <c r="F273" s="145"/>
      <c r="G273" s="146" t="str">
        <f t="shared" si="6"/>
        <v>1105</v>
      </c>
    </row>
    <row r="274" spans="1:7" ht="24.75" customHeight="1">
      <c r="A274" s="145">
        <v>273</v>
      </c>
      <c r="B274" s="147" t="s">
        <v>629</v>
      </c>
      <c r="C274" s="147">
        <v>62.47</v>
      </c>
      <c r="D274" s="145" t="s">
        <v>356</v>
      </c>
      <c r="E274" s="145" t="s">
        <v>167</v>
      </c>
      <c r="F274" s="145"/>
      <c r="G274" s="146" t="str">
        <f t="shared" si="6"/>
        <v>1201</v>
      </c>
    </row>
    <row r="275" spans="1:7" ht="24.75" customHeight="1">
      <c r="A275" s="145">
        <v>274</v>
      </c>
      <c r="B275" s="147" t="s">
        <v>630</v>
      </c>
      <c r="C275" s="147">
        <v>52.16</v>
      </c>
      <c r="D275" s="145" t="s">
        <v>356</v>
      </c>
      <c r="E275" s="145" t="s">
        <v>167</v>
      </c>
      <c r="F275" s="145"/>
      <c r="G275" s="146" t="str">
        <f t="shared" si="6"/>
        <v>1202</v>
      </c>
    </row>
    <row r="276" spans="1:7" ht="24.75" customHeight="1">
      <c r="A276" s="145">
        <v>275</v>
      </c>
      <c r="B276" s="147" t="s">
        <v>631</v>
      </c>
      <c r="C276" s="147">
        <v>51.67</v>
      </c>
      <c r="D276" s="145" t="s">
        <v>356</v>
      </c>
      <c r="E276" s="145" t="s">
        <v>167</v>
      </c>
      <c r="F276" s="145"/>
      <c r="G276" s="146" t="str">
        <f t="shared" si="6"/>
        <v>1203</v>
      </c>
    </row>
    <row r="277" spans="1:7" ht="24.75" customHeight="1">
      <c r="A277" s="145">
        <v>276</v>
      </c>
      <c r="B277" s="147" t="s">
        <v>632</v>
      </c>
      <c r="C277" s="147">
        <v>52.75</v>
      </c>
      <c r="D277" s="145" t="s">
        <v>356</v>
      </c>
      <c r="E277" s="145" t="s">
        <v>167</v>
      </c>
      <c r="F277" s="145"/>
      <c r="G277" s="146" t="str">
        <f t="shared" si="6"/>
        <v>1204</v>
      </c>
    </row>
    <row r="278" spans="1:7" ht="24.75" customHeight="1">
      <c r="A278" s="145">
        <v>277</v>
      </c>
      <c r="B278" s="147" t="s">
        <v>633</v>
      </c>
      <c r="C278" s="147">
        <v>63.64</v>
      </c>
      <c r="D278" s="145" t="s">
        <v>356</v>
      </c>
      <c r="E278" s="145" t="s">
        <v>167</v>
      </c>
      <c r="F278" s="145"/>
      <c r="G278" s="146" t="str">
        <f t="shared" si="6"/>
        <v>1205</v>
      </c>
    </row>
    <row r="279" spans="1:7" ht="24.75" customHeight="1">
      <c r="A279" s="145">
        <v>278</v>
      </c>
      <c r="B279" s="147" t="s">
        <v>634</v>
      </c>
      <c r="C279" s="147">
        <v>62.47</v>
      </c>
      <c r="D279" s="145" t="s">
        <v>356</v>
      </c>
      <c r="E279" s="145" t="s">
        <v>167</v>
      </c>
      <c r="F279" s="145"/>
      <c r="G279" s="146" t="str">
        <f t="shared" si="6"/>
        <v>1301</v>
      </c>
    </row>
    <row r="280" spans="1:7" ht="24.75" customHeight="1">
      <c r="A280" s="145">
        <v>279</v>
      </c>
      <c r="B280" s="147" t="s">
        <v>635</v>
      </c>
      <c r="C280" s="147">
        <v>52.16</v>
      </c>
      <c r="D280" s="145" t="s">
        <v>356</v>
      </c>
      <c r="E280" s="145" t="s">
        <v>167</v>
      </c>
      <c r="F280" s="145"/>
      <c r="G280" s="146" t="str">
        <f t="shared" si="6"/>
        <v>1302</v>
      </c>
    </row>
    <row r="281" spans="1:7" ht="24.75" customHeight="1">
      <c r="A281" s="145">
        <v>280</v>
      </c>
      <c r="B281" s="147" t="s">
        <v>636</v>
      </c>
      <c r="C281" s="147">
        <v>51.67</v>
      </c>
      <c r="D281" s="145" t="s">
        <v>356</v>
      </c>
      <c r="E281" s="145" t="s">
        <v>167</v>
      </c>
      <c r="F281" s="145"/>
      <c r="G281" s="146" t="str">
        <f t="shared" si="6"/>
        <v>1303</v>
      </c>
    </row>
    <row r="282" spans="1:7" ht="24.75" customHeight="1">
      <c r="A282" s="145">
        <v>281</v>
      </c>
      <c r="B282" s="147" t="s">
        <v>637</v>
      </c>
      <c r="C282" s="147">
        <v>52.75</v>
      </c>
      <c r="D282" s="145" t="s">
        <v>356</v>
      </c>
      <c r="E282" s="145" t="s">
        <v>167</v>
      </c>
      <c r="F282" s="145"/>
      <c r="G282" s="146" t="str">
        <f t="shared" si="6"/>
        <v>1304</v>
      </c>
    </row>
    <row r="283" spans="1:7" ht="24.75" customHeight="1">
      <c r="A283" s="145">
        <v>282</v>
      </c>
      <c r="B283" s="147" t="s">
        <v>638</v>
      </c>
      <c r="C283" s="147">
        <v>63.64</v>
      </c>
      <c r="D283" s="145" t="s">
        <v>356</v>
      </c>
      <c r="E283" s="145" t="s">
        <v>167</v>
      </c>
      <c r="F283" s="145"/>
      <c r="G283" s="146" t="str">
        <f t="shared" si="6"/>
        <v>1305</v>
      </c>
    </row>
    <row r="284" spans="1:7" ht="24.75" customHeight="1">
      <c r="A284" s="145">
        <v>283</v>
      </c>
      <c r="B284" s="147" t="s">
        <v>639</v>
      </c>
      <c r="C284" s="147">
        <v>62.47</v>
      </c>
      <c r="D284" s="145" t="s">
        <v>356</v>
      </c>
      <c r="E284" s="145" t="s">
        <v>167</v>
      </c>
      <c r="F284" s="145"/>
      <c r="G284" s="146" t="str">
        <f t="shared" si="6"/>
        <v>1401</v>
      </c>
    </row>
    <row r="285" spans="1:7" ht="24.75" customHeight="1">
      <c r="A285" s="145">
        <v>284</v>
      </c>
      <c r="B285" s="147" t="s">
        <v>640</v>
      </c>
      <c r="C285" s="147">
        <v>52.16</v>
      </c>
      <c r="D285" s="145" t="s">
        <v>356</v>
      </c>
      <c r="E285" s="145" t="s">
        <v>167</v>
      </c>
      <c r="F285" s="145"/>
      <c r="G285" s="146" t="str">
        <f t="shared" si="6"/>
        <v>1402</v>
      </c>
    </row>
    <row r="286" spans="1:7" ht="24.75" customHeight="1">
      <c r="A286" s="145">
        <v>285</v>
      </c>
      <c r="B286" s="147" t="s">
        <v>641</v>
      </c>
      <c r="C286" s="147">
        <v>51.67</v>
      </c>
      <c r="D286" s="145" t="s">
        <v>356</v>
      </c>
      <c r="E286" s="145" t="s">
        <v>167</v>
      </c>
      <c r="F286" s="145"/>
      <c r="G286" s="146" t="str">
        <f t="shared" si="6"/>
        <v>1403</v>
      </c>
    </row>
    <row r="287" spans="1:7" ht="24.75" customHeight="1">
      <c r="A287" s="145">
        <v>286</v>
      </c>
      <c r="B287" s="147" t="s">
        <v>642</v>
      </c>
      <c r="C287" s="147">
        <v>52.75</v>
      </c>
      <c r="D287" s="145" t="s">
        <v>356</v>
      </c>
      <c r="E287" s="145" t="s">
        <v>167</v>
      </c>
      <c r="F287" s="145"/>
      <c r="G287" s="146" t="str">
        <f t="shared" si="6"/>
        <v>1404</v>
      </c>
    </row>
    <row r="288" spans="1:7" ht="24.75" customHeight="1">
      <c r="A288" s="145">
        <v>287</v>
      </c>
      <c r="B288" s="147" t="s">
        <v>643</v>
      </c>
      <c r="C288" s="147">
        <v>63.64</v>
      </c>
      <c r="D288" s="145" t="s">
        <v>356</v>
      </c>
      <c r="E288" s="145" t="s">
        <v>167</v>
      </c>
      <c r="F288" s="145"/>
      <c r="G288" s="146" t="str">
        <f t="shared" si="6"/>
        <v>1405</v>
      </c>
    </row>
    <row r="289" spans="1:7" ht="24.75" customHeight="1">
      <c r="A289" s="145">
        <v>288</v>
      </c>
      <c r="B289" s="147" t="s">
        <v>644</v>
      </c>
      <c r="C289" s="147">
        <v>62.47</v>
      </c>
      <c r="D289" s="145" t="s">
        <v>356</v>
      </c>
      <c r="E289" s="145" t="s">
        <v>167</v>
      </c>
      <c r="F289" s="145"/>
      <c r="G289" s="146" t="str">
        <f t="shared" si="6"/>
        <v>1501</v>
      </c>
    </row>
    <row r="290" spans="1:7" ht="24.75" customHeight="1">
      <c r="A290" s="145">
        <v>289</v>
      </c>
      <c r="B290" s="147" t="s">
        <v>645</v>
      </c>
      <c r="C290" s="147">
        <v>52.16</v>
      </c>
      <c r="D290" s="145" t="s">
        <v>356</v>
      </c>
      <c r="E290" s="145" t="s">
        <v>167</v>
      </c>
      <c r="F290" s="145"/>
      <c r="G290" s="146" t="str">
        <f t="shared" si="6"/>
        <v>1502</v>
      </c>
    </row>
    <row r="291" spans="1:7" ht="24.75" customHeight="1">
      <c r="A291" s="145">
        <v>290</v>
      </c>
      <c r="B291" s="147" t="s">
        <v>646</v>
      </c>
      <c r="C291" s="147">
        <v>51.67</v>
      </c>
      <c r="D291" s="145" t="s">
        <v>356</v>
      </c>
      <c r="E291" s="145" t="s">
        <v>167</v>
      </c>
      <c r="F291" s="145"/>
      <c r="G291" s="146" t="str">
        <f t="shared" si="6"/>
        <v>1503</v>
      </c>
    </row>
    <row r="292" spans="1:7" ht="24.75" customHeight="1">
      <c r="A292" s="145">
        <v>291</v>
      </c>
      <c r="B292" s="147" t="s">
        <v>647</v>
      </c>
      <c r="C292" s="147">
        <v>52.75</v>
      </c>
      <c r="D292" s="145" t="s">
        <v>356</v>
      </c>
      <c r="E292" s="145" t="s">
        <v>167</v>
      </c>
      <c r="F292" s="145"/>
      <c r="G292" s="146" t="str">
        <f t="shared" si="6"/>
        <v>1504</v>
      </c>
    </row>
    <row r="293" spans="1:7" ht="24.75" customHeight="1">
      <c r="A293" s="145">
        <v>292</v>
      </c>
      <c r="B293" s="147" t="s">
        <v>648</v>
      </c>
      <c r="C293" s="147">
        <v>63.64</v>
      </c>
      <c r="D293" s="145" t="s">
        <v>356</v>
      </c>
      <c r="E293" s="145" t="s">
        <v>167</v>
      </c>
      <c r="F293" s="145"/>
      <c r="G293" s="146" t="str">
        <f t="shared" si="6"/>
        <v>1505</v>
      </c>
    </row>
    <row r="294" spans="1:7" ht="24.75" customHeight="1">
      <c r="A294" s="145">
        <v>293</v>
      </c>
      <c r="B294" s="147" t="s">
        <v>649</v>
      </c>
      <c r="C294" s="147">
        <v>62.47</v>
      </c>
      <c r="D294" s="145" t="s">
        <v>356</v>
      </c>
      <c r="E294" s="145" t="s">
        <v>167</v>
      </c>
      <c r="F294" s="145"/>
      <c r="G294" s="146" t="str">
        <f t="shared" si="6"/>
        <v>1601</v>
      </c>
    </row>
    <row r="295" spans="1:7" ht="24.75" customHeight="1">
      <c r="A295" s="145">
        <v>294</v>
      </c>
      <c r="B295" s="147" t="s">
        <v>650</v>
      </c>
      <c r="C295" s="147">
        <v>52.16</v>
      </c>
      <c r="D295" s="145" t="s">
        <v>356</v>
      </c>
      <c r="E295" s="145" t="s">
        <v>167</v>
      </c>
      <c r="F295" s="145"/>
      <c r="G295" s="146" t="str">
        <f t="shared" si="6"/>
        <v>1602</v>
      </c>
    </row>
    <row r="296" spans="1:7" ht="24.75" customHeight="1">
      <c r="A296" s="145">
        <v>295</v>
      </c>
      <c r="B296" s="147" t="s">
        <v>651</v>
      </c>
      <c r="C296" s="147">
        <v>51.67</v>
      </c>
      <c r="D296" s="145" t="s">
        <v>356</v>
      </c>
      <c r="E296" s="145" t="s">
        <v>167</v>
      </c>
      <c r="F296" s="145"/>
      <c r="G296" s="146" t="str">
        <f t="shared" si="6"/>
        <v>1603</v>
      </c>
    </row>
    <row r="297" spans="1:7" ht="24.75" customHeight="1">
      <c r="A297" s="145">
        <v>296</v>
      </c>
      <c r="B297" s="147" t="s">
        <v>652</v>
      </c>
      <c r="C297" s="147">
        <v>52.75</v>
      </c>
      <c r="D297" s="145" t="s">
        <v>356</v>
      </c>
      <c r="E297" s="145" t="s">
        <v>167</v>
      </c>
      <c r="F297" s="145"/>
      <c r="G297" s="146" t="str">
        <f t="shared" si="6"/>
        <v>1604</v>
      </c>
    </row>
    <row r="298" spans="1:7" ht="24.75" customHeight="1">
      <c r="A298" s="145">
        <v>297</v>
      </c>
      <c r="B298" s="147" t="s">
        <v>653</v>
      </c>
      <c r="C298" s="147">
        <v>63.64</v>
      </c>
      <c r="D298" s="145" t="s">
        <v>356</v>
      </c>
      <c r="E298" s="145" t="s">
        <v>167</v>
      </c>
      <c r="F298" s="145"/>
      <c r="G298" s="146" t="str">
        <f t="shared" si="6"/>
        <v>1605</v>
      </c>
    </row>
  </sheetData>
  <autoFilter ref="A1:G298" xr:uid="{00000000-0009-0000-0000-00000D000000}"/>
  <phoneticPr fontId="1" type="noConversion"/>
  <pageMargins left="0.69930555555555596" right="0.69930555555555596" top="0.75" bottom="0.75" header="0.3" footer="0.3"/>
  <pageSetup paperSize="9" orientation="portrait" horizontalDpi="2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Q790"/>
  <sheetViews>
    <sheetView topLeftCell="J1" workbookViewId="0">
      <selection activeCell="K13" sqref="K13:N13"/>
    </sheetView>
  </sheetViews>
  <sheetFormatPr defaultColWidth="9" defaultRowHeight="24.95" customHeight="1"/>
  <cols>
    <col min="1" max="1" width="9" style="150"/>
    <col min="2" max="2" width="10.625" style="150" customWidth="1"/>
    <col min="3" max="9" width="9" style="150"/>
    <col min="10" max="10" width="13" style="150" customWidth="1"/>
    <col min="11" max="11" width="13.125" style="150" bestFit="1" customWidth="1"/>
    <col min="12" max="12" width="12.75" style="150" bestFit="1" customWidth="1"/>
    <col min="13" max="14" width="10.5" style="150" bestFit="1" customWidth="1"/>
    <col min="15" max="16384" width="9" style="150"/>
  </cols>
  <sheetData>
    <row r="1" spans="1:17" ht="24.95" customHeight="1">
      <c r="A1" s="148" t="s">
        <v>77</v>
      </c>
      <c r="B1" s="148" t="s">
        <v>654</v>
      </c>
      <c r="C1" s="148" t="s">
        <v>248</v>
      </c>
      <c r="D1" s="148" t="s">
        <v>143</v>
      </c>
      <c r="E1" s="148" t="s">
        <v>155</v>
      </c>
      <c r="F1" s="149" t="s">
        <v>354</v>
      </c>
      <c r="G1" s="223"/>
    </row>
    <row r="2" spans="1:17" ht="24.95" customHeight="1">
      <c r="A2" s="148">
        <v>1</v>
      </c>
      <c r="B2" s="151" t="s">
        <v>509</v>
      </c>
      <c r="C2" s="152">
        <v>58.96</v>
      </c>
      <c r="D2" s="152" t="s">
        <v>356</v>
      </c>
      <c r="E2" s="152" t="s">
        <v>655</v>
      </c>
      <c r="F2" s="149"/>
      <c r="G2" s="223" t="str">
        <f>LEFT(B2,2)</f>
        <v>17</v>
      </c>
      <c r="H2" s="150" t="str">
        <f>RIGHT(B2,4)</f>
        <v>-203</v>
      </c>
      <c r="I2" s="180" t="s">
        <v>143</v>
      </c>
      <c r="J2" s="180" t="s">
        <v>155</v>
      </c>
      <c r="K2" s="180" t="s">
        <v>308</v>
      </c>
      <c r="L2" s="180" t="s">
        <v>3480</v>
      </c>
      <c r="M2" s="180" t="s">
        <v>3481</v>
      </c>
      <c r="N2" s="180" t="s">
        <v>3589</v>
      </c>
    </row>
    <row r="3" spans="1:17" ht="24.95" customHeight="1">
      <c r="A3" s="149">
        <v>2</v>
      </c>
      <c r="B3" s="151" t="s">
        <v>656</v>
      </c>
      <c r="C3" s="152">
        <v>58.81</v>
      </c>
      <c r="D3" s="152" t="s">
        <v>356</v>
      </c>
      <c r="E3" s="152" t="s">
        <v>657</v>
      </c>
      <c r="F3" s="149"/>
      <c r="G3" s="223" t="str">
        <f>LEFT(B3,2)</f>
        <v>1-</v>
      </c>
      <c r="H3" s="150" t="str">
        <f t="shared" ref="H3:H66" si="0">RIGHT(B3,4)</f>
        <v>1102</v>
      </c>
      <c r="I3" s="180" t="s">
        <v>356</v>
      </c>
      <c r="J3" s="180" t="s">
        <v>655</v>
      </c>
      <c r="K3" s="180">
        <f>COUNTIFS(D2:D790,I3,E2:E790,J3)</f>
        <v>335</v>
      </c>
      <c r="L3" s="180" t="s">
        <v>3583</v>
      </c>
      <c r="M3" s="180">
        <f>SUMIF(E2:E790,J3,C2:C790)</f>
        <v>19699.929999999909</v>
      </c>
      <c r="N3" s="201" t="s">
        <v>3588</v>
      </c>
    </row>
    <row r="4" spans="1:17" ht="24.95" customHeight="1">
      <c r="A4" s="148">
        <v>3</v>
      </c>
      <c r="B4" s="151" t="s">
        <v>658</v>
      </c>
      <c r="C4" s="152">
        <v>58.81</v>
      </c>
      <c r="D4" s="152" t="s">
        <v>356</v>
      </c>
      <c r="E4" s="152" t="s">
        <v>657</v>
      </c>
      <c r="F4" s="149"/>
      <c r="G4" s="223" t="str">
        <f t="shared" ref="G4:G25" si="1">LEFT(B4,2)</f>
        <v>1-</v>
      </c>
      <c r="H4" s="150" t="str">
        <f t="shared" si="0"/>
        <v>1103</v>
      </c>
      <c r="I4" s="180"/>
      <c r="J4" s="180" t="s">
        <v>657</v>
      </c>
      <c r="K4" s="180">
        <f>COUNTIFS(D2:D790,I3,E2:E790,J4)</f>
        <v>454</v>
      </c>
      <c r="L4" s="180" t="s">
        <v>3584</v>
      </c>
      <c r="M4" s="180">
        <f>SUMIF(E2:E791,J4,C2:C791)</f>
        <v>27144.380000000092</v>
      </c>
      <c r="N4" s="201" t="s">
        <v>3596</v>
      </c>
    </row>
    <row r="5" spans="1:17" ht="24.95" customHeight="1">
      <c r="A5" s="149">
        <v>4</v>
      </c>
      <c r="B5" s="151" t="s">
        <v>659</v>
      </c>
      <c r="C5" s="152">
        <v>58.81</v>
      </c>
      <c r="D5" s="152" t="s">
        <v>356</v>
      </c>
      <c r="E5" s="152" t="s">
        <v>657</v>
      </c>
      <c r="F5" s="149"/>
      <c r="G5" s="223" t="str">
        <f t="shared" si="1"/>
        <v>1-</v>
      </c>
      <c r="H5" s="150" t="str">
        <f t="shared" si="0"/>
        <v>1104</v>
      </c>
      <c r="I5" s="180"/>
      <c r="J5" s="180"/>
      <c r="K5" s="192">
        <f>K3+K4</f>
        <v>789</v>
      </c>
      <c r="L5" s="180"/>
      <c r="M5" s="194">
        <f>M3+M4</f>
        <v>46844.31</v>
      </c>
      <c r="N5" s="193">
        <f>SUM(C2:C790)</f>
        <v>46844.309999999983</v>
      </c>
    </row>
    <row r="6" spans="1:17" ht="24.95" customHeight="1">
      <c r="A6" s="148">
        <v>5</v>
      </c>
      <c r="B6" s="151" t="s">
        <v>660</v>
      </c>
      <c r="C6" s="152">
        <v>58.25</v>
      </c>
      <c r="D6" s="152" t="s">
        <v>356</v>
      </c>
      <c r="E6" s="152" t="s">
        <v>657</v>
      </c>
      <c r="F6" s="149"/>
      <c r="G6" s="223" t="str">
        <f t="shared" si="1"/>
        <v>1-</v>
      </c>
      <c r="H6" s="150" t="str">
        <f t="shared" si="0"/>
        <v>1105</v>
      </c>
    </row>
    <row r="7" spans="1:17" ht="24.95" customHeight="1">
      <c r="A7" s="149">
        <v>6</v>
      </c>
      <c r="B7" s="151" t="s">
        <v>661</v>
      </c>
      <c r="C7" s="152">
        <v>58.83</v>
      </c>
      <c r="D7" s="152" t="s">
        <v>356</v>
      </c>
      <c r="E7" s="152" t="s">
        <v>657</v>
      </c>
      <c r="F7" s="149"/>
      <c r="G7" s="223" t="str">
        <f t="shared" si="1"/>
        <v>1-</v>
      </c>
      <c r="H7" s="150" t="str">
        <f t="shared" si="0"/>
        <v>1201</v>
      </c>
      <c r="J7" s="150" t="s">
        <v>3684</v>
      </c>
      <c r="K7" s="180">
        <f>COUNTIFS(G2:G790,J7)</f>
        <v>295</v>
      </c>
      <c r="M7" s="180">
        <f t="array" ref="M7">SUMIF(G2:G790,J7,C2:C790)</f>
        <v>17315.489999999976</v>
      </c>
      <c r="N7" s="150" t="s">
        <v>3689</v>
      </c>
      <c r="O7" s="180">
        <f>SUMIFS(C2:C790,E2:E790,N7,G2:G790,J7)</f>
        <v>8505.0900000000111</v>
      </c>
      <c r="P7" s="150" t="s">
        <v>3690</v>
      </c>
      <c r="Q7" s="180">
        <f>SUMIFS(C2:C790,E2:E790,P7,G2:G790,J7)</f>
        <v>8810.4000000000106</v>
      </c>
    </row>
    <row r="8" spans="1:17" ht="24.95" customHeight="1">
      <c r="A8" s="148">
        <v>7</v>
      </c>
      <c r="B8" s="151" t="s">
        <v>662</v>
      </c>
      <c r="C8" s="152">
        <v>58.81</v>
      </c>
      <c r="D8" s="152" t="s">
        <v>356</v>
      </c>
      <c r="E8" s="152" t="s">
        <v>657</v>
      </c>
      <c r="F8" s="149"/>
      <c r="G8" s="223" t="str">
        <f t="shared" si="1"/>
        <v>1-</v>
      </c>
      <c r="H8" s="150" t="str">
        <f t="shared" si="0"/>
        <v>1202</v>
      </c>
      <c r="J8" s="150">
        <v>17</v>
      </c>
      <c r="K8" s="180">
        <f>COUNTIFS(G2:G791,J8)</f>
        <v>190</v>
      </c>
      <c r="M8" s="180">
        <f>SUMIF(G2:G791,J8,C2:C791)</f>
        <v>11194.839999999966</v>
      </c>
      <c r="N8" s="150" t="s">
        <v>3689</v>
      </c>
      <c r="O8" s="180">
        <f>SUMIFS(C2:C791,E2:E791,N8,G2:G791,J8)</f>
        <v>11194.839999999966</v>
      </c>
      <c r="P8" s="150" t="s">
        <v>3690</v>
      </c>
      <c r="Q8" s="180">
        <f>SUMIFS(C3:C791,E3:E791,P8,G3:G791,J8)</f>
        <v>0</v>
      </c>
    </row>
    <row r="9" spans="1:17" ht="24.95" customHeight="1">
      <c r="A9" s="149">
        <v>8</v>
      </c>
      <c r="B9" s="151" t="s">
        <v>663</v>
      </c>
      <c r="C9" s="152">
        <v>58.25</v>
      </c>
      <c r="D9" s="152" t="s">
        <v>356</v>
      </c>
      <c r="E9" s="152" t="s">
        <v>657</v>
      </c>
      <c r="F9" s="149"/>
      <c r="G9" s="223" t="str">
        <f t="shared" si="1"/>
        <v>1-</v>
      </c>
      <c r="H9" s="150" t="str">
        <f t="shared" si="0"/>
        <v>-605</v>
      </c>
      <c r="J9" s="150">
        <v>21</v>
      </c>
      <c r="K9" s="180">
        <f>COUNTIFS(G2:G792,J9)</f>
        <v>150</v>
      </c>
      <c r="M9" s="180">
        <f>SUMIF(G2:G792,J9,C2:C792)</f>
        <v>9067.7999999999993</v>
      </c>
      <c r="N9" s="150" t="s">
        <v>3689</v>
      </c>
      <c r="O9" s="180">
        <f>SUMIFS(C4:C792,E4:E792,N9,G4:G792,J9)</f>
        <v>0</v>
      </c>
      <c r="P9" s="150" t="s">
        <v>3690</v>
      </c>
      <c r="Q9" s="180">
        <f>SUMIFS(C2:C792,E2:E792,P9,G2:G792,J9)</f>
        <v>9067.7999999999993</v>
      </c>
    </row>
    <row r="10" spans="1:17" ht="24.95" customHeight="1">
      <c r="A10" s="148">
        <v>9</v>
      </c>
      <c r="B10" s="151" t="s">
        <v>664</v>
      </c>
      <c r="C10" s="152">
        <v>58.83</v>
      </c>
      <c r="D10" s="152" t="s">
        <v>356</v>
      </c>
      <c r="E10" s="152" t="s">
        <v>657</v>
      </c>
      <c r="F10" s="149"/>
      <c r="G10" s="223" t="str">
        <f t="shared" si="1"/>
        <v>1-</v>
      </c>
      <c r="H10" s="150" t="str">
        <f t="shared" si="0"/>
        <v>-601</v>
      </c>
      <c r="J10" s="150">
        <v>22</v>
      </c>
      <c r="K10" s="180">
        <f>COUNTIFS(G2:G793,J10)</f>
        <v>154</v>
      </c>
      <c r="M10" s="180">
        <f>SUMIF(G2:G793,J10,C2:G793)</f>
        <v>9266.1800000000076</v>
      </c>
      <c r="N10" s="150" t="s">
        <v>3689</v>
      </c>
      <c r="O10" s="180">
        <f>SUMIFS(C5:C793,E5:E793,N10,G5:G793,J10)</f>
        <v>0</v>
      </c>
      <c r="P10" s="150" t="s">
        <v>3690</v>
      </c>
      <c r="Q10" s="180">
        <f>SUMIFS(C5:C793,E5:E793,P10,G5:G793,J10)</f>
        <v>9266.1800000000076</v>
      </c>
    </row>
    <row r="11" spans="1:17" ht="24.95" customHeight="1">
      <c r="A11" s="149">
        <v>10</v>
      </c>
      <c r="B11" s="151" t="s">
        <v>665</v>
      </c>
      <c r="C11" s="152">
        <v>58.81</v>
      </c>
      <c r="D11" s="152" t="s">
        <v>356</v>
      </c>
      <c r="E11" s="152" t="s">
        <v>657</v>
      </c>
      <c r="F11" s="149"/>
      <c r="G11" s="223" t="str">
        <f t="shared" si="1"/>
        <v>1-</v>
      </c>
      <c r="H11" s="150" t="str">
        <f t="shared" si="0"/>
        <v>-602</v>
      </c>
      <c r="K11" s="229">
        <f>SUM(K7:K10)</f>
        <v>789</v>
      </c>
      <c r="M11" s="229">
        <f>SUM(M7:M10)</f>
        <v>46844.309999999954</v>
      </c>
      <c r="O11" s="229">
        <f>SUM(O7:O10)</f>
        <v>19699.929999999978</v>
      </c>
      <c r="Q11" s="229">
        <f>SUM(Q7:Q10)</f>
        <v>27144.380000000019</v>
      </c>
    </row>
    <row r="12" spans="1:17" ht="24.95" customHeight="1">
      <c r="A12" s="148">
        <v>11</v>
      </c>
      <c r="B12" s="151" t="s">
        <v>666</v>
      </c>
      <c r="C12" s="152">
        <v>58.81</v>
      </c>
      <c r="D12" s="152" t="s">
        <v>356</v>
      </c>
      <c r="E12" s="152" t="s">
        <v>657</v>
      </c>
      <c r="F12" s="149"/>
      <c r="G12" s="223" t="str">
        <f t="shared" si="1"/>
        <v>1-</v>
      </c>
      <c r="H12" s="150" t="str">
        <f t="shared" si="0"/>
        <v>-603</v>
      </c>
      <c r="I12" s="234"/>
      <c r="J12" s="234"/>
      <c r="K12" s="234"/>
      <c r="L12" s="234"/>
      <c r="M12" s="234"/>
      <c r="N12" s="234"/>
      <c r="O12" s="234"/>
      <c r="P12" s="234"/>
    </row>
    <row r="13" spans="1:17" ht="24.95" customHeight="1">
      <c r="A13" s="149">
        <v>12</v>
      </c>
      <c r="B13" s="151" t="s">
        <v>667</v>
      </c>
      <c r="C13" s="152">
        <v>58.81</v>
      </c>
      <c r="D13" s="152" t="s">
        <v>356</v>
      </c>
      <c r="E13" s="152" t="s">
        <v>657</v>
      </c>
      <c r="F13" s="149"/>
      <c r="G13" s="223" t="str">
        <f t="shared" si="1"/>
        <v>1-</v>
      </c>
      <c r="H13" s="150" t="str">
        <f t="shared" si="0"/>
        <v>-604</v>
      </c>
      <c r="I13" s="234"/>
      <c r="J13" s="231"/>
      <c r="K13" s="236" t="s">
        <v>3692</v>
      </c>
      <c r="L13" s="236" t="s">
        <v>3690</v>
      </c>
      <c r="M13" s="236">
        <f>MIN(_xlfn.MODE.MULT(IF($E$2:$E$790=L13,$C$2:$C$790,"")))</f>
        <v>58.81</v>
      </c>
      <c r="N13" s="237">
        <f>COUNTIFS(E2:E790,L13,C2:C790,M13)</f>
        <v>90</v>
      </c>
      <c r="O13" s="234"/>
      <c r="P13" s="234"/>
    </row>
    <row r="14" spans="1:17" ht="24.95" customHeight="1">
      <c r="A14" s="148">
        <v>13</v>
      </c>
      <c r="B14" s="151" t="s">
        <v>668</v>
      </c>
      <c r="C14" s="152">
        <v>58.81</v>
      </c>
      <c r="D14" s="152" t="s">
        <v>356</v>
      </c>
      <c r="E14" s="152" t="s">
        <v>657</v>
      </c>
      <c r="F14" s="149"/>
      <c r="G14" s="223" t="str">
        <f t="shared" si="1"/>
        <v>1-</v>
      </c>
      <c r="H14" s="150" t="str">
        <f t="shared" si="0"/>
        <v>-403</v>
      </c>
      <c r="I14" s="234"/>
      <c r="J14" s="231"/>
      <c r="K14" s="231"/>
      <c r="L14" s="231" t="s">
        <v>3689</v>
      </c>
      <c r="M14" s="231">
        <f t="array" ref="M14">MODE(IF($E$2:$E$790=L14,$C$2:$C$790,""))</f>
        <v>58.96</v>
      </c>
      <c r="N14" s="230">
        <f>COUNTIFS(E2:E791,L14,C2:C791,M14)</f>
        <v>114</v>
      </c>
      <c r="O14" s="234"/>
      <c r="P14" s="234"/>
    </row>
    <row r="15" spans="1:17" ht="24.95" customHeight="1">
      <c r="A15" s="149">
        <v>14</v>
      </c>
      <c r="B15" s="151" t="s">
        <v>669</v>
      </c>
      <c r="C15" s="152">
        <v>58.81</v>
      </c>
      <c r="D15" s="152" t="s">
        <v>356</v>
      </c>
      <c r="E15" s="152" t="s">
        <v>657</v>
      </c>
      <c r="F15" s="149"/>
      <c r="G15" s="223" t="str">
        <f t="shared" si="1"/>
        <v>1-</v>
      </c>
      <c r="H15" s="150" t="str">
        <f t="shared" si="0"/>
        <v>-404</v>
      </c>
      <c r="L15" s="231" t="s">
        <v>3691</v>
      </c>
      <c r="N15" s="239" t="s">
        <v>3690</v>
      </c>
      <c r="O15" s="150" t="s">
        <v>3689</v>
      </c>
    </row>
    <row r="16" spans="1:17" ht="24.95" customHeight="1">
      <c r="A16" s="148">
        <v>15</v>
      </c>
      <c r="B16" s="151" t="s">
        <v>670</v>
      </c>
      <c r="C16" s="152">
        <v>58.25</v>
      </c>
      <c r="D16" s="152" t="s">
        <v>356</v>
      </c>
      <c r="E16" s="152" t="s">
        <v>657</v>
      </c>
      <c r="F16" s="149"/>
      <c r="G16" s="223" t="str">
        <f t="shared" si="1"/>
        <v>1-</v>
      </c>
      <c r="H16" s="150" t="str">
        <f t="shared" si="0"/>
        <v>-405</v>
      </c>
      <c r="L16" s="150">
        <f>COUNT(_xlfn.MODE.MULT(IF($E$2:$E$790=L13,$C$2:$C$790,"")))</f>
        <v>1</v>
      </c>
      <c r="M16" s="237">
        <f>_xlfn.MODE.MULT(IF($E$2:$E$790=L13,$C$2:$C$790,""))</f>
        <v>58.81</v>
      </c>
      <c r="N16" s="239">
        <f>COUNTIFS($D$2:$D$790,$K$13,$E$2:$E$790,$N$15,$C$2:$C$790,M16)</f>
        <v>90</v>
      </c>
      <c r="O16" s="234">
        <f>COUNTIFS($D$2:$D$790,$K$13,$E$2:$E$790,$O$15,$C$2:$C$790,M16)</f>
        <v>87</v>
      </c>
    </row>
    <row r="17" spans="1:13" ht="24.95" customHeight="1">
      <c r="A17" s="149">
        <v>16</v>
      </c>
      <c r="B17" s="151" t="s">
        <v>671</v>
      </c>
      <c r="C17" s="152">
        <v>58.83</v>
      </c>
      <c r="D17" s="152" t="s">
        <v>356</v>
      </c>
      <c r="E17" s="152" t="s">
        <v>657</v>
      </c>
      <c r="F17" s="149"/>
      <c r="G17" s="223" t="str">
        <f t="shared" si="1"/>
        <v>1-</v>
      </c>
      <c r="H17" s="150" t="str">
        <f t="shared" si="0"/>
        <v>1601</v>
      </c>
      <c r="M17" s="180"/>
    </row>
    <row r="18" spans="1:13" ht="24.95" customHeight="1">
      <c r="A18" s="148">
        <v>17</v>
      </c>
      <c r="B18" s="151" t="s">
        <v>672</v>
      </c>
      <c r="C18" s="152">
        <v>58.81</v>
      </c>
      <c r="D18" s="152" t="s">
        <v>356</v>
      </c>
      <c r="E18" s="152" t="s">
        <v>657</v>
      </c>
      <c r="F18" s="149"/>
      <c r="G18" s="223" t="str">
        <f t="shared" si="1"/>
        <v>1-</v>
      </c>
      <c r="H18" s="150" t="str">
        <f t="shared" si="0"/>
        <v>1602</v>
      </c>
      <c r="L18" s="158"/>
      <c r="M18" s="180"/>
    </row>
    <row r="19" spans="1:13" ht="24.95" customHeight="1">
      <c r="A19" s="149">
        <v>18</v>
      </c>
      <c r="B19" s="151" t="s">
        <v>673</v>
      </c>
      <c r="C19" s="152">
        <v>58.81</v>
      </c>
      <c r="D19" s="152" t="s">
        <v>356</v>
      </c>
      <c r="E19" s="152" t="s">
        <v>657</v>
      </c>
      <c r="F19" s="149"/>
      <c r="G19" s="223" t="str">
        <f t="shared" si="1"/>
        <v>1-</v>
      </c>
      <c r="H19" s="150" t="str">
        <f t="shared" si="0"/>
        <v>1603</v>
      </c>
      <c r="L19" s="146"/>
      <c r="M19" s="146"/>
    </row>
    <row r="20" spans="1:13" ht="24.95" customHeight="1">
      <c r="A20" s="148">
        <v>19</v>
      </c>
      <c r="B20" s="151" t="s">
        <v>674</v>
      </c>
      <c r="C20" s="152">
        <v>58.83</v>
      </c>
      <c r="D20" s="152" t="s">
        <v>356</v>
      </c>
      <c r="E20" s="152" t="s">
        <v>657</v>
      </c>
      <c r="F20" s="149"/>
      <c r="G20" s="223" t="str">
        <f t="shared" si="1"/>
        <v>1-</v>
      </c>
      <c r="H20" s="150" t="str">
        <f t="shared" si="0"/>
        <v>-401</v>
      </c>
      <c r="L20" s="146"/>
      <c r="M20" s="146"/>
    </row>
    <row r="21" spans="1:13" ht="24.95" customHeight="1">
      <c r="A21" s="149">
        <v>20</v>
      </c>
      <c r="B21" s="151" t="s">
        <v>675</v>
      </c>
      <c r="C21" s="152">
        <v>58.81</v>
      </c>
      <c r="D21" s="152" t="s">
        <v>356</v>
      </c>
      <c r="E21" s="152" t="s">
        <v>657</v>
      </c>
      <c r="F21" s="149"/>
      <c r="G21" s="223" t="str">
        <f t="shared" si="1"/>
        <v>1-</v>
      </c>
      <c r="H21" s="150" t="str">
        <f t="shared" si="0"/>
        <v>-402</v>
      </c>
      <c r="J21" s="309" t="s">
        <v>3854</v>
      </c>
      <c r="K21" t="s">
        <v>3860</v>
      </c>
      <c r="L21"/>
      <c r="M21" s="146"/>
    </row>
    <row r="22" spans="1:13" ht="24.95" customHeight="1">
      <c r="A22" s="148">
        <v>21</v>
      </c>
      <c r="B22" s="151" t="s">
        <v>676</v>
      </c>
      <c r="C22" s="152">
        <v>58.81</v>
      </c>
      <c r="D22" s="152" t="s">
        <v>356</v>
      </c>
      <c r="E22" s="152" t="s">
        <v>657</v>
      </c>
      <c r="F22" s="149"/>
      <c r="G22" s="223" t="str">
        <f t="shared" si="1"/>
        <v>1-</v>
      </c>
      <c r="H22" s="150" t="str">
        <f t="shared" si="0"/>
        <v>1402</v>
      </c>
      <c r="J22" s="310" t="s">
        <v>3861</v>
      </c>
      <c r="K22" s="312">
        <v>335</v>
      </c>
      <c r="L22"/>
      <c r="M22" s="146"/>
    </row>
    <row r="23" spans="1:13" ht="24.95" customHeight="1">
      <c r="A23" s="149">
        <v>22</v>
      </c>
      <c r="B23" s="151" t="s">
        <v>677</v>
      </c>
      <c r="C23" s="152">
        <v>58.81</v>
      </c>
      <c r="D23" s="152" t="s">
        <v>356</v>
      </c>
      <c r="E23" s="152" t="s">
        <v>657</v>
      </c>
      <c r="F23" s="149"/>
      <c r="G23" s="223" t="str">
        <f t="shared" si="1"/>
        <v>1-</v>
      </c>
      <c r="H23" s="150" t="str">
        <f t="shared" si="0"/>
        <v>1403</v>
      </c>
      <c r="J23" s="311" t="s">
        <v>3855</v>
      </c>
      <c r="K23" s="312">
        <v>335</v>
      </c>
      <c r="L23"/>
      <c r="M23" s="146"/>
    </row>
    <row r="24" spans="1:13" ht="24.95" customHeight="1">
      <c r="A24" s="148">
        <v>23</v>
      </c>
      <c r="B24" s="151" t="s">
        <v>678</v>
      </c>
      <c r="C24" s="152">
        <v>58.81</v>
      </c>
      <c r="D24" s="152" t="s">
        <v>356</v>
      </c>
      <c r="E24" s="152" t="s">
        <v>657</v>
      </c>
      <c r="F24" s="149"/>
      <c r="G24" s="223" t="str">
        <f t="shared" si="1"/>
        <v>1-</v>
      </c>
      <c r="H24" s="150" t="str">
        <f t="shared" si="0"/>
        <v>1404</v>
      </c>
      <c r="J24" s="310" t="s">
        <v>3862</v>
      </c>
      <c r="K24" s="312">
        <v>454</v>
      </c>
      <c r="L24"/>
      <c r="M24" s="146"/>
    </row>
    <row r="25" spans="1:13" ht="24.95" customHeight="1">
      <c r="A25" s="149">
        <v>24</v>
      </c>
      <c r="B25" s="151" t="s">
        <v>679</v>
      </c>
      <c r="C25" s="152">
        <v>58.25</v>
      </c>
      <c r="D25" s="152" t="s">
        <v>356</v>
      </c>
      <c r="E25" s="152" t="s">
        <v>657</v>
      </c>
      <c r="F25" s="149"/>
      <c r="G25" s="223" t="str">
        <f t="shared" si="1"/>
        <v>1-</v>
      </c>
      <c r="H25" s="150" t="str">
        <f t="shared" si="0"/>
        <v>1405</v>
      </c>
      <c r="J25" s="311" t="s">
        <v>3855</v>
      </c>
      <c r="K25" s="312">
        <v>454</v>
      </c>
      <c r="L25"/>
      <c r="M25" s="146"/>
    </row>
    <row r="26" spans="1:13" ht="24.95" customHeight="1">
      <c r="A26" s="148">
        <v>25</v>
      </c>
      <c r="B26" s="151" t="s">
        <v>680</v>
      </c>
      <c r="C26" s="152">
        <v>58.25</v>
      </c>
      <c r="D26" s="152" t="s">
        <v>356</v>
      </c>
      <c r="E26" s="152" t="s">
        <v>655</v>
      </c>
      <c r="F26" s="149"/>
      <c r="G26" s="223" t="str">
        <f>LEFT(B26,2)</f>
        <v>1-</v>
      </c>
      <c r="H26" s="150" t="str">
        <f t="shared" si="0"/>
        <v>-901</v>
      </c>
      <c r="J26" s="310" t="s">
        <v>3856</v>
      </c>
      <c r="K26" s="312"/>
      <c r="L26"/>
    </row>
    <row r="27" spans="1:13" ht="24.95" customHeight="1">
      <c r="A27" s="149">
        <v>26</v>
      </c>
      <c r="B27" s="151" t="s">
        <v>681</v>
      </c>
      <c r="C27" s="152">
        <v>58.81</v>
      </c>
      <c r="D27" s="152" t="s">
        <v>356</v>
      </c>
      <c r="E27" s="152" t="s">
        <v>655</v>
      </c>
      <c r="F27" s="149"/>
      <c r="G27" s="223" t="str">
        <f>LEFT(B27,2)</f>
        <v>1-</v>
      </c>
      <c r="H27" s="150" t="str">
        <f t="shared" si="0"/>
        <v>-902</v>
      </c>
      <c r="J27" s="311" t="s">
        <v>3856</v>
      </c>
      <c r="K27" s="312"/>
      <c r="L27"/>
    </row>
    <row r="28" spans="1:13" ht="24.95" customHeight="1">
      <c r="A28" s="148">
        <v>27</v>
      </c>
      <c r="B28" s="151" t="s">
        <v>682</v>
      </c>
      <c r="C28" s="152">
        <v>58.81</v>
      </c>
      <c r="D28" s="152" t="s">
        <v>356</v>
      </c>
      <c r="E28" s="152" t="s">
        <v>655</v>
      </c>
      <c r="F28" s="149"/>
      <c r="G28" s="223" t="str">
        <f t="shared" ref="G28:G49" si="2">LEFT(B28,2)</f>
        <v>1-</v>
      </c>
      <c r="H28" s="150" t="str">
        <f t="shared" si="0"/>
        <v>-903</v>
      </c>
      <c r="J28" s="310" t="s">
        <v>3857</v>
      </c>
      <c r="K28" s="312">
        <v>789</v>
      </c>
      <c r="L28"/>
    </row>
    <row r="29" spans="1:13" ht="24.95" customHeight="1">
      <c r="A29" s="149">
        <v>28</v>
      </c>
      <c r="B29" s="151" t="s">
        <v>683</v>
      </c>
      <c r="C29" s="152">
        <v>58.25</v>
      </c>
      <c r="D29" s="152" t="s">
        <v>356</v>
      </c>
      <c r="E29" s="152" t="s">
        <v>655</v>
      </c>
      <c r="F29" s="149"/>
      <c r="G29" s="223" t="str">
        <f t="shared" si="2"/>
        <v>1-</v>
      </c>
      <c r="H29" s="150" t="str">
        <f t="shared" si="0"/>
        <v>-701</v>
      </c>
      <c r="J29"/>
      <c r="K29"/>
      <c r="L29"/>
    </row>
    <row r="30" spans="1:13" ht="24.95" customHeight="1">
      <c r="A30" s="148">
        <v>29</v>
      </c>
      <c r="B30" s="151" t="s">
        <v>684</v>
      </c>
      <c r="C30" s="152">
        <v>58.81</v>
      </c>
      <c r="D30" s="152" t="s">
        <v>356</v>
      </c>
      <c r="E30" s="152" t="s">
        <v>655</v>
      </c>
      <c r="F30" s="149"/>
      <c r="G30" s="223" t="str">
        <f t="shared" si="2"/>
        <v>1-</v>
      </c>
      <c r="H30" s="150" t="str">
        <f t="shared" si="0"/>
        <v>-702</v>
      </c>
      <c r="J30"/>
      <c r="K30"/>
      <c r="L30"/>
    </row>
    <row r="31" spans="1:13" ht="24.95" customHeight="1">
      <c r="A31" s="149">
        <v>30</v>
      </c>
      <c r="B31" s="151" t="s">
        <v>685</v>
      </c>
      <c r="C31" s="152">
        <v>58.81</v>
      </c>
      <c r="D31" s="152" t="s">
        <v>356</v>
      </c>
      <c r="E31" s="152" t="s">
        <v>655</v>
      </c>
      <c r="F31" s="149"/>
      <c r="G31" s="223" t="str">
        <f t="shared" si="2"/>
        <v>1-</v>
      </c>
      <c r="H31" s="150" t="str">
        <f t="shared" si="0"/>
        <v>-703</v>
      </c>
      <c r="J31"/>
      <c r="K31"/>
      <c r="L31"/>
    </row>
    <row r="32" spans="1:13" ht="24.95" customHeight="1">
      <c r="A32" s="148">
        <v>31</v>
      </c>
      <c r="B32" s="151" t="s">
        <v>686</v>
      </c>
      <c r="C32" s="152">
        <v>58.81</v>
      </c>
      <c r="D32" s="152" t="s">
        <v>356</v>
      </c>
      <c r="E32" s="152" t="s">
        <v>655</v>
      </c>
      <c r="F32" s="149"/>
      <c r="G32" s="223" t="str">
        <f t="shared" si="2"/>
        <v>1-</v>
      </c>
      <c r="H32" s="150" t="str">
        <f t="shared" si="0"/>
        <v>-704</v>
      </c>
      <c r="J32"/>
      <c r="K32"/>
      <c r="L32"/>
    </row>
    <row r="33" spans="1:12" ht="24.95" customHeight="1">
      <c r="A33" s="149">
        <v>32</v>
      </c>
      <c r="B33" s="151" t="s">
        <v>687</v>
      </c>
      <c r="C33" s="152">
        <v>57.95</v>
      </c>
      <c r="D33" s="152" t="s">
        <v>356</v>
      </c>
      <c r="E33" s="152" t="s">
        <v>655</v>
      </c>
      <c r="F33" s="149"/>
      <c r="G33" s="223" t="str">
        <f t="shared" si="2"/>
        <v>1-</v>
      </c>
      <c r="H33" s="150" t="str">
        <f t="shared" si="0"/>
        <v>-705</v>
      </c>
      <c r="J33"/>
      <c r="K33"/>
      <c r="L33"/>
    </row>
    <row r="34" spans="1:12" ht="24.95" customHeight="1">
      <c r="A34" s="148">
        <v>33</v>
      </c>
      <c r="B34" s="151" t="s">
        <v>688</v>
      </c>
      <c r="C34" s="152">
        <v>57.95</v>
      </c>
      <c r="D34" s="152" t="s">
        <v>356</v>
      </c>
      <c r="E34" s="152" t="s">
        <v>655</v>
      </c>
      <c r="F34" s="149"/>
      <c r="G34" s="223" t="str">
        <f t="shared" si="2"/>
        <v>1-</v>
      </c>
      <c r="H34" s="150" t="str">
        <f t="shared" si="0"/>
        <v>-605</v>
      </c>
      <c r="J34"/>
      <c r="K34"/>
      <c r="L34"/>
    </row>
    <row r="35" spans="1:12" ht="24.95" customHeight="1">
      <c r="A35" s="149">
        <v>34</v>
      </c>
      <c r="B35" s="151" t="s">
        <v>689</v>
      </c>
      <c r="C35" s="152">
        <v>58.25</v>
      </c>
      <c r="D35" s="152" t="s">
        <v>356</v>
      </c>
      <c r="E35" s="152" t="s">
        <v>655</v>
      </c>
      <c r="F35" s="149"/>
      <c r="G35" s="223" t="str">
        <f t="shared" si="2"/>
        <v>1-</v>
      </c>
      <c r="H35" s="150" t="str">
        <f t="shared" si="0"/>
        <v>1401</v>
      </c>
      <c r="J35"/>
      <c r="K35"/>
      <c r="L35"/>
    </row>
    <row r="36" spans="1:12" ht="24.95" customHeight="1">
      <c r="A36" s="148">
        <v>35</v>
      </c>
      <c r="B36" s="151" t="s">
        <v>690</v>
      </c>
      <c r="C36" s="152">
        <v>58.25</v>
      </c>
      <c r="D36" s="152" t="s">
        <v>356</v>
      </c>
      <c r="E36" s="152" t="s">
        <v>655</v>
      </c>
      <c r="F36" s="149"/>
      <c r="G36" s="223" t="str">
        <f t="shared" si="2"/>
        <v>1-</v>
      </c>
      <c r="H36" s="150" t="str">
        <f t="shared" si="0"/>
        <v>-401</v>
      </c>
      <c r="J36"/>
      <c r="K36"/>
      <c r="L36"/>
    </row>
    <row r="37" spans="1:12" ht="24.95" customHeight="1">
      <c r="A37" s="149">
        <v>36</v>
      </c>
      <c r="B37" s="151" t="s">
        <v>691</v>
      </c>
      <c r="C37" s="152">
        <v>58.81</v>
      </c>
      <c r="D37" s="152" t="s">
        <v>356</v>
      </c>
      <c r="E37" s="152" t="s">
        <v>655</v>
      </c>
      <c r="F37" s="149"/>
      <c r="G37" s="223" t="str">
        <f t="shared" si="2"/>
        <v>1-</v>
      </c>
      <c r="H37" s="150" t="str">
        <f t="shared" si="0"/>
        <v>-402</v>
      </c>
      <c r="J37"/>
      <c r="K37"/>
      <c r="L37"/>
    </row>
    <row r="38" spans="1:12" ht="24.95" customHeight="1">
      <c r="A38" s="148">
        <v>37</v>
      </c>
      <c r="B38" s="151" t="s">
        <v>692</v>
      </c>
      <c r="C38" s="152">
        <v>58.81</v>
      </c>
      <c r="D38" s="152" t="s">
        <v>356</v>
      </c>
      <c r="E38" s="152" t="s">
        <v>655</v>
      </c>
      <c r="F38" s="149"/>
      <c r="G38" s="223" t="str">
        <f t="shared" si="2"/>
        <v>1-</v>
      </c>
      <c r="H38" s="150" t="str">
        <f t="shared" si="0"/>
        <v>1402</v>
      </c>
      <c r="J38"/>
      <c r="K38"/>
      <c r="L38"/>
    </row>
    <row r="39" spans="1:12" ht="24.95" customHeight="1">
      <c r="A39" s="149">
        <v>38</v>
      </c>
      <c r="B39" s="151" t="s">
        <v>693</v>
      </c>
      <c r="C39" s="152">
        <v>58.81</v>
      </c>
      <c r="D39" s="152" t="s">
        <v>356</v>
      </c>
      <c r="E39" s="152" t="s">
        <v>655</v>
      </c>
      <c r="F39" s="149"/>
      <c r="G39" s="223" t="str">
        <f t="shared" si="2"/>
        <v>1-</v>
      </c>
      <c r="H39" s="150" t="str">
        <f t="shared" si="0"/>
        <v>1403</v>
      </c>
      <c r="J39"/>
    </row>
    <row r="40" spans="1:12" ht="24.95" customHeight="1">
      <c r="A40" s="148">
        <v>39</v>
      </c>
      <c r="B40" s="151" t="s">
        <v>694</v>
      </c>
      <c r="C40" s="152">
        <v>58.81</v>
      </c>
      <c r="D40" s="152" t="s">
        <v>356</v>
      </c>
      <c r="E40" s="152" t="s">
        <v>655</v>
      </c>
      <c r="F40" s="149"/>
      <c r="G40" s="223" t="str">
        <f t="shared" si="2"/>
        <v>1-</v>
      </c>
      <c r="H40" s="150" t="str">
        <f t="shared" si="0"/>
        <v>1404</v>
      </c>
      <c r="J40"/>
    </row>
    <row r="41" spans="1:12" ht="24.95" customHeight="1">
      <c r="A41" s="149">
        <v>40</v>
      </c>
      <c r="B41" s="151" t="s">
        <v>695</v>
      </c>
      <c r="C41" s="152">
        <v>57.95</v>
      </c>
      <c r="D41" s="152" t="s">
        <v>356</v>
      </c>
      <c r="E41" s="152" t="s">
        <v>655</v>
      </c>
      <c r="F41" s="149"/>
      <c r="G41" s="223" t="str">
        <f t="shared" si="2"/>
        <v>1-</v>
      </c>
      <c r="H41" s="150" t="str">
        <f t="shared" si="0"/>
        <v>1405</v>
      </c>
      <c r="J41"/>
    </row>
    <row r="42" spans="1:12" ht="24.95" customHeight="1">
      <c r="A42" s="148">
        <v>41</v>
      </c>
      <c r="B42" s="151" t="s">
        <v>696</v>
      </c>
      <c r="C42" s="152">
        <v>58.25</v>
      </c>
      <c r="D42" s="152" t="s">
        <v>356</v>
      </c>
      <c r="E42" s="152" t="s">
        <v>655</v>
      </c>
      <c r="F42" s="149"/>
      <c r="G42" s="223" t="str">
        <f t="shared" si="2"/>
        <v>1-</v>
      </c>
      <c r="H42" s="150" t="str">
        <f t="shared" si="0"/>
        <v>-201</v>
      </c>
      <c r="J42"/>
    </row>
    <row r="43" spans="1:12" ht="24.95" customHeight="1">
      <c r="A43" s="149">
        <v>42</v>
      </c>
      <c r="B43" s="151" t="s">
        <v>697</v>
      </c>
      <c r="C43" s="152">
        <v>58.81</v>
      </c>
      <c r="D43" s="152" t="s">
        <v>356</v>
      </c>
      <c r="E43" s="152" t="s">
        <v>655</v>
      </c>
      <c r="F43" s="149"/>
      <c r="G43" s="223" t="str">
        <f t="shared" si="2"/>
        <v>1-</v>
      </c>
      <c r="H43" s="150" t="str">
        <f t="shared" si="0"/>
        <v>-202</v>
      </c>
      <c r="J43"/>
    </row>
    <row r="44" spans="1:12" ht="24.95" customHeight="1">
      <c r="A44" s="148">
        <v>43</v>
      </c>
      <c r="B44" s="151" t="s">
        <v>698</v>
      </c>
      <c r="C44" s="152">
        <v>58.81</v>
      </c>
      <c r="D44" s="152" t="s">
        <v>356</v>
      </c>
      <c r="E44" s="152" t="s">
        <v>655</v>
      </c>
      <c r="F44" s="149"/>
      <c r="G44" s="223" t="str">
        <f t="shared" si="2"/>
        <v>1-</v>
      </c>
      <c r="H44" s="150" t="str">
        <f t="shared" si="0"/>
        <v>-203</v>
      </c>
      <c r="J44"/>
    </row>
    <row r="45" spans="1:12" ht="24.95" customHeight="1">
      <c r="A45" s="149">
        <v>44</v>
      </c>
      <c r="B45" s="151" t="s">
        <v>699</v>
      </c>
      <c r="C45" s="152">
        <v>58.25</v>
      </c>
      <c r="D45" s="152" t="s">
        <v>356</v>
      </c>
      <c r="E45" s="152" t="s">
        <v>655</v>
      </c>
      <c r="F45" s="149"/>
      <c r="G45" s="223" t="str">
        <f t="shared" si="2"/>
        <v>1-</v>
      </c>
      <c r="H45" s="150" t="str">
        <f t="shared" si="0"/>
        <v>-801</v>
      </c>
      <c r="J45"/>
    </row>
    <row r="46" spans="1:12" ht="24.95" customHeight="1">
      <c r="A46" s="148">
        <v>45</v>
      </c>
      <c r="B46" s="151" t="s">
        <v>700</v>
      </c>
      <c r="C46" s="152">
        <v>58.81</v>
      </c>
      <c r="D46" s="152" t="s">
        <v>356</v>
      </c>
      <c r="E46" s="152" t="s">
        <v>655</v>
      </c>
      <c r="F46" s="149"/>
      <c r="G46" s="223" t="str">
        <f t="shared" si="2"/>
        <v>1-</v>
      </c>
      <c r="H46" s="150" t="str">
        <f t="shared" si="0"/>
        <v>-802</v>
      </c>
      <c r="J46"/>
    </row>
    <row r="47" spans="1:12" ht="24.95" customHeight="1">
      <c r="A47" s="149">
        <v>46</v>
      </c>
      <c r="B47" s="151" t="s">
        <v>701</v>
      </c>
      <c r="C47" s="152">
        <v>58.81</v>
      </c>
      <c r="D47" s="152" t="s">
        <v>356</v>
      </c>
      <c r="E47" s="152" t="s">
        <v>655</v>
      </c>
      <c r="F47" s="149"/>
      <c r="G47" s="223" t="str">
        <f t="shared" si="2"/>
        <v>1-</v>
      </c>
      <c r="H47" s="150" t="str">
        <f t="shared" si="0"/>
        <v>-803</v>
      </c>
      <c r="J47"/>
    </row>
    <row r="48" spans="1:12" ht="24.95" customHeight="1">
      <c r="A48" s="148">
        <v>47</v>
      </c>
      <c r="B48" s="151" t="s">
        <v>702</v>
      </c>
      <c r="C48" s="152">
        <v>58.81</v>
      </c>
      <c r="D48" s="152" t="s">
        <v>356</v>
      </c>
      <c r="E48" s="152" t="s">
        <v>655</v>
      </c>
      <c r="F48" s="149"/>
      <c r="G48" s="223" t="str">
        <f t="shared" si="2"/>
        <v>1-</v>
      </c>
      <c r="H48" s="150" t="str">
        <f t="shared" si="0"/>
        <v>-804</v>
      </c>
      <c r="J48"/>
    </row>
    <row r="49" spans="1:10" ht="24.95" customHeight="1">
      <c r="A49" s="149">
        <v>48</v>
      </c>
      <c r="B49" s="151" t="s">
        <v>703</v>
      </c>
      <c r="C49" s="152">
        <v>57.95</v>
      </c>
      <c r="D49" s="152" t="s">
        <v>356</v>
      </c>
      <c r="E49" s="152" t="s">
        <v>655</v>
      </c>
      <c r="F49" s="149"/>
      <c r="G49" s="223" t="str">
        <f t="shared" si="2"/>
        <v>1-</v>
      </c>
      <c r="H49" s="150" t="str">
        <f t="shared" si="0"/>
        <v>-805</v>
      </c>
      <c r="J49"/>
    </row>
    <row r="50" spans="1:10" ht="24.95" customHeight="1">
      <c r="A50" s="148">
        <v>49</v>
      </c>
      <c r="B50" s="151" t="s">
        <v>704</v>
      </c>
      <c r="C50" s="152">
        <v>58.83</v>
      </c>
      <c r="D50" s="152" t="s">
        <v>356</v>
      </c>
      <c r="E50" s="152" t="s">
        <v>657</v>
      </c>
      <c r="F50" s="149"/>
      <c r="G50" s="223" t="str">
        <f>LEFT(B50,2)</f>
        <v>1-</v>
      </c>
      <c r="H50" s="150" t="str">
        <f t="shared" si="0"/>
        <v>-801</v>
      </c>
      <c r="J50"/>
    </row>
    <row r="51" spans="1:10" ht="24.95" customHeight="1">
      <c r="A51" s="149">
        <v>50</v>
      </c>
      <c r="B51" s="151" t="s">
        <v>705</v>
      </c>
      <c r="C51" s="152">
        <v>58.81</v>
      </c>
      <c r="D51" s="152" t="s">
        <v>356</v>
      </c>
      <c r="E51" s="152" t="s">
        <v>657</v>
      </c>
      <c r="F51" s="149"/>
      <c r="G51" s="223" t="str">
        <f>LEFT(B51,2)</f>
        <v>1-</v>
      </c>
      <c r="H51" s="150" t="str">
        <f t="shared" si="0"/>
        <v>-802</v>
      </c>
      <c r="J51"/>
    </row>
    <row r="52" spans="1:10" ht="24.95" customHeight="1">
      <c r="A52" s="148">
        <v>51</v>
      </c>
      <c r="B52" s="151" t="s">
        <v>706</v>
      </c>
      <c r="C52" s="152">
        <v>58.81</v>
      </c>
      <c r="D52" s="152" t="s">
        <v>356</v>
      </c>
      <c r="E52" s="152" t="s">
        <v>657</v>
      </c>
      <c r="F52" s="149"/>
      <c r="G52" s="223" t="str">
        <f t="shared" ref="G52:G57" si="3">LEFT(B52,2)</f>
        <v>1-</v>
      </c>
      <c r="H52" s="150" t="str">
        <f t="shared" si="0"/>
        <v>-803</v>
      </c>
      <c r="J52"/>
    </row>
    <row r="53" spans="1:10" ht="24.95" customHeight="1">
      <c r="A53" s="149">
        <v>52</v>
      </c>
      <c r="B53" s="151" t="s">
        <v>707</v>
      </c>
      <c r="C53" s="152">
        <v>58.81</v>
      </c>
      <c r="D53" s="152" t="s">
        <v>356</v>
      </c>
      <c r="E53" s="152" t="s">
        <v>657</v>
      </c>
      <c r="F53" s="149"/>
      <c r="G53" s="223" t="str">
        <f t="shared" si="3"/>
        <v>1-</v>
      </c>
      <c r="H53" s="150" t="str">
        <f t="shared" si="0"/>
        <v>-804</v>
      </c>
      <c r="J53"/>
    </row>
    <row r="54" spans="1:10" ht="24.95" customHeight="1">
      <c r="A54" s="148">
        <v>53</v>
      </c>
      <c r="B54" s="151" t="s">
        <v>708</v>
      </c>
      <c r="C54" s="152">
        <v>58.25</v>
      </c>
      <c r="D54" s="152" t="s">
        <v>356</v>
      </c>
      <c r="E54" s="152" t="s">
        <v>657</v>
      </c>
      <c r="F54" s="149"/>
      <c r="G54" s="223" t="str">
        <f t="shared" si="3"/>
        <v>1-</v>
      </c>
      <c r="H54" s="150" t="str">
        <f t="shared" si="0"/>
        <v>-805</v>
      </c>
      <c r="J54"/>
    </row>
    <row r="55" spans="1:10" ht="24.95" customHeight="1">
      <c r="A55" s="149">
        <v>54</v>
      </c>
      <c r="B55" s="151" t="s">
        <v>709</v>
      </c>
      <c r="C55" s="152">
        <v>58.81</v>
      </c>
      <c r="D55" s="152" t="s">
        <v>356</v>
      </c>
      <c r="E55" s="152" t="s">
        <v>657</v>
      </c>
      <c r="F55" s="149"/>
      <c r="G55" s="223" t="str">
        <f t="shared" si="3"/>
        <v>1-</v>
      </c>
      <c r="H55" s="150" t="str">
        <f t="shared" si="0"/>
        <v>1502</v>
      </c>
      <c r="J55"/>
    </row>
    <row r="56" spans="1:10" ht="24.95" customHeight="1">
      <c r="A56" s="148">
        <v>55</v>
      </c>
      <c r="B56" s="151" t="s">
        <v>710</v>
      </c>
      <c r="C56" s="152">
        <v>58.81</v>
      </c>
      <c r="D56" s="152" t="s">
        <v>356</v>
      </c>
      <c r="E56" s="152" t="s">
        <v>657</v>
      </c>
      <c r="F56" s="149"/>
      <c r="G56" s="223" t="str">
        <f t="shared" si="3"/>
        <v>1-</v>
      </c>
      <c r="H56" s="150" t="str">
        <f t="shared" si="0"/>
        <v>1503</v>
      </c>
      <c r="J56"/>
    </row>
    <row r="57" spans="1:10" ht="24.95" customHeight="1">
      <c r="A57" s="149">
        <v>56</v>
      </c>
      <c r="B57" s="151" t="s">
        <v>711</v>
      </c>
      <c r="C57" s="152">
        <v>58.81</v>
      </c>
      <c r="D57" s="152" t="s">
        <v>356</v>
      </c>
      <c r="E57" s="152" t="s">
        <v>657</v>
      </c>
      <c r="F57" s="149"/>
      <c r="G57" s="223" t="str">
        <f t="shared" si="3"/>
        <v>1-</v>
      </c>
      <c r="H57" s="150" t="str">
        <f t="shared" si="0"/>
        <v>1504</v>
      </c>
      <c r="J57"/>
    </row>
    <row r="58" spans="1:10" ht="24.95" customHeight="1">
      <c r="A58" s="148">
        <v>57</v>
      </c>
      <c r="B58" s="151" t="s">
        <v>712</v>
      </c>
      <c r="C58" s="152">
        <v>58.25</v>
      </c>
      <c r="D58" s="152" t="s">
        <v>356</v>
      </c>
      <c r="E58" s="152" t="s">
        <v>655</v>
      </c>
      <c r="F58" s="149"/>
      <c r="G58" s="223" t="str">
        <f>LEFT(B58,2)</f>
        <v>1-</v>
      </c>
      <c r="H58" s="150" t="str">
        <f t="shared" si="0"/>
        <v>-601</v>
      </c>
      <c r="J58"/>
    </row>
    <row r="59" spans="1:10" ht="24.95" customHeight="1">
      <c r="A59" s="149">
        <v>58</v>
      </c>
      <c r="B59" s="151" t="s">
        <v>713</v>
      </c>
      <c r="C59" s="152">
        <v>58.81</v>
      </c>
      <c r="D59" s="152" t="s">
        <v>356</v>
      </c>
      <c r="E59" s="152" t="s">
        <v>655</v>
      </c>
      <c r="F59" s="149"/>
      <c r="G59" s="223" t="str">
        <f>LEFT(B59,2)</f>
        <v>1-</v>
      </c>
      <c r="H59" s="150" t="str">
        <f t="shared" si="0"/>
        <v>-602</v>
      </c>
      <c r="J59"/>
    </row>
    <row r="60" spans="1:10" ht="24.95" customHeight="1">
      <c r="A60" s="148">
        <v>59</v>
      </c>
      <c r="B60" s="151" t="s">
        <v>714</v>
      </c>
      <c r="C60" s="152">
        <v>58.81</v>
      </c>
      <c r="D60" s="152" t="s">
        <v>356</v>
      </c>
      <c r="E60" s="152" t="s">
        <v>655</v>
      </c>
      <c r="F60" s="149"/>
      <c r="G60" s="223" t="str">
        <f t="shared" ref="G60:G64" si="4">LEFT(B60,2)</f>
        <v>1-</v>
      </c>
      <c r="H60" s="150" t="str">
        <f t="shared" si="0"/>
        <v>-603</v>
      </c>
      <c r="J60"/>
    </row>
    <row r="61" spans="1:10" ht="24.95" customHeight="1">
      <c r="A61" s="149">
        <v>60</v>
      </c>
      <c r="B61" s="151" t="s">
        <v>715</v>
      </c>
      <c r="C61" s="152">
        <v>58.81</v>
      </c>
      <c r="D61" s="152" t="s">
        <v>356</v>
      </c>
      <c r="E61" s="152" t="s">
        <v>655</v>
      </c>
      <c r="F61" s="149"/>
      <c r="G61" s="223" t="str">
        <f t="shared" si="4"/>
        <v>1-</v>
      </c>
      <c r="H61" s="150" t="str">
        <f t="shared" si="0"/>
        <v>-604</v>
      </c>
      <c r="J61"/>
    </row>
    <row r="62" spans="1:10" ht="24.95" customHeight="1">
      <c r="A62" s="148">
        <v>61</v>
      </c>
      <c r="B62" s="151" t="s">
        <v>716</v>
      </c>
      <c r="C62" s="152">
        <v>58.25</v>
      </c>
      <c r="D62" s="152" t="s">
        <v>356</v>
      </c>
      <c r="E62" s="152" t="s">
        <v>655</v>
      </c>
      <c r="F62" s="149"/>
      <c r="G62" s="223" t="str">
        <f t="shared" si="4"/>
        <v>1-</v>
      </c>
      <c r="H62" s="150" t="str">
        <f t="shared" si="0"/>
        <v>1501</v>
      </c>
      <c r="J62"/>
    </row>
    <row r="63" spans="1:10" ht="24.95" customHeight="1">
      <c r="A63" s="149">
        <v>62</v>
      </c>
      <c r="B63" s="151" t="s">
        <v>717</v>
      </c>
      <c r="C63" s="152">
        <v>58.81</v>
      </c>
      <c r="D63" s="152" t="s">
        <v>356</v>
      </c>
      <c r="E63" s="152" t="s">
        <v>655</v>
      </c>
      <c r="F63" s="149"/>
      <c r="G63" s="223" t="str">
        <f t="shared" si="4"/>
        <v>1-</v>
      </c>
      <c r="H63" s="150" t="str">
        <f t="shared" si="0"/>
        <v>1502</v>
      </c>
      <c r="J63"/>
    </row>
    <row r="64" spans="1:10" ht="24.95" customHeight="1">
      <c r="A64" s="148">
        <v>63</v>
      </c>
      <c r="B64" s="151" t="s">
        <v>718</v>
      </c>
      <c r="C64" s="152">
        <v>58.81</v>
      </c>
      <c r="D64" s="152" t="s">
        <v>356</v>
      </c>
      <c r="E64" s="152" t="s">
        <v>655</v>
      </c>
      <c r="F64" s="149"/>
      <c r="G64" s="223" t="str">
        <f t="shared" si="4"/>
        <v>1-</v>
      </c>
      <c r="H64" s="150" t="str">
        <f t="shared" si="0"/>
        <v>1503</v>
      </c>
      <c r="J64"/>
    </row>
    <row r="65" spans="1:8" ht="24.95" customHeight="1">
      <c r="A65" s="149">
        <v>64</v>
      </c>
      <c r="B65" s="151" t="s">
        <v>719</v>
      </c>
      <c r="C65" s="152">
        <v>60.29</v>
      </c>
      <c r="D65" s="152" t="s">
        <v>356</v>
      </c>
      <c r="E65" s="152" t="s">
        <v>657</v>
      </c>
      <c r="F65" s="149"/>
      <c r="G65" s="223" t="str">
        <f>LEFT(B65,2)</f>
        <v>22</v>
      </c>
      <c r="H65" s="150" t="str">
        <f t="shared" si="0"/>
        <v>-201</v>
      </c>
    </row>
    <row r="66" spans="1:8" ht="24.95" customHeight="1">
      <c r="A66" s="148">
        <v>65</v>
      </c>
      <c r="B66" s="151" t="s">
        <v>720</v>
      </c>
      <c r="C66" s="152">
        <v>60.39</v>
      </c>
      <c r="D66" s="152" t="s">
        <v>356</v>
      </c>
      <c r="E66" s="152" t="s">
        <v>657</v>
      </c>
      <c r="F66" s="149"/>
      <c r="G66" s="223" t="str">
        <f>LEFT(B66,2)</f>
        <v>22</v>
      </c>
      <c r="H66" s="150" t="str">
        <f t="shared" si="0"/>
        <v>-202</v>
      </c>
    </row>
    <row r="67" spans="1:8" ht="24.95" customHeight="1">
      <c r="A67" s="149">
        <v>66</v>
      </c>
      <c r="B67" s="151" t="s">
        <v>721</v>
      </c>
      <c r="C67" s="152">
        <v>60.21</v>
      </c>
      <c r="D67" s="152" t="s">
        <v>356</v>
      </c>
      <c r="E67" s="152" t="s">
        <v>657</v>
      </c>
      <c r="F67" s="149"/>
      <c r="G67" s="223" t="str">
        <f t="shared" ref="G67:G88" si="5">LEFT(B67,2)</f>
        <v>22</v>
      </c>
      <c r="H67" s="150" t="str">
        <f t="shared" ref="H67:H69" si="6">RIGHT(B67,4)</f>
        <v>-203</v>
      </c>
    </row>
    <row r="68" spans="1:8" ht="24.95" customHeight="1">
      <c r="A68" s="148">
        <v>67</v>
      </c>
      <c r="B68" s="151" t="s">
        <v>722</v>
      </c>
      <c r="C68" s="152">
        <v>60.39</v>
      </c>
      <c r="D68" s="152" t="s">
        <v>356</v>
      </c>
      <c r="E68" s="152" t="s">
        <v>657</v>
      </c>
      <c r="F68" s="149"/>
      <c r="G68" s="223" t="str">
        <f t="shared" si="5"/>
        <v>22</v>
      </c>
      <c r="H68" s="150" t="str">
        <f t="shared" si="6"/>
        <v>-204</v>
      </c>
    </row>
    <row r="69" spans="1:8" ht="24.95" customHeight="1">
      <c r="A69" s="149">
        <v>68</v>
      </c>
      <c r="B69" s="151" t="s">
        <v>723</v>
      </c>
      <c r="C69" s="152">
        <v>59.55</v>
      </c>
      <c r="D69" s="152" t="s">
        <v>356</v>
      </c>
      <c r="E69" s="152" t="s">
        <v>657</v>
      </c>
      <c r="F69" s="149"/>
      <c r="G69" s="223" t="str">
        <f t="shared" si="5"/>
        <v>22</v>
      </c>
      <c r="H69" s="150" t="str">
        <f t="shared" si="6"/>
        <v>-205</v>
      </c>
    </row>
    <row r="70" spans="1:8" ht="24.95" customHeight="1">
      <c r="A70" s="148">
        <v>69</v>
      </c>
      <c r="B70" s="151" t="s">
        <v>724</v>
      </c>
      <c r="C70" s="152">
        <v>60.39</v>
      </c>
      <c r="D70" s="152" t="s">
        <v>356</v>
      </c>
      <c r="E70" s="152" t="s">
        <v>657</v>
      </c>
      <c r="F70" s="149"/>
      <c r="G70" s="223" t="str">
        <f t="shared" si="5"/>
        <v>22</v>
      </c>
      <c r="H70" s="150" t="str">
        <f>RIGHT(B70,4)</f>
        <v>-802</v>
      </c>
    </row>
    <row r="71" spans="1:8" ht="24.95" customHeight="1">
      <c r="A71" s="149">
        <v>70</v>
      </c>
      <c r="B71" s="151" t="s">
        <v>725</v>
      </c>
      <c r="C71" s="152">
        <v>60.21</v>
      </c>
      <c r="D71" s="152" t="s">
        <v>356</v>
      </c>
      <c r="E71" s="152" t="s">
        <v>657</v>
      </c>
      <c r="F71" s="149"/>
      <c r="G71" s="223" t="str">
        <f t="shared" si="5"/>
        <v>22</v>
      </c>
      <c r="H71" s="150" t="str">
        <f t="shared" ref="H71:H103" si="7">RIGHT(B71,4)</f>
        <v>-803</v>
      </c>
    </row>
    <row r="72" spans="1:8" ht="24.95" customHeight="1">
      <c r="A72" s="148">
        <v>71</v>
      </c>
      <c r="B72" s="151" t="s">
        <v>726</v>
      </c>
      <c r="C72" s="152">
        <v>60.39</v>
      </c>
      <c r="D72" s="152" t="s">
        <v>356</v>
      </c>
      <c r="E72" s="152" t="s">
        <v>657</v>
      </c>
      <c r="F72" s="149"/>
      <c r="G72" s="223" t="str">
        <f t="shared" si="5"/>
        <v>22</v>
      </c>
      <c r="H72" s="150" t="str">
        <f t="shared" si="7"/>
        <v>-804</v>
      </c>
    </row>
    <row r="73" spans="1:8" ht="24.95" customHeight="1">
      <c r="A73" s="149">
        <v>72</v>
      </c>
      <c r="B73" s="151" t="s">
        <v>727</v>
      </c>
      <c r="C73" s="152">
        <v>59.55</v>
      </c>
      <c r="D73" s="152" t="s">
        <v>356</v>
      </c>
      <c r="E73" s="152" t="s">
        <v>657</v>
      </c>
      <c r="F73" s="149"/>
      <c r="G73" s="223" t="str">
        <f t="shared" si="5"/>
        <v>22</v>
      </c>
      <c r="H73" s="150" t="str">
        <f t="shared" si="7"/>
        <v>-805</v>
      </c>
    </row>
    <row r="74" spans="1:8" ht="24.95" customHeight="1">
      <c r="A74" s="148">
        <v>73</v>
      </c>
      <c r="B74" s="151" t="s">
        <v>728</v>
      </c>
      <c r="C74" s="152">
        <v>60.39</v>
      </c>
      <c r="D74" s="152" t="s">
        <v>356</v>
      </c>
      <c r="E74" s="152" t="s">
        <v>657</v>
      </c>
      <c r="F74" s="149"/>
      <c r="G74" s="223" t="str">
        <f t="shared" si="5"/>
        <v>22</v>
      </c>
      <c r="H74" s="150" t="str">
        <f t="shared" si="7"/>
        <v>-105</v>
      </c>
    </row>
    <row r="75" spans="1:8" ht="24.95" customHeight="1">
      <c r="A75" s="149">
        <v>74</v>
      </c>
      <c r="B75" s="151" t="s">
        <v>729</v>
      </c>
      <c r="C75" s="152">
        <v>60.29</v>
      </c>
      <c r="D75" s="152" t="s">
        <v>356</v>
      </c>
      <c r="E75" s="152" t="s">
        <v>657</v>
      </c>
      <c r="F75" s="149"/>
      <c r="G75" s="223" t="str">
        <f t="shared" si="5"/>
        <v>22</v>
      </c>
      <c r="H75" s="150" t="str">
        <f t="shared" si="7"/>
        <v>-805</v>
      </c>
    </row>
    <row r="76" spans="1:8" ht="24.95" customHeight="1">
      <c r="A76" s="148">
        <v>75</v>
      </c>
      <c r="B76" s="151" t="s">
        <v>730</v>
      </c>
      <c r="C76" s="152">
        <v>60.21</v>
      </c>
      <c r="D76" s="152" t="s">
        <v>356</v>
      </c>
      <c r="E76" s="152" t="s">
        <v>657</v>
      </c>
      <c r="F76" s="149"/>
      <c r="G76" s="223" t="str">
        <f t="shared" si="5"/>
        <v>22</v>
      </c>
      <c r="H76" s="150" t="str">
        <f t="shared" si="7"/>
        <v>-203</v>
      </c>
    </row>
    <row r="77" spans="1:8" ht="24.95" customHeight="1">
      <c r="A77" s="149">
        <v>76</v>
      </c>
      <c r="B77" s="151" t="s">
        <v>731</v>
      </c>
      <c r="C77" s="152">
        <v>60.21</v>
      </c>
      <c r="D77" s="152" t="s">
        <v>356</v>
      </c>
      <c r="E77" s="152" t="s">
        <v>657</v>
      </c>
      <c r="F77" s="149"/>
      <c r="G77" s="223" t="str">
        <f t="shared" si="5"/>
        <v>22</v>
      </c>
      <c r="H77" s="150" t="str">
        <f t="shared" si="7"/>
        <v>-903</v>
      </c>
    </row>
    <row r="78" spans="1:8" ht="24.95" customHeight="1">
      <c r="A78" s="148">
        <v>77</v>
      </c>
      <c r="B78" s="151" t="s">
        <v>732</v>
      </c>
      <c r="C78" s="152">
        <v>60.29</v>
      </c>
      <c r="D78" s="152" t="s">
        <v>356</v>
      </c>
      <c r="E78" s="152" t="s">
        <v>657</v>
      </c>
      <c r="F78" s="149"/>
      <c r="G78" s="223" t="str">
        <f t="shared" si="5"/>
        <v>22</v>
      </c>
      <c r="H78" s="150" t="str">
        <f t="shared" si="7"/>
        <v>1201</v>
      </c>
    </row>
    <row r="79" spans="1:8" ht="24.95" customHeight="1">
      <c r="A79" s="149">
        <v>78</v>
      </c>
      <c r="B79" s="151" t="s">
        <v>733</v>
      </c>
      <c r="C79" s="152">
        <v>59.55</v>
      </c>
      <c r="D79" s="152" t="s">
        <v>356</v>
      </c>
      <c r="E79" s="152" t="s">
        <v>657</v>
      </c>
      <c r="F79" s="149"/>
      <c r="G79" s="223" t="str">
        <f t="shared" si="5"/>
        <v>22</v>
      </c>
      <c r="H79" s="150" t="str">
        <f t="shared" si="7"/>
        <v>1605</v>
      </c>
    </row>
    <row r="80" spans="1:8" ht="24.95" customHeight="1">
      <c r="A80" s="148">
        <v>79</v>
      </c>
      <c r="B80" s="151" t="s">
        <v>734</v>
      </c>
      <c r="C80" s="152">
        <v>60.21</v>
      </c>
      <c r="D80" s="152" t="s">
        <v>356</v>
      </c>
      <c r="E80" s="152" t="s">
        <v>657</v>
      </c>
      <c r="F80" s="149"/>
      <c r="G80" s="223" t="str">
        <f t="shared" si="5"/>
        <v>22</v>
      </c>
      <c r="H80" s="150" t="str">
        <f t="shared" si="7"/>
        <v>-403</v>
      </c>
    </row>
    <row r="81" spans="1:8" ht="24.95" customHeight="1">
      <c r="A81" s="149">
        <v>80</v>
      </c>
      <c r="B81" s="151" t="s">
        <v>735</v>
      </c>
      <c r="C81" s="152">
        <v>60.39</v>
      </c>
      <c r="D81" s="152" t="s">
        <v>356</v>
      </c>
      <c r="E81" s="152" t="s">
        <v>657</v>
      </c>
      <c r="F81" s="149"/>
      <c r="G81" s="223" t="str">
        <f t="shared" si="5"/>
        <v>22</v>
      </c>
      <c r="H81" s="150" t="str">
        <f t="shared" si="7"/>
        <v>-404</v>
      </c>
    </row>
    <row r="82" spans="1:8" ht="24.95" customHeight="1">
      <c r="A82" s="148">
        <v>81</v>
      </c>
      <c r="B82" s="151" t="s">
        <v>736</v>
      </c>
      <c r="C82" s="152">
        <v>59.55</v>
      </c>
      <c r="D82" s="152" t="s">
        <v>356</v>
      </c>
      <c r="E82" s="152" t="s">
        <v>657</v>
      </c>
      <c r="F82" s="149"/>
      <c r="G82" s="223" t="str">
        <f t="shared" si="5"/>
        <v>22</v>
      </c>
      <c r="H82" s="150" t="str">
        <f t="shared" si="7"/>
        <v>-405</v>
      </c>
    </row>
    <row r="83" spans="1:8" ht="24.95" customHeight="1">
      <c r="A83" s="149">
        <v>82</v>
      </c>
      <c r="B83" s="151" t="s">
        <v>737</v>
      </c>
      <c r="C83" s="152">
        <v>60.39</v>
      </c>
      <c r="D83" s="152" t="s">
        <v>356</v>
      </c>
      <c r="E83" s="152" t="s">
        <v>657</v>
      </c>
      <c r="F83" s="149"/>
      <c r="G83" s="223" t="str">
        <f t="shared" si="5"/>
        <v>22</v>
      </c>
      <c r="H83" s="150" t="str">
        <f t="shared" si="7"/>
        <v>-902</v>
      </c>
    </row>
    <row r="84" spans="1:8" ht="24.95" customHeight="1">
      <c r="A84" s="148">
        <v>83</v>
      </c>
      <c r="B84" s="151" t="s">
        <v>738</v>
      </c>
      <c r="C84" s="152">
        <v>60.21</v>
      </c>
      <c r="D84" s="152" t="s">
        <v>356</v>
      </c>
      <c r="E84" s="152" t="s">
        <v>657</v>
      </c>
      <c r="F84" s="149"/>
      <c r="G84" s="223" t="str">
        <f t="shared" si="5"/>
        <v>22</v>
      </c>
      <c r="H84" s="150" t="str">
        <f t="shared" si="7"/>
        <v>-903</v>
      </c>
    </row>
    <row r="85" spans="1:8" ht="24.95" customHeight="1">
      <c r="A85" s="149">
        <v>84</v>
      </c>
      <c r="B85" s="151" t="s">
        <v>739</v>
      </c>
      <c r="C85" s="152">
        <v>60.39</v>
      </c>
      <c r="D85" s="152" t="s">
        <v>356</v>
      </c>
      <c r="E85" s="152" t="s">
        <v>657</v>
      </c>
      <c r="F85" s="149"/>
      <c r="G85" s="223" t="str">
        <f t="shared" si="5"/>
        <v>22</v>
      </c>
      <c r="H85" s="150" t="str">
        <f t="shared" si="7"/>
        <v>-904</v>
      </c>
    </row>
    <row r="86" spans="1:8" ht="24.95" customHeight="1">
      <c r="A86" s="148">
        <v>85</v>
      </c>
      <c r="B86" s="151" t="s">
        <v>740</v>
      </c>
      <c r="C86" s="152">
        <v>60.39</v>
      </c>
      <c r="D86" s="152" t="s">
        <v>356</v>
      </c>
      <c r="E86" s="152" t="s">
        <v>657</v>
      </c>
      <c r="F86" s="149"/>
      <c r="G86" s="223" t="str">
        <f t="shared" si="5"/>
        <v>22</v>
      </c>
      <c r="H86" s="150" t="str">
        <f t="shared" si="7"/>
        <v>1302</v>
      </c>
    </row>
    <row r="87" spans="1:8" ht="24.95" customHeight="1">
      <c r="A87" s="149">
        <v>86</v>
      </c>
      <c r="B87" s="151" t="s">
        <v>741</v>
      </c>
      <c r="C87" s="152">
        <v>60.21</v>
      </c>
      <c r="D87" s="152" t="s">
        <v>356</v>
      </c>
      <c r="E87" s="152" t="s">
        <v>657</v>
      </c>
      <c r="F87" s="149"/>
      <c r="G87" s="223" t="str">
        <f t="shared" si="5"/>
        <v>22</v>
      </c>
      <c r="H87" s="150" t="str">
        <f t="shared" si="7"/>
        <v>1303</v>
      </c>
    </row>
    <row r="88" spans="1:8" ht="24.95" customHeight="1">
      <c r="A88" s="148">
        <v>87</v>
      </c>
      <c r="B88" s="151" t="s">
        <v>742</v>
      </c>
      <c r="C88" s="152">
        <v>60.21</v>
      </c>
      <c r="D88" s="152" t="s">
        <v>356</v>
      </c>
      <c r="E88" s="152" t="s">
        <v>657</v>
      </c>
      <c r="F88" s="149"/>
      <c r="G88" s="223" t="str">
        <f t="shared" si="5"/>
        <v>22</v>
      </c>
      <c r="H88" s="150" t="str">
        <f t="shared" si="7"/>
        <v>1503</v>
      </c>
    </row>
    <row r="89" spans="1:8" ht="24.95" customHeight="1">
      <c r="A89" s="149">
        <v>88</v>
      </c>
      <c r="B89" s="151" t="s">
        <v>743</v>
      </c>
      <c r="C89" s="152">
        <v>60.21</v>
      </c>
      <c r="D89" s="152" t="s">
        <v>356</v>
      </c>
      <c r="E89" s="152" t="s">
        <v>657</v>
      </c>
      <c r="F89" s="149"/>
      <c r="G89" s="223" t="str">
        <f>LEFT(B89,2)</f>
        <v>22</v>
      </c>
      <c r="H89" s="150" t="str">
        <f t="shared" si="7"/>
        <v>-104</v>
      </c>
    </row>
    <row r="90" spans="1:8" ht="24.95" customHeight="1">
      <c r="A90" s="148">
        <v>89</v>
      </c>
      <c r="B90" s="151" t="s">
        <v>744</v>
      </c>
      <c r="C90" s="152">
        <v>60.21</v>
      </c>
      <c r="D90" s="152" t="s">
        <v>356</v>
      </c>
      <c r="E90" s="152" t="s">
        <v>657</v>
      </c>
      <c r="F90" s="149"/>
      <c r="G90" s="223" t="str">
        <f>LEFT(B90,2)</f>
        <v>22</v>
      </c>
      <c r="H90" s="150" t="str">
        <f t="shared" si="7"/>
        <v>-803</v>
      </c>
    </row>
    <row r="91" spans="1:8" ht="24.95" customHeight="1">
      <c r="A91" s="149">
        <v>90</v>
      </c>
      <c r="B91" s="151" t="s">
        <v>745</v>
      </c>
      <c r="C91" s="152">
        <v>60.39</v>
      </c>
      <c r="D91" s="152" t="s">
        <v>356</v>
      </c>
      <c r="E91" s="152" t="s">
        <v>657</v>
      </c>
      <c r="F91" s="149"/>
      <c r="G91" s="223" t="str">
        <f t="shared" ref="G91:G103" si="8">LEFT(B91,2)</f>
        <v>22</v>
      </c>
      <c r="H91" s="150" t="str">
        <f t="shared" si="7"/>
        <v>1002</v>
      </c>
    </row>
    <row r="92" spans="1:8" ht="24.95" customHeight="1">
      <c r="A92" s="148">
        <v>91</v>
      </c>
      <c r="B92" s="151" t="s">
        <v>746</v>
      </c>
      <c r="C92" s="152">
        <v>59.55</v>
      </c>
      <c r="D92" s="152" t="s">
        <v>356</v>
      </c>
      <c r="E92" s="152" t="s">
        <v>657</v>
      </c>
      <c r="F92" s="149"/>
      <c r="G92" s="223" t="str">
        <f t="shared" si="8"/>
        <v>22</v>
      </c>
      <c r="H92" s="150" t="str">
        <f t="shared" si="7"/>
        <v>1101</v>
      </c>
    </row>
    <row r="93" spans="1:8" ht="24.95" customHeight="1">
      <c r="A93" s="149">
        <v>92</v>
      </c>
      <c r="B93" s="151" t="s">
        <v>747</v>
      </c>
      <c r="C93" s="152">
        <v>60.29</v>
      </c>
      <c r="D93" s="152" t="s">
        <v>356</v>
      </c>
      <c r="E93" s="152" t="s">
        <v>657</v>
      </c>
      <c r="F93" s="149"/>
      <c r="G93" s="223" t="str">
        <f t="shared" si="8"/>
        <v>22</v>
      </c>
      <c r="H93" s="150" t="str">
        <f t="shared" si="7"/>
        <v>-301</v>
      </c>
    </row>
    <row r="94" spans="1:8" ht="24.95" customHeight="1">
      <c r="A94" s="148">
        <v>93</v>
      </c>
      <c r="B94" s="151" t="s">
        <v>748</v>
      </c>
      <c r="C94" s="152">
        <v>60.21</v>
      </c>
      <c r="D94" s="152" t="s">
        <v>356</v>
      </c>
      <c r="E94" s="152" t="s">
        <v>657</v>
      </c>
      <c r="F94" s="149"/>
      <c r="G94" s="223" t="str">
        <f t="shared" si="8"/>
        <v>22</v>
      </c>
      <c r="H94" s="150" t="str">
        <f t="shared" si="7"/>
        <v>1103</v>
      </c>
    </row>
    <row r="95" spans="1:8" ht="24.95" customHeight="1">
      <c r="A95" s="149">
        <v>94</v>
      </c>
      <c r="B95" s="151" t="s">
        <v>749</v>
      </c>
      <c r="C95" s="152">
        <v>60.39</v>
      </c>
      <c r="D95" s="152" t="s">
        <v>356</v>
      </c>
      <c r="E95" s="152" t="s">
        <v>657</v>
      </c>
      <c r="F95" s="149"/>
      <c r="G95" s="223" t="str">
        <f t="shared" si="8"/>
        <v>22</v>
      </c>
      <c r="H95" s="150" t="str">
        <f t="shared" si="7"/>
        <v>1104</v>
      </c>
    </row>
    <row r="96" spans="1:8" ht="24.95" customHeight="1">
      <c r="A96" s="148">
        <v>95</v>
      </c>
      <c r="B96" s="151" t="s">
        <v>750</v>
      </c>
      <c r="C96" s="152">
        <v>60.39</v>
      </c>
      <c r="D96" s="152" t="s">
        <v>356</v>
      </c>
      <c r="E96" s="152" t="s">
        <v>657</v>
      </c>
      <c r="F96" s="149"/>
      <c r="G96" s="223" t="str">
        <f t="shared" si="8"/>
        <v>22</v>
      </c>
      <c r="H96" s="150" t="str">
        <f t="shared" si="7"/>
        <v>1604</v>
      </c>
    </row>
    <row r="97" spans="1:8" ht="24.95" customHeight="1">
      <c r="A97" s="149">
        <v>96</v>
      </c>
      <c r="B97" s="151" t="s">
        <v>751</v>
      </c>
      <c r="C97" s="152">
        <v>60.39</v>
      </c>
      <c r="D97" s="152" t="s">
        <v>356</v>
      </c>
      <c r="E97" s="152" t="s">
        <v>657</v>
      </c>
      <c r="F97" s="149"/>
      <c r="G97" s="223" t="str">
        <f t="shared" si="8"/>
        <v>22</v>
      </c>
      <c r="H97" s="150" t="str">
        <f t="shared" si="7"/>
        <v>-302</v>
      </c>
    </row>
    <row r="98" spans="1:8" ht="24.95" customHeight="1">
      <c r="A98" s="148">
        <v>97</v>
      </c>
      <c r="B98" s="151" t="s">
        <v>752</v>
      </c>
      <c r="C98" s="152">
        <v>60.39</v>
      </c>
      <c r="D98" s="152" t="s">
        <v>356</v>
      </c>
      <c r="E98" s="152" t="s">
        <v>657</v>
      </c>
      <c r="F98" s="149"/>
      <c r="G98" s="223" t="str">
        <f t="shared" si="8"/>
        <v>22</v>
      </c>
      <c r="H98" s="150" t="str">
        <f t="shared" si="7"/>
        <v>1104</v>
      </c>
    </row>
    <row r="99" spans="1:8" ht="24.95" customHeight="1">
      <c r="A99" s="149">
        <v>98</v>
      </c>
      <c r="B99" s="151" t="s">
        <v>753</v>
      </c>
      <c r="C99" s="152">
        <v>60.39</v>
      </c>
      <c r="D99" s="152" t="s">
        <v>356</v>
      </c>
      <c r="E99" s="152" t="s">
        <v>657</v>
      </c>
      <c r="F99" s="149"/>
      <c r="G99" s="223" t="str">
        <f t="shared" si="8"/>
        <v>22</v>
      </c>
      <c r="H99" s="150" t="str">
        <f t="shared" si="7"/>
        <v>-804</v>
      </c>
    </row>
    <row r="100" spans="1:8" ht="24.95" customHeight="1">
      <c r="A100" s="148">
        <v>99</v>
      </c>
      <c r="B100" s="151" t="s">
        <v>754</v>
      </c>
      <c r="C100" s="152">
        <v>60.21</v>
      </c>
      <c r="D100" s="152" t="s">
        <v>356</v>
      </c>
      <c r="E100" s="152" t="s">
        <v>657</v>
      </c>
      <c r="F100" s="149"/>
      <c r="G100" s="223" t="str">
        <f t="shared" si="8"/>
        <v>22</v>
      </c>
      <c r="H100" s="150" t="str">
        <f t="shared" si="7"/>
        <v>1103</v>
      </c>
    </row>
    <row r="101" spans="1:8" ht="24.95" customHeight="1">
      <c r="A101" s="149">
        <v>100</v>
      </c>
      <c r="B101" s="151" t="s">
        <v>755</v>
      </c>
      <c r="C101" s="152">
        <v>59.55</v>
      </c>
      <c r="D101" s="152" t="s">
        <v>356</v>
      </c>
      <c r="E101" s="152" t="s">
        <v>657</v>
      </c>
      <c r="F101" s="149"/>
      <c r="G101" s="223" t="str">
        <f t="shared" si="8"/>
        <v>22</v>
      </c>
      <c r="H101" s="150" t="str">
        <f t="shared" si="7"/>
        <v>-301</v>
      </c>
    </row>
    <row r="102" spans="1:8" ht="24.95" customHeight="1">
      <c r="A102" s="148">
        <v>101</v>
      </c>
      <c r="B102" s="151" t="s">
        <v>756</v>
      </c>
      <c r="C102" s="152">
        <v>60.29</v>
      </c>
      <c r="D102" s="152" t="s">
        <v>356</v>
      </c>
      <c r="E102" s="152" t="s">
        <v>657</v>
      </c>
      <c r="F102" s="149"/>
      <c r="G102" s="223" t="str">
        <f t="shared" si="8"/>
        <v>22</v>
      </c>
      <c r="H102" s="150" t="str">
        <f t="shared" si="7"/>
        <v>-205</v>
      </c>
    </row>
    <row r="103" spans="1:8" ht="24.95" customHeight="1">
      <c r="A103" s="149">
        <v>102</v>
      </c>
      <c r="B103" s="151" t="s">
        <v>757</v>
      </c>
      <c r="C103" s="152">
        <v>60.39</v>
      </c>
      <c r="D103" s="152" t="s">
        <v>356</v>
      </c>
      <c r="E103" s="152" t="s">
        <v>657</v>
      </c>
      <c r="F103" s="149"/>
      <c r="G103" s="223" t="str">
        <f t="shared" si="8"/>
        <v>22</v>
      </c>
      <c r="H103" s="150" t="str">
        <f t="shared" si="7"/>
        <v>1004</v>
      </c>
    </row>
    <row r="104" spans="1:8" ht="24.95" customHeight="1">
      <c r="A104" s="148">
        <v>103</v>
      </c>
      <c r="B104" s="151" t="s">
        <v>758</v>
      </c>
      <c r="C104" s="152">
        <v>58.25</v>
      </c>
      <c r="D104" s="152" t="s">
        <v>356</v>
      </c>
      <c r="E104" s="152" t="s">
        <v>655</v>
      </c>
      <c r="F104" s="149"/>
      <c r="G104" s="223" t="str">
        <f>LEFT(B104,2)</f>
        <v>1-</v>
      </c>
      <c r="H104" s="150" t="str">
        <f>RIGHT(B104,4)</f>
        <v>-301</v>
      </c>
    </row>
    <row r="105" spans="1:8" ht="24.95" customHeight="1">
      <c r="A105" s="149">
        <v>104</v>
      </c>
      <c r="B105" s="151" t="s">
        <v>759</v>
      </c>
      <c r="C105" s="152">
        <v>58.81</v>
      </c>
      <c r="D105" s="152" t="s">
        <v>356</v>
      </c>
      <c r="E105" s="152" t="s">
        <v>655</v>
      </c>
      <c r="F105" s="149"/>
      <c r="G105" s="223" t="str">
        <f>LEFT(B105,2)</f>
        <v>1-</v>
      </c>
      <c r="H105" s="150" t="str">
        <f t="shared" ref="H105:H110" si="9">RIGHT(B105,4)</f>
        <v>-302</v>
      </c>
    </row>
    <row r="106" spans="1:8" ht="24.95" customHeight="1">
      <c r="A106" s="148">
        <v>105</v>
      </c>
      <c r="B106" s="151" t="s">
        <v>760</v>
      </c>
      <c r="C106" s="152">
        <v>58.81</v>
      </c>
      <c r="D106" s="152" t="s">
        <v>356</v>
      </c>
      <c r="E106" s="152" t="s">
        <v>655</v>
      </c>
      <c r="F106" s="149"/>
      <c r="G106" s="223" t="str">
        <f t="shared" ref="G106:G110" si="10">LEFT(B106,2)</f>
        <v>1-</v>
      </c>
      <c r="H106" s="150" t="str">
        <f t="shared" si="9"/>
        <v>-303</v>
      </c>
    </row>
    <row r="107" spans="1:8" ht="24.95" customHeight="1">
      <c r="A107" s="149">
        <v>106</v>
      </c>
      <c r="B107" s="151" t="s">
        <v>761</v>
      </c>
      <c r="C107" s="152">
        <v>58.81</v>
      </c>
      <c r="D107" s="152" t="s">
        <v>356</v>
      </c>
      <c r="E107" s="152" t="s">
        <v>655</v>
      </c>
      <c r="F107" s="149"/>
      <c r="G107" s="223" t="str">
        <f t="shared" si="10"/>
        <v>1-</v>
      </c>
      <c r="H107" s="150" t="str">
        <f t="shared" si="9"/>
        <v>-304</v>
      </c>
    </row>
    <row r="108" spans="1:8" ht="24.95" customHeight="1">
      <c r="A108" s="148">
        <v>107</v>
      </c>
      <c r="B108" s="151" t="s">
        <v>762</v>
      </c>
      <c r="C108" s="152">
        <v>57.95</v>
      </c>
      <c r="D108" s="152" t="s">
        <v>356</v>
      </c>
      <c r="E108" s="152" t="s">
        <v>655</v>
      </c>
      <c r="F108" s="149"/>
      <c r="G108" s="223" t="str">
        <f t="shared" si="10"/>
        <v>1-</v>
      </c>
      <c r="H108" s="150" t="str">
        <f t="shared" si="9"/>
        <v>-305</v>
      </c>
    </row>
    <row r="109" spans="1:8" ht="24.95" customHeight="1">
      <c r="A109" s="149">
        <v>108</v>
      </c>
      <c r="B109" s="151" t="s">
        <v>763</v>
      </c>
      <c r="C109" s="152">
        <v>58.81</v>
      </c>
      <c r="D109" s="152" t="s">
        <v>356</v>
      </c>
      <c r="E109" s="152" t="s">
        <v>655</v>
      </c>
      <c r="F109" s="149"/>
      <c r="G109" s="223" t="str">
        <f t="shared" si="10"/>
        <v>1-</v>
      </c>
      <c r="H109" s="150" t="str">
        <f t="shared" si="9"/>
        <v>-204</v>
      </c>
    </row>
    <row r="110" spans="1:8" ht="24.95" customHeight="1">
      <c r="A110" s="148">
        <v>109</v>
      </c>
      <c r="B110" s="151" t="s">
        <v>764</v>
      </c>
      <c r="C110" s="152">
        <v>57.95</v>
      </c>
      <c r="D110" s="152" t="s">
        <v>356</v>
      </c>
      <c r="E110" s="152" t="s">
        <v>655</v>
      </c>
      <c r="F110" s="149"/>
      <c r="G110" s="223" t="str">
        <f t="shared" si="10"/>
        <v>1-</v>
      </c>
      <c r="H110" s="150" t="str">
        <f t="shared" si="9"/>
        <v>-205</v>
      </c>
    </row>
    <row r="111" spans="1:8" ht="24.95" customHeight="1">
      <c r="A111" s="149">
        <v>110</v>
      </c>
      <c r="B111" s="151" t="s">
        <v>765</v>
      </c>
      <c r="C111" s="152">
        <v>58.81</v>
      </c>
      <c r="D111" s="152" t="s">
        <v>356</v>
      </c>
      <c r="E111" s="152" t="s">
        <v>657</v>
      </c>
      <c r="F111" s="149"/>
      <c r="G111" s="223" t="str">
        <f>LEFT(B111,2)</f>
        <v>1-</v>
      </c>
      <c r="H111" s="150" t="str">
        <f>RIGHT(B111,4)</f>
        <v>1604</v>
      </c>
    </row>
    <row r="112" spans="1:8" ht="24.95" customHeight="1">
      <c r="A112" s="148">
        <v>111</v>
      </c>
      <c r="B112" s="151" t="s">
        <v>766</v>
      </c>
      <c r="C112" s="152">
        <v>58.25</v>
      </c>
      <c r="D112" s="152" t="s">
        <v>356</v>
      </c>
      <c r="E112" s="152" t="s">
        <v>657</v>
      </c>
      <c r="F112" s="149"/>
      <c r="G112" s="223" t="str">
        <f>LEFT(B112,2)</f>
        <v>1-</v>
      </c>
      <c r="H112" s="150" t="str">
        <f t="shared" ref="H112:H113" si="11">RIGHT(B112,4)</f>
        <v>1605</v>
      </c>
    </row>
    <row r="113" spans="1:8" ht="24.95" customHeight="1">
      <c r="A113" s="149">
        <v>112</v>
      </c>
      <c r="B113" s="151" t="s">
        <v>767</v>
      </c>
      <c r="C113" s="152">
        <v>58.83</v>
      </c>
      <c r="D113" s="152" t="s">
        <v>356</v>
      </c>
      <c r="E113" s="152" t="s">
        <v>657</v>
      </c>
      <c r="F113" s="149"/>
      <c r="G113" s="223" t="str">
        <f t="shared" ref="G113" si="12">LEFT(B113,2)</f>
        <v>1-</v>
      </c>
      <c r="H113" s="150" t="str">
        <f t="shared" si="11"/>
        <v>1401</v>
      </c>
    </row>
    <row r="114" spans="1:8" ht="24.95" customHeight="1">
      <c r="A114" s="148">
        <v>113</v>
      </c>
      <c r="B114" s="151" t="s">
        <v>768</v>
      </c>
      <c r="C114" s="152">
        <v>59.17</v>
      </c>
      <c r="D114" s="152" t="s">
        <v>356</v>
      </c>
      <c r="E114" s="152" t="s">
        <v>655</v>
      </c>
      <c r="F114" s="149"/>
      <c r="G114" s="223" t="str">
        <f>LEFT(B114,2)</f>
        <v>1-</v>
      </c>
      <c r="H114" s="150" t="str">
        <f>RIGHT(B114,4)</f>
        <v>1201</v>
      </c>
    </row>
    <row r="115" spans="1:8" ht="24.95" customHeight="1">
      <c r="A115" s="149">
        <v>114</v>
      </c>
      <c r="B115" s="151" t="s">
        <v>769</v>
      </c>
      <c r="C115" s="152">
        <v>58.81</v>
      </c>
      <c r="D115" s="152" t="s">
        <v>356</v>
      </c>
      <c r="E115" s="152" t="s">
        <v>655</v>
      </c>
      <c r="F115" s="149"/>
      <c r="G115" s="223" t="str">
        <f>LEFT(B115,2)</f>
        <v>1-</v>
      </c>
      <c r="H115" s="150" t="str">
        <f t="shared" ref="H115:H166" si="13">RIGHT(B115,4)</f>
        <v>1202</v>
      </c>
    </row>
    <row r="116" spans="1:8" ht="24.95" customHeight="1">
      <c r="A116" s="148">
        <v>115</v>
      </c>
      <c r="B116" s="151" t="s">
        <v>770</v>
      </c>
      <c r="C116" s="152">
        <v>58.81</v>
      </c>
      <c r="D116" s="152" t="s">
        <v>356</v>
      </c>
      <c r="E116" s="152" t="s">
        <v>655</v>
      </c>
      <c r="F116" s="149"/>
      <c r="G116" s="223" t="str">
        <f t="shared" ref="G116:G137" si="14">LEFT(B116,2)</f>
        <v>1-</v>
      </c>
      <c r="H116" s="150" t="str">
        <f t="shared" si="13"/>
        <v>1203</v>
      </c>
    </row>
    <row r="117" spans="1:8" ht="24.95" customHeight="1">
      <c r="A117" s="149">
        <v>116</v>
      </c>
      <c r="B117" s="151" t="s">
        <v>771</v>
      </c>
      <c r="C117" s="152">
        <v>58.81</v>
      </c>
      <c r="D117" s="152" t="s">
        <v>356</v>
      </c>
      <c r="E117" s="152" t="s">
        <v>655</v>
      </c>
      <c r="F117" s="149"/>
      <c r="G117" s="223" t="str">
        <f t="shared" si="14"/>
        <v>1-</v>
      </c>
      <c r="H117" s="150" t="str">
        <f t="shared" si="13"/>
        <v>1204</v>
      </c>
    </row>
    <row r="118" spans="1:8" ht="24.95" customHeight="1">
      <c r="A118" s="148">
        <v>117</v>
      </c>
      <c r="B118" s="151" t="s">
        <v>772</v>
      </c>
      <c r="C118" s="152">
        <v>58.25</v>
      </c>
      <c r="D118" s="152" t="s">
        <v>356</v>
      </c>
      <c r="E118" s="152" t="s">
        <v>655</v>
      </c>
      <c r="F118" s="149"/>
      <c r="G118" s="223" t="str">
        <f t="shared" si="14"/>
        <v>1-</v>
      </c>
      <c r="H118" s="150" t="str">
        <f t="shared" si="13"/>
        <v>1205</v>
      </c>
    </row>
    <row r="119" spans="1:8" ht="24.95" customHeight="1">
      <c r="A119" s="149">
        <v>118</v>
      </c>
      <c r="B119" s="151" t="s">
        <v>773</v>
      </c>
      <c r="C119" s="152">
        <v>59.17</v>
      </c>
      <c r="D119" s="152" t="s">
        <v>356</v>
      </c>
      <c r="E119" s="152" t="s">
        <v>655</v>
      </c>
      <c r="F119" s="149"/>
      <c r="G119" s="223" t="str">
        <f t="shared" si="14"/>
        <v>1-</v>
      </c>
      <c r="H119" s="150" t="str">
        <f t="shared" si="13"/>
        <v>1301</v>
      </c>
    </row>
    <row r="120" spans="1:8" ht="24.95" customHeight="1">
      <c r="A120" s="148">
        <v>119</v>
      </c>
      <c r="B120" s="151" t="s">
        <v>774</v>
      </c>
      <c r="C120" s="152">
        <v>58.81</v>
      </c>
      <c r="D120" s="152" t="s">
        <v>356</v>
      </c>
      <c r="E120" s="152" t="s">
        <v>655</v>
      </c>
      <c r="F120" s="149"/>
      <c r="G120" s="223" t="str">
        <f t="shared" si="14"/>
        <v>1-</v>
      </c>
      <c r="H120" s="150" t="str">
        <f t="shared" si="13"/>
        <v>1303</v>
      </c>
    </row>
    <row r="121" spans="1:8" ht="24.95" customHeight="1">
      <c r="A121" s="149">
        <v>120</v>
      </c>
      <c r="B121" s="151" t="s">
        <v>775</v>
      </c>
      <c r="C121" s="152">
        <v>58.81</v>
      </c>
      <c r="D121" s="152" t="s">
        <v>356</v>
      </c>
      <c r="E121" s="152" t="s">
        <v>655</v>
      </c>
      <c r="F121" s="149"/>
      <c r="G121" s="223" t="str">
        <f t="shared" si="14"/>
        <v>1-</v>
      </c>
      <c r="H121" s="150" t="str">
        <f t="shared" si="13"/>
        <v>1304</v>
      </c>
    </row>
    <row r="122" spans="1:8" ht="24.95" customHeight="1">
      <c r="A122" s="148">
        <v>121</v>
      </c>
      <c r="B122" s="151" t="s">
        <v>776</v>
      </c>
      <c r="C122" s="152">
        <v>58.81</v>
      </c>
      <c r="D122" s="152" t="s">
        <v>356</v>
      </c>
      <c r="E122" s="152" t="s">
        <v>655</v>
      </c>
      <c r="F122" s="149"/>
      <c r="G122" s="223" t="str">
        <f t="shared" si="14"/>
        <v>1-</v>
      </c>
      <c r="H122" s="150" t="str">
        <f t="shared" si="13"/>
        <v>-802</v>
      </c>
    </row>
    <row r="123" spans="1:8" ht="24.95" customHeight="1">
      <c r="A123" s="149">
        <v>122</v>
      </c>
      <c r="B123" s="151" t="s">
        <v>777</v>
      </c>
      <c r="C123" s="152">
        <v>58.81</v>
      </c>
      <c r="D123" s="152" t="s">
        <v>356</v>
      </c>
      <c r="E123" s="152" t="s">
        <v>655</v>
      </c>
      <c r="F123" s="149"/>
      <c r="G123" s="223" t="str">
        <f t="shared" si="14"/>
        <v>1-</v>
      </c>
      <c r="H123" s="150" t="str">
        <f t="shared" si="13"/>
        <v>-803</v>
      </c>
    </row>
    <row r="124" spans="1:8" ht="24.95" customHeight="1">
      <c r="A124" s="148">
        <v>123</v>
      </c>
      <c r="B124" s="151" t="s">
        <v>778</v>
      </c>
      <c r="C124" s="152">
        <v>58.81</v>
      </c>
      <c r="D124" s="152" t="s">
        <v>356</v>
      </c>
      <c r="E124" s="152" t="s">
        <v>655</v>
      </c>
      <c r="F124" s="149"/>
      <c r="G124" s="223" t="str">
        <f t="shared" si="14"/>
        <v>1-</v>
      </c>
      <c r="H124" s="150" t="str">
        <f t="shared" si="13"/>
        <v>-804</v>
      </c>
    </row>
    <row r="125" spans="1:8" ht="24.95" customHeight="1">
      <c r="A125" s="149">
        <v>124</v>
      </c>
      <c r="B125" s="151" t="s">
        <v>779</v>
      </c>
      <c r="C125" s="152">
        <v>58.25</v>
      </c>
      <c r="D125" s="152" t="s">
        <v>356</v>
      </c>
      <c r="E125" s="152" t="s">
        <v>655</v>
      </c>
      <c r="F125" s="149"/>
      <c r="G125" s="223" t="str">
        <f t="shared" si="14"/>
        <v>1-</v>
      </c>
      <c r="H125" s="150" t="str">
        <f t="shared" si="13"/>
        <v>-805</v>
      </c>
    </row>
    <row r="126" spans="1:8" ht="24.95" customHeight="1">
      <c r="A126" s="148">
        <v>125</v>
      </c>
      <c r="B126" s="151" t="s">
        <v>780</v>
      </c>
      <c r="C126" s="152">
        <v>59.17</v>
      </c>
      <c r="D126" s="152" t="s">
        <v>356</v>
      </c>
      <c r="E126" s="152" t="s">
        <v>655</v>
      </c>
      <c r="F126" s="149"/>
      <c r="G126" s="223" t="str">
        <f t="shared" si="14"/>
        <v>1-</v>
      </c>
      <c r="H126" s="150" t="str">
        <f t="shared" si="13"/>
        <v>-901</v>
      </c>
    </row>
    <row r="127" spans="1:8" ht="24.95" customHeight="1">
      <c r="A127" s="149">
        <v>126</v>
      </c>
      <c r="B127" s="151" t="s">
        <v>781</v>
      </c>
      <c r="C127" s="152">
        <v>58.81</v>
      </c>
      <c r="D127" s="152" t="s">
        <v>356</v>
      </c>
      <c r="E127" s="152" t="s">
        <v>655</v>
      </c>
      <c r="F127" s="149"/>
      <c r="G127" s="223" t="str">
        <f t="shared" si="14"/>
        <v>1-</v>
      </c>
      <c r="H127" s="150" t="str">
        <f t="shared" si="13"/>
        <v>-902</v>
      </c>
    </row>
    <row r="128" spans="1:8" ht="24.95" customHeight="1">
      <c r="A128" s="148">
        <v>127</v>
      </c>
      <c r="B128" s="151" t="s">
        <v>782</v>
      </c>
      <c r="C128" s="152">
        <v>58.81</v>
      </c>
      <c r="D128" s="152" t="s">
        <v>356</v>
      </c>
      <c r="E128" s="152" t="s">
        <v>655</v>
      </c>
      <c r="F128" s="149"/>
      <c r="G128" s="223" t="str">
        <f t="shared" si="14"/>
        <v>1-</v>
      </c>
      <c r="H128" s="150" t="str">
        <f t="shared" si="13"/>
        <v>-903</v>
      </c>
    </row>
    <row r="129" spans="1:8" ht="24.95" customHeight="1">
      <c r="A129" s="149">
        <v>128</v>
      </c>
      <c r="B129" s="151" t="s">
        <v>783</v>
      </c>
      <c r="C129" s="152">
        <v>58.25</v>
      </c>
      <c r="D129" s="152" t="s">
        <v>356</v>
      </c>
      <c r="E129" s="152" t="s">
        <v>655</v>
      </c>
      <c r="F129" s="149"/>
      <c r="G129" s="223" t="str">
        <f t="shared" si="14"/>
        <v>1-</v>
      </c>
      <c r="H129" s="150" t="str">
        <f t="shared" si="13"/>
        <v>-905</v>
      </c>
    </row>
    <row r="130" spans="1:8" ht="24.95" customHeight="1">
      <c r="A130" s="148">
        <v>129</v>
      </c>
      <c r="B130" s="151" t="s">
        <v>784</v>
      </c>
      <c r="C130" s="152">
        <v>58.81</v>
      </c>
      <c r="D130" s="152" t="s">
        <v>356</v>
      </c>
      <c r="E130" s="152" t="s">
        <v>655</v>
      </c>
      <c r="F130" s="149"/>
      <c r="G130" s="223" t="str">
        <f t="shared" si="14"/>
        <v>1-</v>
      </c>
      <c r="H130" s="150" t="str">
        <f t="shared" si="13"/>
        <v>-202</v>
      </c>
    </row>
    <row r="131" spans="1:8" ht="24.95" customHeight="1">
      <c r="A131" s="149">
        <v>130</v>
      </c>
      <c r="B131" s="151" t="s">
        <v>785</v>
      </c>
      <c r="C131" s="152">
        <v>58.81</v>
      </c>
      <c r="D131" s="152" t="s">
        <v>356</v>
      </c>
      <c r="E131" s="152" t="s">
        <v>655</v>
      </c>
      <c r="F131" s="149"/>
      <c r="G131" s="223" t="str">
        <f t="shared" si="14"/>
        <v>1-</v>
      </c>
      <c r="H131" s="150" t="str">
        <f t="shared" si="13"/>
        <v>-203</v>
      </c>
    </row>
    <row r="132" spans="1:8" ht="24.95" customHeight="1">
      <c r="A132" s="148">
        <v>131</v>
      </c>
      <c r="B132" s="151" t="s">
        <v>786</v>
      </c>
      <c r="C132" s="152">
        <v>58.81</v>
      </c>
      <c r="D132" s="152" t="s">
        <v>356</v>
      </c>
      <c r="E132" s="152" t="s">
        <v>655</v>
      </c>
      <c r="F132" s="149"/>
      <c r="G132" s="223" t="str">
        <f t="shared" si="14"/>
        <v>1-</v>
      </c>
      <c r="H132" s="150" t="str">
        <f t="shared" si="13"/>
        <v>-204</v>
      </c>
    </row>
    <row r="133" spans="1:8" ht="24.95" customHeight="1">
      <c r="A133" s="149">
        <v>132</v>
      </c>
      <c r="B133" s="151" t="s">
        <v>787</v>
      </c>
      <c r="C133" s="152">
        <v>58.25</v>
      </c>
      <c r="D133" s="152" t="s">
        <v>356</v>
      </c>
      <c r="E133" s="152" t="s">
        <v>655</v>
      </c>
      <c r="F133" s="149"/>
      <c r="G133" s="223" t="str">
        <f t="shared" si="14"/>
        <v>1-</v>
      </c>
      <c r="H133" s="150" t="str">
        <f t="shared" si="13"/>
        <v>-205</v>
      </c>
    </row>
    <row r="134" spans="1:8" ht="24.95" customHeight="1">
      <c r="A134" s="148">
        <v>133</v>
      </c>
      <c r="B134" s="151" t="s">
        <v>788</v>
      </c>
      <c r="C134" s="152">
        <v>58.81</v>
      </c>
      <c r="D134" s="152" t="s">
        <v>356</v>
      </c>
      <c r="E134" s="152" t="s">
        <v>655</v>
      </c>
      <c r="F134" s="149"/>
      <c r="G134" s="223" t="str">
        <f t="shared" si="14"/>
        <v>1-</v>
      </c>
      <c r="H134" s="150" t="str">
        <f t="shared" si="13"/>
        <v>-302</v>
      </c>
    </row>
    <row r="135" spans="1:8" ht="24.95" customHeight="1">
      <c r="A135" s="149">
        <v>134</v>
      </c>
      <c r="B135" s="151" t="s">
        <v>789</v>
      </c>
      <c r="C135" s="152">
        <v>58.81</v>
      </c>
      <c r="D135" s="152" t="s">
        <v>356</v>
      </c>
      <c r="E135" s="152" t="s">
        <v>655</v>
      </c>
      <c r="F135" s="149"/>
      <c r="G135" s="223" t="str">
        <f t="shared" si="14"/>
        <v>1-</v>
      </c>
      <c r="H135" s="150" t="str">
        <f t="shared" si="13"/>
        <v>-303</v>
      </c>
    </row>
    <row r="136" spans="1:8" ht="24.95" customHeight="1">
      <c r="A136" s="148">
        <v>135</v>
      </c>
      <c r="B136" s="151" t="s">
        <v>790</v>
      </c>
      <c r="C136" s="152">
        <v>58.81</v>
      </c>
      <c r="D136" s="152" t="s">
        <v>356</v>
      </c>
      <c r="E136" s="152" t="s">
        <v>655</v>
      </c>
      <c r="F136" s="149"/>
      <c r="G136" s="223" t="str">
        <f t="shared" si="14"/>
        <v>1-</v>
      </c>
      <c r="H136" s="150" t="str">
        <f t="shared" si="13"/>
        <v>-304</v>
      </c>
    </row>
    <row r="137" spans="1:8" ht="24.95" customHeight="1">
      <c r="A137" s="149">
        <v>136</v>
      </c>
      <c r="B137" s="151" t="s">
        <v>791</v>
      </c>
      <c r="C137" s="152">
        <v>58.25</v>
      </c>
      <c r="D137" s="152" t="s">
        <v>356</v>
      </c>
      <c r="E137" s="152" t="s">
        <v>655</v>
      </c>
      <c r="F137" s="149"/>
      <c r="G137" s="223" t="str">
        <f t="shared" si="14"/>
        <v>1-</v>
      </c>
      <c r="H137" s="150" t="str">
        <f t="shared" si="13"/>
        <v>-305</v>
      </c>
    </row>
    <row r="138" spans="1:8" ht="24.95" customHeight="1">
      <c r="A138" s="148">
        <v>137</v>
      </c>
      <c r="B138" s="151" t="s">
        <v>792</v>
      </c>
      <c r="C138" s="152">
        <v>59.17</v>
      </c>
      <c r="D138" s="152" t="s">
        <v>356</v>
      </c>
      <c r="E138" s="152" t="s">
        <v>655</v>
      </c>
      <c r="F138" s="149"/>
      <c r="G138" s="223" t="str">
        <f>LEFT(B138,2)</f>
        <v>1-</v>
      </c>
      <c r="H138" s="150" t="str">
        <f t="shared" si="13"/>
        <v>-401</v>
      </c>
    </row>
    <row r="139" spans="1:8" ht="24.95" customHeight="1">
      <c r="A139" s="149">
        <v>138</v>
      </c>
      <c r="B139" s="151" t="s">
        <v>793</v>
      </c>
      <c r="C139" s="152">
        <v>58.81</v>
      </c>
      <c r="D139" s="152" t="s">
        <v>356</v>
      </c>
      <c r="E139" s="152" t="s">
        <v>655</v>
      </c>
      <c r="F139" s="149"/>
      <c r="G139" s="223" t="str">
        <f>LEFT(B139,2)</f>
        <v>1-</v>
      </c>
      <c r="H139" s="150" t="str">
        <f t="shared" si="13"/>
        <v>-402</v>
      </c>
    </row>
    <row r="140" spans="1:8" ht="24.95" customHeight="1">
      <c r="A140" s="148">
        <v>139</v>
      </c>
      <c r="B140" s="151" t="s">
        <v>794</v>
      </c>
      <c r="C140" s="152">
        <v>58.81</v>
      </c>
      <c r="D140" s="152" t="s">
        <v>356</v>
      </c>
      <c r="E140" s="152" t="s">
        <v>655</v>
      </c>
      <c r="F140" s="149"/>
      <c r="G140" s="223" t="str">
        <f t="shared" ref="G140:G161" si="15">LEFT(B140,2)</f>
        <v>1-</v>
      </c>
      <c r="H140" s="150" t="str">
        <f t="shared" si="13"/>
        <v>-403</v>
      </c>
    </row>
    <row r="141" spans="1:8" ht="24.95" customHeight="1">
      <c r="A141" s="149">
        <v>140</v>
      </c>
      <c r="B141" s="151" t="s">
        <v>795</v>
      </c>
      <c r="C141" s="152">
        <v>58.81</v>
      </c>
      <c r="D141" s="152" t="s">
        <v>356</v>
      </c>
      <c r="E141" s="152" t="s">
        <v>655</v>
      </c>
      <c r="F141" s="149"/>
      <c r="G141" s="223" t="str">
        <f t="shared" si="15"/>
        <v>1-</v>
      </c>
      <c r="H141" s="150" t="str">
        <f t="shared" si="13"/>
        <v>-404</v>
      </c>
    </row>
    <row r="142" spans="1:8" ht="24.95" customHeight="1">
      <c r="A142" s="148">
        <v>141</v>
      </c>
      <c r="B142" s="151" t="s">
        <v>796</v>
      </c>
      <c r="C142" s="152">
        <v>58.25</v>
      </c>
      <c r="D142" s="152" t="s">
        <v>356</v>
      </c>
      <c r="E142" s="152" t="s">
        <v>655</v>
      </c>
      <c r="F142" s="149"/>
      <c r="G142" s="223" t="str">
        <f t="shared" si="15"/>
        <v>1-</v>
      </c>
      <c r="H142" s="150" t="str">
        <f t="shared" si="13"/>
        <v>-405</v>
      </c>
    </row>
    <row r="143" spans="1:8" ht="24.95" customHeight="1">
      <c r="A143" s="149">
        <v>142</v>
      </c>
      <c r="B143" s="151" t="s">
        <v>797</v>
      </c>
      <c r="C143" s="152">
        <v>58.81</v>
      </c>
      <c r="D143" s="152" t="s">
        <v>356</v>
      </c>
      <c r="E143" s="152" t="s">
        <v>655</v>
      </c>
      <c r="F143" s="149"/>
      <c r="G143" s="223" t="str">
        <f t="shared" si="15"/>
        <v>1-</v>
      </c>
      <c r="H143" s="150" t="str">
        <f t="shared" si="13"/>
        <v>-702</v>
      </c>
    </row>
    <row r="144" spans="1:8" ht="24.95" customHeight="1">
      <c r="A144" s="148">
        <v>143</v>
      </c>
      <c r="B144" s="151" t="s">
        <v>798</v>
      </c>
      <c r="C144" s="152">
        <v>58.81</v>
      </c>
      <c r="D144" s="152" t="s">
        <v>356</v>
      </c>
      <c r="E144" s="152" t="s">
        <v>655</v>
      </c>
      <c r="F144" s="149"/>
      <c r="G144" s="223" t="str">
        <f t="shared" si="15"/>
        <v>1-</v>
      </c>
      <c r="H144" s="150" t="str">
        <f t="shared" si="13"/>
        <v>-703</v>
      </c>
    </row>
    <row r="145" spans="1:8" ht="24.95" customHeight="1">
      <c r="A145" s="149">
        <v>144</v>
      </c>
      <c r="B145" s="151" t="s">
        <v>799</v>
      </c>
      <c r="C145" s="152">
        <v>58.81</v>
      </c>
      <c r="D145" s="152" t="s">
        <v>356</v>
      </c>
      <c r="E145" s="152" t="s">
        <v>655</v>
      </c>
      <c r="F145" s="149"/>
      <c r="G145" s="223" t="str">
        <f t="shared" si="15"/>
        <v>1-</v>
      </c>
      <c r="H145" s="150" t="str">
        <f t="shared" si="13"/>
        <v>-704</v>
      </c>
    </row>
    <row r="146" spans="1:8" ht="24.95" customHeight="1">
      <c r="A146" s="148">
        <v>145</v>
      </c>
      <c r="B146" s="151" t="s">
        <v>800</v>
      </c>
      <c r="C146" s="152">
        <v>58.25</v>
      </c>
      <c r="D146" s="152" t="s">
        <v>356</v>
      </c>
      <c r="E146" s="152" t="s">
        <v>655</v>
      </c>
      <c r="F146" s="149"/>
      <c r="G146" s="223" t="str">
        <f t="shared" si="15"/>
        <v>1-</v>
      </c>
      <c r="H146" s="150" t="str">
        <f t="shared" si="13"/>
        <v>-705</v>
      </c>
    </row>
    <row r="147" spans="1:8" ht="24.95" customHeight="1">
      <c r="A147" s="149">
        <v>146</v>
      </c>
      <c r="B147" s="151" t="s">
        <v>801</v>
      </c>
      <c r="C147" s="152">
        <v>58.81</v>
      </c>
      <c r="D147" s="152" t="s">
        <v>356</v>
      </c>
      <c r="E147" s="152" t="s">
        <v>655</v>
      </c>
      <c r="F147" s="149"/>
      <c r="G147" s="223" t="str">
        <f t="shared" si="15"/>
        <v>1-</v>
      </c>
      <c r="H147" s="150" t="str">
        <f t="shared" si="13"/>
        <v>1102</v>
      </c>
    </row>
    <row r="148" spans="1:8" ht="24.95" customHeight="1">
      <c r="A148" s="148">
        <v>147</v>
      </c>
      <c r="B148" s="151" t="s">
        <v>802</v>
      </c>
      <c r="C148" s="152">
        <v>58.81</v>
      </c>
      <c r="D148" s="152" t="s">
        <v>356</v>
      </c>
      <c r="E148" s="152" t="s">
        <v>655</v>
      </c>
      <c r="F148" s="149"/>
      <c r="G148" s="223" t="str">
        <f t="shared" si="15"/>
        <v>1-</v>
      </c>
      <c r="H148" s="150" t="str">
        <f t="shared" si="13"/>
        <v>1103</v>
      </c>
    </row>
    <row r="149" spans="1:8" ht="24.95" customHeight="1">
      <c r="A149" s="149">
        <v>148</v>
      </c>
      <c r="B149" s="151" t="s">
        <v>803</v>
      </c>
      <c r="C149" s="152">
        <v>58.81</v>
      </c>
      <c r="D149" s="152" t="s">
        <v>356</v>
      </c>
      <c r="E149" s="152" t="s">
        <v>655</v>
      </c>
      <c r="F149" s="149"/>
      <c r="G149" s="223" t="str">
        <f t="shared" si="15"/>
        <v>1-</v>
      </c>
      <c r="H149" s="150" t="str">
        <f t="shared" si="13"/>
        <v>1104</v>
      </c>
    </row>
    <row r="150" spans="1:8" ht="24.95" customHeight="1">
      <c r="A150" s="148">
        <v>149</v>
      </c>
      <c r="B150" s="151" t="s">
        <v>804</v>
      </c>
      <c r="C150" s="152">
        <v>58.25</v>
      </c>
      <c r="D150" s="152" t="s">
        <v>356</v>
      </c>
      <c r="E150" s="152" t="s">
        <v>655</v>
      </c>
      <c r="F150" s="149"/>
      <c r="G150" s="223" t="str">
        <f t="shared" si="15"/>
        <v>1-</v>
      </c>
      <c r="H150" s="150" t="str">
        <f t="shared" si="13"/>
        <v>1105</v>
      </c>
    </row>
    <row r="151" spans="1:8" ht="24.95" customHeight="1">
      <c r="A151" s="149">
        <v>150</v>
      </c>
      <c r="B151" s="151" t="s">
        <v>805</v>
      </c>
      <c r="C151" s="152">
        <v>58.81</v>
      </c>
      <c r="D151" s="152" t="s">
        <v>356</v>
      </c>
      <c r="E151" s="152" t="s">
        <v>655</v>
      </c>
      <c r="F151" s="149"/>
      <c r="G151" s="223" t="str">
        <f t="shared" si="15"/>
        <v>1-</v>
      </c>
      <c r="H151" s="150" t="str">
        <f t="shared" si="13"/>
        <v>-403</v>
      </c>
    </row>
    <row r="152" spans="1:8" ht="24.95" customHeight="1">
      <c r="A152" s="148">
        <v>151</v>
      </c>
      <c r="B152" s="151" t="s">
        <v>806</v>
      </c>
      <c r="C152" s="152">
        <v>58.81</v>
      </c>
      <c r="D152" s="152" t="s">
        <v>356</v>
      </c>
      <c r="E152" s="152" t="s">
        <v>655</v>
      </c>
      <c r="F152" s="149"/>
      <c r="G152" s="223" t="str">
        <f t="shared" si="15"/>
        <v>1-</v>
      </c>
      <c r="H152" s="150" t="str">
        <f t="shared" si="13"/>
        <v>-404</v>
      </c>
    </row>
    <row r="153" spans="1:8" ht="24.95" customHeight="1">
      <c r="A153" s="149">
        <v>152</v>
      </c>
      <c r="B153" s="151" t="s">
        <v>807</v>
      </c>
      <c r="C153" s="152">
        <v>57.95</v>
      </c>
      <c r="D153" s="152" t="s">
        <v>356</v>
      </c>
      <c r="E153" s="152" t="s">
        <v>655</v>
      </c>
      <c r="F153" s="149"/>
      <c r="G153" s="223" t="str">
        <f t="shared" si="15"/>
        <v>1-</v>
      </c>
      <c r="H153" s="150" t="str">
        <f t="shared" si="13"/>
        <v>-405</v>
      </c>
    </row>
    <row r="154" spans="1:8" ht="24.95" customHeight="1">
      <c r="A154" s="148">
        <v>153</v>
      </c>
      <c r="B154" s="151" t="s">
        <v>808</v>
      </c>
      <c r="C154" s="152">
        <v>58.81</v>
      </c>
      <c r="D154" s="152" t="s">
        <v>356</v>
      </c>
      <c r="E154" s="152" t="s">
        <v>655</v>
      </c>
      <c r="F154" s="149"/>
      <c r="G154" s="223" t="str">
        <f t="shared" si="15"/>
        <v>1-</v>
      </c>
      <c r="H154" s="150" t="str">
        <f t="shared" si="13"/>
        <v>1003</v>
      </c>
    </row>
    <row r="155" spans="1:8" ht="24.95" customHeight="1">
      <c r="A155" s="149">
        <v>154</v>
      </c>
      <c r="B155" s="151" t="s">
        <v>809</v>
      </c>
      <c r="C155" s="152">
        <v>58.81</v>
      </c>
      <c r="D155" s="152" t="s">
        <v>356</v>
      </c>
      <c r="E155" s="152" t="s">
        <v>655</v>
      </c>
      <c r="F155" s="149"/>
      <c r="G155" s="223" t="str">
        <f t="shared" si="15"/>
        <v>1-</v>
      </c>
      <c r="H155" s="150" t="str">
        <f t="shared" si="13"/>
        <v>1004</v>
      </c>
    </row>
    <row r="156" spans="1:8" ht="24.95" customHeight="1">
      <c r="A156" s="148">
        <v>155</v>
      </c>
      <c r="B156" s="151" t="s">
        <v>810</v>
      </c>
      <c r="C156" s="152">
        <v>58.25</v>
      </c>
      <c r="D156" s="152" t="s">
        <v>356</v>
      </c>
      <c r="E156" s="152" t="s">
        <v>655</v>
      </c>
      <c r="F156" s="149"/>
      <c r="G156" s="223" t="str">
        <f t="shared" si="15"/>
        <v>1-</v>
      </c>
      <c r="H156" s="150" t="str">
        <f t="shared" si="13"/>
        <v>1005</v>
      </c>
    </row>
    <row r="157" spans="1:8" ht="24.95" customHeight="1">
      <c r="A157" s="149">
        <v>156</v>
      </c>
      <c r="B157" s="151" t="s">
        <v>811</v>
      </c>
      <c r="C157" s="152">
        <v>59.17</v>
      </c>
      <c r="D157" s="152" t="s">
        <v>356</v>
      </c>
      <c r="E157" s="152" t="s">
        <v>655</v>
      </c>
      <c r="F157" s="149"/>
      <c r="G157" s="223" t="str">
        <f t="shared" si="15"/>
        <v>1-</v>
      </c>
      <c r="H157" s="150" t="str">
        <f t="shared" si="13"/>
        <v>1101</v>
      </c>
    </row>
    <row r="158" spans="1:8" ht="24.95" customHeight="1">
      <c r="A158" s="148">
        <v>157</v>
      </c>
      <c r="B158" s="151" t="s">
        <v>812</v>
      </c>
      <c r="C158" s="152">
        <v>58.81</v>
      </c>
      <c r="D158" s="152" t="s">
        <v>356</v>
      </c>
      <c r="E158" s="152" t="s">
        <v>655</v>
      </c>
      <c r="F158" s="149"/>
      <c r="G158" s="223" t="str">
        <f t="shared" si="15"/>
        <v>1-</v>
      </c>
      <c r="H158" s="150" t="str">
        <f t="shared" si="13"/>
        <v>1002</v>
      </c>
    </row>
    <row r="159" spans="1:8" ht="24.95" customHeight="1">
      <c r="A159" s="149">
        <v>158</v>
      </c>
      <c r="B159" s="151" t="s">
        <v>813</v>
      </c>
      <c r="C159" s="152">
        <v>58.81</v>
      </c>
      <c r="D159" s="152" t="s">
        <v>356</v>
      </c>
      <c r="E159" s="152" t="s">
        <v>655</v>
      </c>
      <c r="F159" s="149"/>
      <c r="G159" s="223" t="str">
        <f t="shared" si="15"/>
        <v>1-</v>
      </c>
      <c r="H159" s="150" t="str">
        <f t="shared" si="13"/>
        <v>1003</v>
      </c>
    </row>
    <row r="160" spans="1:8" ht="24.95" customHeight="1">
      <c r="A160" s="148">
        <v>159</v>
      </c>
      <c r="B160" s="151" t="s">
        <v>814</v>
      </c>
      <c r="C160" s="152">
        <v>58.81</v>
      </c>
      <c r="D160" s="152" t="s">
        <v>356</v>
      </c>
      <c r="E160" s="152" t="s">
        <v>655</v>
      </c>
      <c r="F160" s="149"/>
      <c r="G160" s="223" t="str">
        <f t="shared" si="15"/>
        <v>1-</v>
      </c>
      <c r="H160" s="150" t="str">
        <f t="shared" si="13"/>
        <v>1004</v>
      </c>
    </row>
    <row r="161" spans="1:8" ht="24.95" customHeight="1">
      <c r="A161" s="149">
        <v>160</v>
      </c>
      <c r="B161" s="151" t="s">
        <v>815</v>
      </c>
      <c r="C161" s="152">
        <v>57.95</v>
      </c>
      <c r="D161" s="152" t="s">
        <v>356</v>
      </c>
      <c r="E161" s="152" t="s">
        <v>655</v>
      </c>
      <c r="F161" s="149"/>
      <c r="G161" s="223" t="str">
        <f t="shared" si="15"/>
        <v>1-</v>
      </c>
      <c r="H161" s="150" t="str">
        <f t="shared" si="13"/>
        <v>1005</v>
      </c>
    </row>
    <row r="162" spans="1:8" ht="24.95" customHeight="1">
      <c r="A162" s="148">
        <v>161</v>
      </c>
      <c r="B162" s="151" t="s">
        <v>816</v>
      </c>
      <c r="C162" s="152">
        <v>58.25</v>
      </c>
      <c r="D162" s="152" t="s">
        <v>356</v>
      </c>
      <c r="E162" s="152" t="s">
        <v>655</v>
      </c>
      <c r="F162" s="149"/>
      <c r="G162" s="223" t="str">
        <f>LEFT(B162,2)</f>
        <v>1-</v>
      </c>
      <c r="H162" s="150" t="str">
        <f t="shared" si="13"/>
        <v>-501</v>
      </c>
    </row>
    <row r="163" spans="1:8" ht="24.95" customHeight="1">
      <c r="A163" s="149">
        <v>162</v>
      </c>
      <c r="B163" s="151" t="s">
        <v>817</v>
      </c>
      <c r="C163" s="152">
        <v>58.81</v>
      </c>
      <c r="D163" s="152" t="s">
        <v>356</v>
      </c>
      <c r="E163" s="152" t="s">
        <v>655</v>
      </c>
      <c r="F163" s="149"/>
      <c r="G163" s="223" t="str">
        <f>LEFT(B163,2)</f>
        <v>1-</v>
      </c>
      <c r="H163" s="150" t="str">
        <f t="shared" si="13"/>
        <v>-502</v>
      </c>
    </row>
    <row r="164" spans="1:8" ht="24.95" customHeight="1">
      <c r="A164" s="148">
        <v>163</v>
      </c>
      <c r="B164" s="151" t="s">
        <v>818</v>
      </c>
      <c r="C164" s="152">
        <v>58.81</v>
      </c>
      <c r="D164" s="152" t="s">
        <v>356</v>
      </c>
      <c r="E164" s="152" t="s">
        <v>655</v>
      </c>
      <c r="F164" s="149"/>
      <c r="G164" s="223" t="str">
        <f t="shared" ref="G164:G166" si="16">LEFT(B164,2)</f>
        <v>1-</v>
      </c>
      <c r="H164" s="150" t="str">
        <f t="shared" si="13"/>
        <v>-503</v>
      </c>
    </row>
    <row r="165" spans="1:8" ht="24.95" customHeight="1">
      <c r="A165" s="149">
        <v>164</v>
      </c>
      <c r="B165" s="151" t="s">
        <v>819</v>
      </c>
      <c r="C165" s="152">
        <v>58.81</v>
      </c>
      <c r="D165" s="152" t="s">
        <v>356</v>
      </c>
      <c r="E165" s="152" t="s">
        <v>655</v>
      </c>
      <c r="F165" s="149"/>
      <c r="G165" s="223" t="str">
        <f t="shared" si="16"/>
        <v>1-</v>
      </c>
      <c r="H165" s="150" t="str">
        <f t="shared" si="13"/>
        <v>-504</v>
      </c>
    </row>
    <row r="166" spans="1:8" ht="24.95" customHeight="1">
      <c r="A166" s="148">
        <v>165</v>
      </c>
      <c r="B166" s="151" t="s">
        <v>820</v>
      </c>
      <c r="C166" s="152">
        <v>57.95</v>
      </c>
      <c r="D166" s="152" t="s">
        <v>356</v>
      </c>
      <c r="E166" s="152" t="s">
        <v>655</v>
      </c>
      <c r="F166" s="149"/>
      <c r="G166" s="223" t="str">
        <f t="shared" si="16"/>
        <v>1-</v>
      </c>
      <c r="H166" s="150" t="str">
        <f t="shared" si="13"/>
        <v>-505</v>
      </c>
    </row>
    <row r="167" spans="1:8" ht="24.95" customHeight="1">
      <c r="A167" s="149">
        <v>166</v>
      </c>
      <c r="B167" s="151" t="s">
        <v>821</v>
      </c>
      <c r="C167" s="152">
        <v>58.81</v>
      </c>
      <c r="D167" s="152" t="s">
        <v>356</v>
      </c>
      <c r="E167" s="152" t="s">
        <v>657</v>
      </c>
      <c r="F167" s="149"/>
      <c r="G167" s="223" t="str">
        <f>LEFT(B167,2)</f>
        <v>1-</v>
      </c>
      <c r="H167" s="150" t="str">
        <f>RIGHT(B167,4)</f>
        <v>1203</v>
      </c>
    </row>
    <row r="168" spans="1:8" ht="24.95" customHeight="1">
      <c r="A168" s="148">
        <v>167</v>
      </c>
      <c r="B168" s="151" t="s">
        <v>822</v>
      </c>
      <c r="C168" s="152">
        <v>58.81</v>
      </c>
      <c r="D168" s="152" t="s">
        <v>356</v>
      </c>
      <c r="E168" s="152" t="s">
        <v>657</v>
      </c>
      <c r="F168" s="149"/>
      <c r="G168" s="223" t="str">
        <f>LEFT(B168,2)</f>
        <v>1-</v>
      </c>
      <c r="H168" s="150" t="str">
        <f t="shared" ref="H168:H176" si="17">RIGHT(B168,4)</f>
        <v>1204</v>
      </c>
    </row>
    <row r="169" spans="1:8" ht="24.95" customHeight="1">
      <c r="A169" s="149">
        <v>168</v>
      </c>
      <c r="B169" s="151" t="s">
        <v>823</v>
      </c>
      <c r="C169" s="152">
        <v>58.25</v>
      </c>
      <c r="D169" s="152" t="s">
        <v>356</v>
      </c>
      <c r="E169" s="152" t="s">
        <v>657</v>
      </c>
      <c r="F169" s="149"/>
      <c r="G169" s="223" t="str">
        <f t="shared" ref="G169:G176" si="18">LEFT(B169,2)</f>
        <v>1-</v>
      </c>
      <c r="H169" s="150" t="str">
        <f t="shared" si="17"/>
        <v>1205</v>
      </c>
    </row>
    <row r="170" spans="1:8" ht="24.95" customHeight="1">
      <c r="A170" s="148">
        <v>169</v>
      </c>
      <c r="B170" s="151" t="s">
        <v>824</v>
      </c>
      <c r="C170" s="152">
        <v>58.83</v>
      </c>
      <c r="D170" s="152" t="s">
        <v>356</v>
      </c>
      <c r="E170" s="152" t="s">
        <v>657</v>
      </c>
      <c r="F170" s="149"/>
      <c r="G170" s="223" t="str">
        <f t="shared" si="18"/>
        <v>1-</v>
      </c>
      <c r="H170" s="150" t="str">
        <f t="shared" si="17"/>
        <v>1301</v>
      </c>
    </row>
    <row r="171" spans="1:8" ht="24.95" customHeight="1">
      <c r="A171" s="149">
        <v>170</v>
      </c>
      <c r="B171" s="151" t="s">
        <v>825</v>
      </c>
      <c r="C171" s="152">
        <v>58.83</v>
      </c>
      <c r="D171" s="152" t="s">
        <v>356</v>
      </c>
      <c r="E171" s="152" t="s">
        <v>657</v>
      </c>
      <c r="F171" s="149"/>
      <c r="G171" s="223" t="str">
        <f t="shared" si="18"/>
        <v>1-</v>
      </c>
      <c r="H171" s="150" t="str">
        <f t="shared" si="17"/>
        <v>-701</v>
      </c>
    </row>
    <row r="172" spans="1:8" ht="24.95" customHeight="1">
      <c r="A172" s="148">
        <v>171</v>
      </c>
      <c r="B172" s="151" t="s">
        <v>826</v>
      </c>
      <c r="C172" s="152">
        <v>58.81</v>
      </c>
      <c r="D172" s="152" t="s">
        <v>356</v>
      </c>
      <c r="E172" s="152" t="s">
        <v>657</v>
      </c>
      <c r="F172" s="149"/>
      <c r="G172" s="223" t="str">
        <f t="shared" si="18"/>
        <v>1-</v>
      </c>
      <c r="H172" s="150" t="str">
        <f t="shared" si="17"/>
        <v>-702</v>
      </c>
    </row>
    <row r="173" spans="1:8" ht="24.95" customHeight="1">
      <c r="A173" s="149">
        <v>172</v>
      </c>
      <c r="B173" s="151" t="s">
        <v>827</v>
      </c>
      <c r="C173" s="152">
        <v>58.81</v>
      </c>
      <c r="D173" s="152" t="s">
        <v>356</v>
      </c>
      <c r="E173" s="152" t="s">
        <v>657</v>
      </c>
      <c r="F173" s="149"/>
      <c r="G173" s="223" t="str">
        <f t="shared" si="18"/>
        <v>1-</v>
      </c>
      <c r="H173" s="150" t="str">
        <f t="shared" si="17"/>
        <v>-703</v>
      </c>
    </row>
    <row r="174" spans="1:8" ht="24.95" customHeight="1">
      <c r="A174" s="148">
        <v>173</v>
      </c>
      <c r="B174" s="151" t="s">
        <v>828</v>
      </c>
      <c r="C174" s="152">
        <v>58.81</v>
      </c>
      <c r="D174" s="152" t="s">
        <v>356</v>
      </c>
      <c r="E174" s="152" t="s">
        <v>657</v>
      </c>
      <c r="F174" s="149"/>
      <c r="G174" s="223" t="str">
        <f t="shared" si="18"/>
        <v>1-</v>
      </c>
      <c r="H174" s="150" t="str">
        <f t="shared" si="17"/>
        <v>-704</v>
      </c>
    </row>
    <row r="175" spans="1:8" ht="24.95" customHeight="1">
      <c r="A175" s="149">
        <v>174</v>
      </c>
      <c r="B175" s="151" t="s">
        <v>829</v>
      </c>
      <c r="C175" s="152">
        <v>58.25</v>
      </c>
      <c r="D175" s="152" t="s">
        <v>356</v>
      </c>
      <c r="E175" s="152" t="s">
        <v>657</v>
      </c>
      <c r="F175" s="149"/>
      <c r="G175" s="223" t="str">
        <f t="shared" si="18"/>
        <v>1-</v>
      </c>
      <c r="H175" s="150" t="str">
        <f t="shared" si="17"/>
        <v>-705</v>
      </c>
    </row>
    <row r="176" spans="1:8" ht="24.95" customHeight="1">
      <c r="A176" s="148">
        <v>175</v>
      </c>
      <c r="B176" s="151" t="s">
        <v>830</v>
      </c>
      <c r="C176" s="152">
        <v>60.39</v>
      </c>
      <c r="D176" s="152" t="s">
        <v>356</v>
      </c>
      <c r="E176" s="152" t="s">
        <v>657</v>
      </c>
      <c r="F176" s="149"/>
      <c r="G176" s="223" t="str">
        <f t="shared" si="18"/>
        <v>22</v>
      </c>
      <c r="H176" s="150" t="str">
        <f t="shared" si="17"/>
        <v>1504</v>
      </c>
    </row>
    <row r="177" spans="1:8" ht="24.95" customHeight="1">
      <c r="A177" s="149">
        <v>176</v>
      </c>
      <c r="B177" s="151" t="s">
        <v>831</v>
      </c>
      <c r="C177" s="152">
        <v>58.81</v>
      </c>
      <c r="D177" s="152" t="s">
        <v>356</v>
      </c>
      <c r="E177" s="152" t="s">
        <v>655</v>
      </c>
      <c r="F177" s="149"/>
      <c r="G177" s="223" t="str">
        <f>LEFT(B177,2)</f>
        <v>1-</v>
      </c>
      <c r="H177" s="150" t="str">
        <f>RIGHT(B177,4)</f>
        <v>1304</v>
      </c>
    </row>
    <row r="178" spans="1:8" ht="24.95" customHeight="1">
      <c r="A178" s="148">
        <v>177</v>
      </c>
      <c r="B178" s="151" t="s">
        <v>832</v>
      </c>
      <c r="C178" s="152">
        <v>57.95</v>
      </c>
      <c r="D178" s="152" t="s">
        <v>356</v>
      </c>
      <c r="E178" s="152" t="s">
        <v>655</v>
      </c>
      <c r="F178" s="149"/>
      <c r="G178" s="223" t="str">
        <f>LEFT(B178,2)</f>
        <v>1-</v>
      </c>
      <c r="H178" s="150" t="str">
        <f t="shared" ref="H178:H221" si="19">RIGHT(B178,4)</f>
        <v>1305</v>
      </c>
    </row>
    <row r="179" spans="1:8" ht="24.95" customHeight="1">
      <c r="A179" s="149">
        <v>178</v>
      </c>
      <c r="B179" s="151" t="s">
        <v>833</v>
      </c>
      <c r="C179" s="152">
        <v>58.81</v>
      </c>
      <c r="D179" s="152" t="s">
        <v>356</v>
      </c>
      <c r="E179" s="152" t="s">
        <v>655</v>
      </c>
      <c r="F179" s="149"/>
      <c r="G179" s="223" t="str">
        <f t="shared" ref="G179:G200" si="20">LEFT(B179,2)</f>
        <v>1-</v>
      </c>
      <c r="H179" s="150" t="str">
        <f t="shared" si="19"/>
        <v>1604</v>
      </c>
    </row>
    <row r="180" spans="1:8" ht="24.95" customHeight="1">
      <c r="A180" s="148">
        <v>179</v>
      </c>
      <c r="B180" s="151" t="s">
        <v>834</v>
      </c>
      <c r="C180" s="152">
        <v>58.86</v>
      </c>
      <c r="D180" s="152" t="s">
        <v>356</v>
      </c>
      <c r="E180" s="152" t="s">
        <v>655</v>
      </c>
      <c r="F180" s="149"/>
      <c r="G180" s="223" t="str">
        <f t="shared" si="20"/>
        <v>1-</v>
      </c>
      <c r="H180" s="150" t="str">
        <f t="shared" si="19"/>
        <v>1605</v>
      </c>
    </row>
    <row r="181" spans="1:8" ht="24.95" customHeight="1">
      <c r="A181" s="149">
        <v>180</v>
      </c>
      <c r="B181" s="151" t="s">
        <v>835</v>
      </c>
      <c r="C181" s="152">
        <v>58.81</v>
      </c>
      <c r="D181" s="152" t="s">
        <v>356</v>
      </c>
      <c r="E181" s="152" t="s">
        <v>655</v>
      </c>
      <c r="F181" s="149"/>
      <c r="G181" s="223" t="str">
        <f t="shared" si="20"/>
        <v>1-</v>
      </c>
      <c r="H181" s="150" t="str">
        <f t="shared" si="19"/>
        <v>1203</v>
      </c>
    </row>
    <row r="182" spans="1:8" ht="24.95" customHeight="1">
      <c r="A182" s="148">
        <v>181</v>
      </c>
      <c r="B182" s="151" t="s">
        <v>836</v>
      </c>
      <c r="C182" s="152">
        <v>58.81</v>
      </c>
      <c r="D182" s="152" t="s">
        <v>356</v>
      </c>
      <c r="E182" s="152" t="s">
        <v>655</v>
      </c>
      <c r="F182" s="149"/>
      <c r="G182" s="223" t="str">
        <f t="shared" si="20"/>
        <v>1-</v>
      </c>
      <c r="H182" s="150" t="str">
        <f t="shared" si="19"/>
        <v>1204</v>
      </c>
    </row>
    <row r="183" spans="1:8" ht="24.95" customHeight="1">
      <c r="A183" s="149">
        <v>182</v>
      </c>
      <c r="B183" s="151" t="s">
        <v>837</v>
      </c>
      <c r="C183" s="152">
        <v>57.95</v>
      </c>
      <c r="D183" s="152" t="s">
        <v>356</v>
      </c>
      <c r="E183" s="152" t="s">
        <v>655</v>
      </c>
      <c r="F183" s="149"/>
      <c r="G183" s="223" t="str">
        <f t="shared" si="20"/>
        <v>1-</v>
      </c>
      <c r="H183" s="150" t="str">
        <f t="shared" si="19"/>
        <v>1205</v>
      </c>
    </row>
    <row r="184" spans="1:8" ht="24.95" customHeight="1">
      <c r="A184" s="148">
        <v>183</v>
      </c>
      <c r="B184" s="151" t="s">
        <v>838</v>
      </c>
      <c r="C184" s="152">
        <v>58.25</v>
      </c>
      <c r="D184" s="152" t="s">
        <v>356</v>
      </c>
      <c r="E184" s="152" t="s">
        <v>655</v>
      </c>
      <c r="F184" s="149"/>
      <c r="G184" s="223" t="str">
        <f t="shared" si="20"/>
        <v>1-</v>
      </c>
      <c r="H184" s="150" t="str">
        <f t="shared" si="19"/>
        <v>1301</v>
      </c>
    </row>
    <row r="185" spans="1:8" ht="24.95" customHeight="1">
      <c r="A185" s="149">
        <v>184</v>
      </c>
      <c r="B185" s="151" t="s">
        <v>839</v>
      </c>
      <c r="C185" s="152">
        <v>58.81</v>
      </c>
      <c r="D185" s="152" t="s">
        <v>356</v>
      </c>
      <c r="E185" s="152" t="s">
        <v>655</v>
      </c>
      <c r="F185" s="149"/>
      <c r="G185" s="223" t="str">
        <f t="shared" si="20"/>
        <v>1-</v>
      </c>
      <c r="H185" s="150" t="str">
        <f t="shared" si="19"/>
        <v>1102</v>
      </c>
    </row>
    <row r="186" spans="1:8" ht="24.95" customHeight="1">
      <c r="A186" s="148">
        <v>185</v>
      </c>
      <c r="B186" s="151" t="s">
        <v>840</v>
      </c>
      <c r="C186" s="152">
        <v>58.81</v>
      </c>
      <c r="D186" s="152" t="s">
        <v>356</v>
      </c>
      <c r="E186" s="152" t="s">
        <v>655</v>
      </c>
      <c r="F186" s="149"/>
      <c r="G186" s="223" t="str">
        <f t="shared" si="20"/>
        <v>1-</v>
      </c>
      <c r="H186" s="150" t="str">
        <f t="shared" si="19"/>
        <v>1103</v>
      </c>
    </row>
    <row r="187" spans="1:8" ht="24.95" customHeight="1">
      <c r="A187" s="149">
        <v>186</v>
      </c>
      <c r="B187" s="151" t="s">
        <v>841</v>
      </c>
      <c r="C187" s="152">
        <v>58.81</v>
      </c>
      <c r="D187" s="152" t="s">
        <v>356</v>
      </c>
      <c r="E187" s="152" t="s">
        <v>655</v>
      </c>
      <c r="F187" s="149"/>
      <c r="G187" s="223" t="str">
        <f t="shared" si="20"/>
        <v>1-</v>
      </c>
      <c r="H187" s="150" t="str">
        <f t="shared" si="19"/>
        <v>1104</v>
      </c>
    </row>
    <row r="188" spans="1:8" ht="24.95" customHeight="1">
      <c r="A188" s="148">
        <v>187</v>
      </c>
      <c r="B188" s="151" t="s">
        <v>842</v>
      </c>
      <c r="C188" s="152">
        <v>57.95</v>
      </c>
      <c r="D188" s="152" t="s">
        <v>356</v>
      </c>
      <c r="E188" s="152" t="s">
        <v>655</v>
      </c>
      <c r="F188" s="149"/>
      <c r="G188" s="223" t="str">
        <f t="shared" si="20"/>
        <v>1-</v>
      </c>
      <c r="H188" s="150" t="str">
        <f t="shared" si="19"/>
        <v>1105</v>
      </c>
    </row>
    <row r="189" spans="1:8" ht="24.95" customHeight="1">
      <c r="A189" s="149">
        <v>188</v>
      </c>
      <c r="B189" s="151" t="s">
        <v>843</v>
      </c>
      <c r="C189" s="152">
        <v>58.25</v>
      </c>
      <c r="D189" s="152" t="s">
        <v>356</v>
      </c>
      <c r="E189" s="152" t="s">
        <v>655</v>
      </c>
      <c r="F189" s="149"/>
      <c r="G189" s="223" t="str">
        <f t="shared" si="20"/>
        <v>1-</v>
      </c>
      <c r="H189" s="150" t="str">
        <f t="shared" si="19"/>
        <v>1201</v>
      </c>
    </row>
    <row r="190" spans="1:8" ht="24.95" customHeight="1">
      <c r="A190" s="148">
        <v>189</v>
      </c>
      <c r="B190" s="151" t="s">
        <v>844</v>
      </c>
      <c r="C190" s="152">
        <v>58.81</v>
      </c>
      <c r="D190" s="152" t="s">
        <v>356</v>
      </c>
      <c r="E190" s="152" t="s">
        <v>655</v>
      </c>
      <c r="F190" s="149"/>
      <c r="G190" s="223" t="str">
        <f t="shared" si="20"/>
        <v>1-</v>
      </c>
      <c r="H190" s="150" t="str">
        <f t="shared" si="19"/>
        <v>1202</v>
      </c>
    </row>
    <row r="191" spans="1:8" ht="24.95" customHeight="1">
      <c r="A191" s="149">
        <v>190</v>
      </c>
      <c r="B191" s="151" t="s">
        <v>845</v>
      </c>
      <c r="C191" s="152">
        <v>59.08</v>
      </c>
      <c r="D191" s="152" t="s">
        <v>356</v>
      </c>
      <c r="E191" s="152" t="s">
        <v>655</v>
      </c>
      <c r="F191" s="149"/>
      <c r="G191" s="223" t="str">
        <f t="shared" si="20"/>
        <v>1-</v>
      </c>
      <c r="H191" s="150" t="str">
        <f t="shared" si="19"/>
        <v>1601</v>
      </c>
    </row>
    <row r="192" spans="1:8" ht="24.95" customHeight="1">
      <c r="A192" s="148">
        <v>191</v>
      </c>
      <c r="B192" s="151" t="s">
        <v>846</v>
      </c>
      <c r="C192" s="152">
        <v>58.81</v>
      </c>
      <c r="D192" s="152" t="s">
        <v>356</v>
      </c>
      <c r="E192" s="152" t="s">
        <v>655</v>
      </c>
      <c r="F192" s="149"/>
      <c r="G192" s="223" t="str">
        <f t="shared" si="20"/>
        <v>1-</v>
      </c>
      <c r="H192" s="150" t="str">
        <f t="shared" si="19"/>
        <v>1602</v>
      </c>
    </row>
    <row r="193" spans="1:8" ht="24.95" customHeight="1">
      <c r="A193" s="149">
        <v>192</v>
      </c>
      <c r="B193" s="151" t="s">
        <v>847</v>
      </c>
      <c r="C193" s="152">
        <v>58.81</v>
      </c>
      <c r="D193" s="152" t="s">
        <v>356</v>
      </c>
      <c r="E193" s="152" t="s">
        <v>655</v>
      </c>
      <c r="F193" s="149"/>
      <c r="G193" s="223" t="str">
        <f t="shared" si="20"/>
        <v>1-</v>
      </c>
      <c r="H193" s="150" t="str">
        <f t="shared" si="19"/>
        <v>1603</v>
      </c>
    </row>
    <row r="194" spans="1:8" ht="24.95" customHeight="1">
      <c r="A194" s="148">
        <v>193</v>
      </c>
      <c r="B194" s="151" t="s">
        <v>848</v>
      </c>
      <c r="C194" s="152">
        <v>58.25</v>
      </c>
      <c r="D194" s="152" t="s">
        <v>356</v>
      </c>
      <c r="E194" s="152" t="s">
        <v>655</v>
      </c>
      <c r="F194" s="149"/>
      <c r="G194" s="223" t="str">
        <f t="shared" si="20"/>
        <v>1-</v>
      </c>
      <c r="H194" s="150" t="str">
        <f t="shared" si="19"/>
        <v>1101</v>
      </c>
    </row>
    <row r="195" spans="1:8" ht="24.95" customHeight="1">
      <c r="A195" s="149">
        <v>194</v>
      </c>
      <c r="B195" s="151" t="s">
        <v>849</v>
      </c>
      <c r="C195" s="152">
        <v>58.81</v>
      </c>
      <c r="D195" s="152" t="s">
        <v>356</v>
      </c>
      <c r="E195" s="152" t="s">
        <v>655</v>
      </c>
      <c r="F195" s="149"/>
      <c r="G195" s="223" t="str">
        <f t="shared" si="20"/>
        <v>1-</v>
      </c>
      <c r="H195" s="150" t="str">
        <f t="shared" si="19"/>
        <v>1302</v>
      </c>
    </row>
    <row r="196" spans="1:8" ht="24.95" customHeight="1">
      <c r="A196" s="148">
        <v>195</v>
      </c>
      <c r="B196" s="151" t="s">
        <v>850</v>
      </c>
      <c r="C196" s="152">
        <v>58.81</v>
      </c>
      <c r="D196" s="152" t="s">
        <v>356</v>
      </c>
      <c r="E196" s="152" t="s">
        <v>655</v>
      </c>
      <c r="F196" s="149"/>
      <c r="G196" s="223" t="str">
        <f t="shared" si="20"/>
        <v>1-</v>
      </c>
      <c r="H196" s="150" t="str">
        <f t="shared" si="19"/>
        <v>1303</v>
      </c>
    </row>
    <row r="197" spans="1:8" ht="24.95" customHeight="1">
      <c r="A197" s="149">
        <v>196</v>
      </c>
      <c r="B197" s="151" t="s">
        <v>542</v>
      </c>
      <c r="C197" s="152">
        <v>58.96</v>
      </c>
      <c r="D197" s="152" t="s">
        <v>356</v>
      </c>
      <c r="E197" s="152" t="s">
        <v>655</v>
      </c>
      <c r="F197" s="149"/>
      <c r="G197" s="223" t="str">
        <f t="shared" si="20"/>
        <v>17</v>
      </c>
      <c r="H197" s="150" t="str">
        <f t="shared" si="19"/>
        <v>-903</v>
      </c>
    </row>
    <row r="198" spans="1:8" ht="24.95" customHeight="1">
      <c r="A198" s="148">
        <v>197</v>
      </c>
      <c r="B198" s="151" t="s">
        <v>543</v>
      </c>
      <c r="C198" s="152">
        <v>58.96</v>
      </c>
      <c r="D198" s="152" t="s">
        <v>356</v>
      </c>
      <c r="E198" s="152" t="s">
        <v>655</v>
      </c>
      <c r="F198" s="149"/>
      <c r="G198" s="223" t="str">
        <f t="shared" si="20"/>
        <v>17</v>
      </c>
      <c r="H198" s="150" t="str">
        <f t="shared" si="19"/>
        <v>-904</v>
      </c>
    </row>
    <row r="199" spans="1:8" ht="24.95" customHeight="1">
      <c r="A199" s="149">
        <v>198</v>
      </c>
      <c r="B199" s="151" t="s">
        <v>544</v>
      </c>
      <c r="C199" s="152">
        <v>59.33</v>
      </c>
      <c r="D199" s="152" t="s">
        <v>356</v>
      </c>
      <c r="E199" s="152" t="s">
        <v>655</v>
      </c>
      <c r="F199" s="149"/>
      <c r="G199" s="223" t="str">
        <f t="shared" si="20"/>
        <v>17</v>
      </c>
      <c r="H199" s="150" t="str">
        <f t="shared" si="19"/>
        <v>-905</v>
      </c>
    </row>
    <row r="200" spans="1:8" ht="24.95" customHeight="1">
      <c r="A200" s="148">
        <v>199</v>
      </c>
      <c r="B200" s="151" t="s">
        <v>545</v>
      </c>
      <c r="C200" s="152">
        <v>58.66</v>
      </c>
      <c r="D200" s="152" t="s">
        <v>356</v>
      </c>
      <c r="E200" s="152" t="s">
        <v>655</v>
      </c>
      <c r="F200" s="149"/>
      <c r="G200" s="223" t="str">
        <f t="shared" si="20"/>
        <v>17</v>
      </c>
      <c r="H200" s="150" t="str">
        <f t="shared" si="19"/>
        <v>1001</v>
      </c>
    </row>
    <row r="201" spans="1:8" ht="24.95" customHeight="1">
      <c r="A201" s="149">
        <v>200</v>
      </c>
      <c r="B201" s="151" t="s">
        <v>546</v>
      </c>
      <c r="C201" s="152">
        <v>58.96</v>
      </c>
      <c r="D201" s="152" t="s">
        <v>356</v>
      </c>
      <c r="E201" s="152" t="s">
        <v>655</v>
      </c>
      <c r="F201" s="149"/>
      <c r="G201" s="223" t="str">
        <f>LEFT(B201,2)</f>
        <v>17</v>
      </c>
      <c r="H201" s="150" t="str">
        <f t="shared" si="19"/>
        <v>1002</v>
      </c>
    </row>
    <row r="202" spans="1:8" ht="24.95" customHeight="1">
      <c r="A202" s="148">
        <v>201</v>
      </c>
      <c r="B202" s="151" t="s">
        <v>851</v>
      </c>
      <c r="C202" s="152">
        <v>59.17</v>
      </c>
      <c r="D202" s="152" t="s">
        <v>356</v>
      </c>
      <c r="E202" s="152" t="s">
        <v>655</v>
      </c>
      <c r="F202" s="149"/>
      <c r="G202" s="223" t="str">
        <f>LEFT(B202,2)</f>
        <v>1-</v>
      </c>
      <c r="H202" s="150" t="str">
        <f t="shared" si="19"/>
        <v>1401</v>
      </c>
    </row>
    <row r="203" spans="1:8" ht="24.95" customHeight="1">
      <c r="A203" s="149">
        <v>202</v>
      </c>
      <c r="B203" s="151" t="s">
        <v>852</v>
      </c>
      <c r="C203" s="152">
        <v>58.81</v>
      </c>
      <c r="D203" s="152" t="s">
        <v>356</v>
      </c>
      <c r="E203" s="152" t="s">
        <v>655</v>
      </c>
      <c r="F203" s="149"/>
      <c r="G203" s="223" t="str">
        <f t="shared" ref="G203:G221" si="21">LEFT(B203,2)</f>
        <v>1-</v>
      </c>
      <c r="H203" s="150" t="str">
        <f t="shared" si="19"/>
        <v>1402</v>
      </c>
    </row>
    <row r="204" spans="1:8" ht="24.95" customHeight="1">
      <c r="A204" s="148">
        <v>203</v>
      </c>
      <c r="B204" s="151" t="s">
        <v>853</v>
      </c>
      <c r="C204" s="152">
        <v>58.81</v>
      </c>
      <c r="D204" s="152" t="s">
        <v>356</v>
      </c>
      <c r="E204" s="152" t="s">
        <v>655</v>
      </c>
      <c r="F204" s="149"/>
      <c r="G204" s="223" t="str">
        <f t="shared" si="21"/>
        <v>1-</v>
      </c>
      <c r="H204" s="150" t="str">
        <f t="shared" si="19"/>
        <v>1403</v>
      </c>
    </row>
    <row r="205" spans="1:8" ht="24.95" customHeight="1">
      <c r="A205" s="149">
        <v>204</v>
      </c>
      <c r="B205" s="151" t="s">
        <v>854</v>
      </c>
      <c r="C205" s="152">
        <v>58.81</v>
      </c>
      <c r="D205" s="152" t="s">
        <v>356</v>
      </c>
      <c r="E205" s="152" t="s">
        <v>655</v>
      </c>
      <c r="F205" s="149"/>
      <c r="G205" s="223" t="str">
        <f t="shared" si="21"/>
        <v>1-</v>
      </c>
      <c r="H205" s="150" t="str">
        <f t="shared" si="19"/>
        <v>1404</v>
      </c>
    </row>
    <row r="206" spans="1:8" ht="24.95" customHeight="1">
      <c r="A206" s="148">
        <v>205</v>
      </c>
      <c r="B206" s="151" t="s">
        <v>855</v>
      </c>
      <c r="C206" s="152">
        <v>58.25</v>
      </c>
      <c r="D206" s="152" t="s">
        <v>356</v>
      </c>
      <c r="E206" s="152" t="s">
        <v>655</v>
      </c>
      <c r="F206" s="149"/>
      <c r="G206" s="223" t="str">
        <f t="shared" si="21"/>
        <v>1-</v>
      </c>
      <c r="H206" s="150" t="str">
        <f t="shared" si="19"/>
        <v>1405</v>
      </c>
    </row>
    <row r="207" spans="1:8" ht="24.95" customHeight="1">
      <c r="A207" s="149">
        <v>206</v>
      </c>
      <c r="B207" s="151" t="s">
        <v>856</v>
      </c>
      <c r="C207" s="152">
        <v>59.17</v>
      </c>
      <c r="D207" s="152" t="s">
        <v>356</v>
      </c>
      <c r="E207" s="152" t="s">
        <v>655</v>
      </c>
      <c r="F207" s="149"/>
      <c r="G207" s="223" t="str">
        <f t="shared" si="21"/>
        <v>1-</v>
      </c>
      <c r="H207" s="150" t="str">
        <f t="shared" si="19"/>
        <v>1501</v>
      </c>
    </row>
    <row r="208" spans="1:8" ht="24.95" customHeight="1">
      <c r="A208" s="148">
        <v>207</v>
      </c>
      <c r="B208" s="151" t="s">
        <v>857</v>
      </c>
      <c r="C208" s="152">
        <v>58.81</v>
      </c>
      <c r="D208" s="152" t="s">
        <v>356</v>
      </c>
      <c r="E208" s="152" t="s">
        <v>655</v>
      </c>
      <c r="F208" s="149"/>
      <c r="G208" s="223" t="str">
        <f t="shared" si="21"/>
        <v>1-</v>
      </c>
      <c r="H208" s="150" t="str">
        <f t="shared" si="19"/>
        <v>1502</v>
      </c>
    </row>
    <row r="209" spans="1:8" ht="24.95" customHeight="1">
      <c r="A209" s="149">
        <v>208</v>
      </c>
      <c r="B209" s="151" t="s">
        <v>858</v>
      </c>
      <c r="C209" s="152">
        <v>58.81</v>
      </c>
      <c r="D209" s="152" t="s">
        <v>356</v>
      </c>
      <c r="E209" s="152" t="s">
        <v>655</v>
      </c>
      <c r="F209" s="149"/>
      <c r="G209" s="223" t="str">
        <f t="shared" si="21"/>
        <v>1-</v>
      </c>
      <c r="H209" s="150" t="str">
        <f t="shared" si="19"/>
        <v>1503</v>
      </c>
    </row>
    <row r="210" spans="1:8" ht="24.95" customHeight="1">
      <c r="A210" s="148">
        <v>209</v>
      </c>
      <c r="B210" s="151" t="s">
        <v>859</v>
      </c>
      <c r="C210" s="152">
        <v>58.81</v>
      </c>
      <c r="D210" s="152" t="s">
        <v>356</v>
      </c>
      <c r="E210" s="152" t="s">
        <v>655</v>
      </c>
      <c r="F210" s="149"/>
      <c r="G210" s="223" t="str">
        <f t="shared" si="21"/>
        <v>1-</v>
      </c>
      <c r="H210" s="150" t="str">
        <f t="shared" si="19"/>
        <v>1504</v>
      </c>
    </row>
    <row r="211" spans="1:8" ht="24.95" customHeight="1">
      <c r="A211" s="149">
        <v>210</v>
      </c>
      <c r="B211" s="151" t="s">
        <v>860</v>
      </c>
      <c r="C211" s="152">
        <v>58.25</v>
      </c>
      <c r="D211" s="152" t="s">
        <v>356</v>
      </c>
      <c r="E211" s="152" t="s">
        <v>655</v>
      </c>
      <c r="F211" s="149"/>
      <c r="G211" s="223" t="str">
        <f t="shared" si="21"/>
        <v>1-</v>
      </c>
      <c r="H211" s="150" t="str">
        <f t="shared" si="19"/>
        <v>1505</v>
      </c>
    </row>
    <row r="212" spans="1:8" ht="24.95" customHeight="1">
      <c r="A212" s="148">
        <v>211</v>
      </c>
      <c r="B212" s="151" t="s">
        <v>861</v>
      </c>
      <c r="C212" s="152">
        <v>59.17</v>
      </c>
      <c r="D212" s="152" t="s">
        <v>356</v>
      </c>
      <c r="E212" s="152" t="s">
        <v>655</v>
      </c>
      <c r="F212" s="149"/>
      <c r="G212" s="223" t="str">
        <f t="shared" si="21"/>
        <v>1-</v>
      </c>
      <c r="H212" s="150" t="str">
        <f t="shared" si="19"/>
        <v>-501</v>
      </c>
    </row>
    <row r="213" spans="1:8" ht="24.95" customHeight="1">
      <c r="A213" s="149">
        <v>212</v>
      </c>
      <c r="B213" s="151" t="s">
        <v>862</v>
      </c>
      <c r="C213" s="152">
        <v>58.81</v>
      </c>
      <c r="D213" s="152" t="s">
        <v>356</v>
      </c>
      <c r="E213" s="152" t="s">
        <v>655</v>
      </c>
      <c r="F213" s="149"/>
      <c r="G213" s="223" t="str">
        <f t="shared" si="21"/>
        <v>1-</v>
      </c>
      <c r="H213" s="150" t="str">
        <f t="shared" si="19"/>
        <v>-502</v>
      </c>
    </row>
    <row r="214" spans="1:8" ht="24.95" customHeight="1">
      <c r="A214" s="148">
        <v>213</v>
      </c>
      <c r="B214" s="151" t="s">
        <v>863</v>
      </c>
      <c r="C214" s="152">
        <v>58.81</v>
      </c>
      <c r="D214" s="152" t="s">
        <v>356</v>
      </c>
      <c r="E214" s="152" t="s">
        <v>655</v>
      </c>
      <c r="F214" s="149"/>
      <c r="G214" s="223" t="str">
        <f t="shared" si="21"/>
        <v>1-</v>
      </c>
      <c r="H214" s="150" t="str">
        <f t="shared" si="19"/>
        <v>-503</v>
      </c>
    </row>
    <row r="215" spans="1:8" ht="24.95" customHeight="1">
      <c r="A215" s="149">
        <v>214</v>
      </c>
      <c r="B215" s="151" t="s">
        <v>864</v>
      </c>
      <c r="C215" s="152">
        <v>58.81</v>
      </c>
      <c r="D215" s="152" t="s">
        <v>356</v>
      </c>
      <c r="E215" s="152" t="s">
        <v>655</v>
      </c>
      <c r="F215" s="149"/>
      <c r="G215" s="223" t="str">
        <f t="shared" si="21"/>
        <v>1-</v>
      </c>
      <c r="H215" s="150" t="str">
        <f t="shared" si="19"/>
        <v>-504</v>
      </c>
    </row>
    <row r="216" spans="1:8" ht="24.95" customHeight="1">
      <c r="A216" s="148">
        <v>215</v>
      </c>
      <c r="B216" s="151" t="s">
        <v>865</v>
      </c>
      <c r="C216" s="152">
        <v>58.25</v>
      </c>
      <c r="D216" s="152" t="s">
        <v>356</v>
      </c>
      <c r="E216" s="152" t="s">
        <v>655</v>
      </c>
      <c r="F216" s="149"/>
      <c r="G216" s="223" t="str">
        <f t="shared" si="21"/>
        <v>1-</v>
      </c>
      <c r="H216" s="150" t="str">
        <f t="shared" si="19"/>
        <v>-505</v>
      </c>
    </row>
    <row r="217" spans="1:8" ht="24.95" customHeight="1">
      <c r="A217" s="149">
        <v>216</v>
      </c>
      <c r="B217" s="151" t="s">
        <v>866</v>
      </c>
      <c r="C217" s="152">
        <v>59.17</v>
      </c>
      <c r="D217" s="152" t="s">
        <v>356</v>
      </c>
      <c r="E217" s="152" t="s">
        <v>655</v>
      </c>
      <c r="F217" s="149"/>
      <c r="G217" s="223" t="str">
        <f t="shared" si="21"/>
        <v>1-</v>
      </c>
      <c r="H217" s="150" t="str">
        <f t="shared" si="19"/>
        <v>-601</v>
      </c>
    </row>
    <row r="218" spans="1:8" ht="24.95" customHeight="1">
      <c r="A218" s="148">
        <v>217</v>
      </c>
      <c r="B218" s="151" t="s">
        <v>867</v>
      </c>
      <c r="C218" s="152">
        <v>58.81</v>
      </c>
      <c r="D218" s="152" t="s">
        <v>356</v>
      </c>
      <c r="E218" s="152" t="s">
        <v>655</v>
      </c>
      <c r="F218" s="149"/>
      <c r="G218" s="223" t="str">
        <f t="shared" si="21"/>
        <v>1-</v>
      </c>
      <c r="H218" s="150" t="str">
        <f t="shared" si="19"/>
        <v>-602</v>
      </c>
    </row>
    <row r="219" spans="1:8" ht="24.95" customHeight="1">
      <c r="A219" s="149">
        <v>218</v>
      </c>
      <c r="B219" s="151" t="s">
        <v>868</v>
      </c>
      <c r="C219" s="152">
        <v>58.81</v>
      </c>
      <c r="D219" s="152" t="s">
        <v>356</v>
      </c>
      <c r="E219" s="152" t="s">
        <v>655</v>
      </c>
      <c r="F219" s="149"/>
      <c r="G219" s="223" t="str">
        <f t="shared" si="21"/>
        <v>1-</v>
      </c>
      <c r="H219" s="150" t="str">
        <f t="shared" si="19"/>
        <v>-603</v>
      </c>
    </row>
    <row r="220" spans="1:8" ht="24.95" customHeight="1">
      <c r="A220" s="148">
        <v>219</v>
      </c>
      <c r="B220" s="151" t="s">
        <v>869</v>
      </c>
      <c r="C220" s="152">
        <v>58.81</v>
      </c>
      <c r="D220" s="152" t="s">
        <v>356</v>
      </c>
      <c r="E220" s="152" t="s">
        <v>655</v>
      </c>
      <c r="F220" s="149"/>
      <c r="G220" s="223" t="str">
        <f t="shared" si="21"/>
        <v>1-</v>
      </c>
      <c r="H220" s="150" t="str">
        <f t="shared" si="19"/>
        <v>-604</v>
      </c>
    </row>
    <row r="221" spans="1:8" ht="24.95" customHeight="1">
      <c r="A221" s="149">
        <v>220</v>
      </c>
      <c r="B221" s="151" t="s">
        <v>870</v>
      </c>
      <c r="C221" s="152">
        <v>58.25</v>
      </c>
      <c r="D221" s="152" t="s">
        <v>356</v>
      </c>
      <c r="E221" s="152" t="s">
        <v>655</v>
      </c>
      <c r="F221" s="149"/>
      <c r="G221" s="223" t="str">
        <f t="shared" si="21"/>
        <v>1-</v>
      </c>
      <c r="H221" s="150" t="str">
        <f t="shared" si="19"/>
        <v>-605</v>
      </c>
    </row>
    <row r="222" spans="1:8" ht="24.95" customHeight="1">
      <c r="A222" s="148">
        <v>221</v>
      </c>
      <c r="B222" s="151" t="s">
        <v>871</v>
      </c>
      <c r="C222" s="152">
        <v>60.39</v>
      </c>
      <c r="D222" s="152" t="s">
        <v>356</v>
      </c>
      <c r="E222" s="152" t="s">
        <v>657</v>
      </c>
      <c r="F222" s="149"/>
      <c r="G222" s="223" t="str">
        <f>LEFT(B222,2)</f>
        <v>22</v>
      </c>
      <c r="H222" s="150" t="str">
        <f>RIGHT(B222,4)</f>
        <v>-302</v>
      </c>
    </row>
    <row r="223" spans="1:8" ht="24.95" customHeight="1">
      <c r="A223" s="149">
        <v>222</v>
      </c>
      <c r="B223" s="151" t="s">
        <v>872</v>
      </c>
      <c r="C223" s="152">
        <v>60.21</v>
      </c>
      <c r="D223" s="152" t="s">
        <v>356</v>
      </c>
      <c r="E223" s="152" t="s">
        <v>657</v>
      </c>
      <c r="F223" s="149"/>
      <c r="G223" s="223" t="str">
        <f>LEFT(B223,2)</f>
        <v>22</v>
      </c>
      <c r="H223" s="150" t="str">
        <f t="shared" ref="H223:H283" si="22">RIGHT(B223,4)</f>
        <v>-303</v>
      </c>
    </row>
    <row r="224" spans="1:8" ht="24.95" customHeight="1">
      <c r="A224" s="148">
        <v>223</v>
      </c>
      <c r="B224" s="151" t="s">
        <v>873</v>
      </c>
      <c r="C224" s="152">
        <v>60.29</v>
      </c>
      <c r="D224" s="152" t="s">
        <v>356</v>
      </c>
      <c r="E224" s="152" t="s">
        <v>657</v>
      </c>
      <c r="F224" s="149"/>
      <c r="G224" s="223" t="str">
        <f t="shared" ref="G224:G245" si="23">LEFT(B224,2)</f>
        <v>22</v>
      </c>
      <c r="H224" s="150" t="str">
        <f t="shared" si="22"/>
        <v>1101</v>
      </c>
    </row>
    <row r="225" spans="1:8" ht="24.95" customHeight="1">
      <c r="A225" s="149">
        <v>224</v>
      </c>
      <c r="B225" s="151" t="s">
        <v>874</v>
      </c>
      <c r="C225" s="152">
        <v>60.39</v>
      </c>
      <c r="D225" s="152" t="s">
        <v>356</v>
      </c>
      <c r="E225" s="152" t="s">
        <v>657</v>
      </c>
      <c r="F225" s="149"/>
      <c r="G225" s="223" t="str">
        <f t="shared" si="23"/>
        <v>22</v>
      </c>
      <c r="H225" s="150" t="str">
        <f t="shared" si="22"/>
        <v>1102</v>
      </c>
    </row>
    <row r="226" spans="1:8" ht="24.95" customHeight="1">
      <c r="A226" s="148">
        <v>225</v>
      </c>
      <c r="B226" s="151" t="s">
        <v>875</v>
      </c>
      <c r="C226" s="152">
        <v>58.25</v>
      </c>
      <c r="D226" s="152" t="s">
        <v>356</v>
      </c>
      <c r="E226" s="152" t="s">
        <v>657</v>
      </c>
      <c r="F226" s="149"/>
      <c r="G226" s="223" t="str">
        <f t="shared" si="23"/>
        <v>1-</v>
      </c>
      <c r="H226" s="150" t="str">
        <f t="shared" si="22"/>
        <v>1001</v>
      </c>
    </row>
    <row r="227" spans="1:8" ht="24.95" customHeight="1">
      <c r="A227" s="149">
        <v>226</v>
      </c>
      <c r="B227" s="151" t="s">
        <v>876</v>
      </c>
      <c r="C227" s="152">
        <v>58.81</v>
      </c>
      <c r="D227" s="152" t="s">
        <v>356</v>
      </c>
      <c r="E227" s="152" t="s">
        <v>657</v>
      </c>
      <c r="F227" s="149"/>
      <c r="G227" s="223" t="str">
        <f t="shared" si="23"/>
        <v>1-</v>
      </c>
      <c r="H227" s="150" t="str">
        <f t="shared" si="22"/>
        <v>1002</v>
      </c>
    </row>
    <row r="228" spans="1:8" ht="24.95" customHeight="1">
      <c r="A228" s="148">
        <v>227</v>
      </c>
      <c r="B228" s="151" t="s">
        <v>877</v>
      </c>
      <c r="C228" s="152">
        <v>58.81</v>
      </c>
      <c r="D228" s="152" t="s">
        <v>356</v>
      </c>
      <c r="E228" s="152" t="s">
        <v>657</v>
      </c>
      <c r="F228" s="149"/>
      <c r="G228" s="223" t="str">
        <f t="shared" si="23"/>
        <v>1-</v>
      </c>
      <c r="H228" s="150" t="str">
        <f t="shared" si="22"/>
        <v>-802</v>
      </c>
    </row>
    <row r="229" spans="1:8" ht="24.95" customHeight="1">
      <c r="A229" s="149">
        <v>228</v>
      </c>
      <c r="B229" s="151" t="s">
        <v>878</v>
      </c>
      <c r="C229" s="152">
        <v>58.81</v>
      </c>
      <c r="D229" s="152" t="s">
        <v>356</v>
      </c>
      <c r="E229" s="152" t="s">
        <v>657</v>
      </c>
      <c r="F229" s="149"/>
      <c r="G229" s="223" t="str">
        <f t="shared" si="23"/>
        <v>1-</v>
      </c>
      <c r="H229" s="150" t="str">
        <f t="shared" si="22"/>
        <v>-803</v>
      </c>
    </row>
    <row r="230" spans="1:8" ht="24.95" customHeight="1">
      <c r="A230" s="148">
        <v>229</v>
      </c>
      <c r="B230" s="151" t="s">
        <v>879</v>
      </c>
      <c r="C230" s="152">
        <v>58.81</v>
      </c>
      <c r="D230" s="152" t="s">
        <v>356</v>
      </c>
      <c r="E230" s="152" t="s">
        <v>657</v>
      </c>
      <c r="F230" s="149"/>
      <c r="G230" s="223" t="str">
        <f t="shared" si="23"/>
        <v>1-</v>
      </c>
      <c r="H230" s="150" t="str">
        <f t="shared" si="22"/>
        <v>-804</v>
      </c>
    </row>
    <row r="231" spans="1:8" ht="24.95" customHeight="1">
      <c r="A231" s="149">
        <v>230</v>
      </c>
      <c r="B231" s="151" t="s">
        <v>880</v>
      </c>
      <c r="C231" s="152">
        <v>59.17</v>
      </c>
      <c r="D231" s="152" t="s">
        <v>356</v>
      </c>
      <c r="E231" s="152" t="s">
        <v>657</v>
      </c>
      <c r="F231" s="149"/>
      <c r="G231" s="223" t="str">
        <f t="shared" si="23"/>
        <v>1-</v>
      </c>
      <c r="H231" s="150" t="str">
        <f t="shared" si="22"/>
        <v>-805</v>
      </c>
    </row>
    <row r="232" spans="1:8" ht="24.95" customHeight="1">
      <c r="A232" s="148">
        <v>231</v>
      </c>
      <c r="B232" s="151" t="s">
        <v>881</v>
      </c>
      <c r="C232" s="152">
        <v>58.25</v>
      </c>
      <c r="D232" s="152" t="s">
        <v>356</v>
      </c>
      <c r="E232" s="152" t="s">
        <v>657</v>
      </c>
      <c r="F232" s="149"/>
      <c r="G232" s="223" t="str">
        <f t="shared" si="23"/>
        <v>1-</v>
      </c>
      <c r="H232" s="150" t="str">
        <f t="shared" si="22"/>
        <v>-901</v>
      </c>
    </row>
    <row r="233" spans="1:8" ht="24.95" customHeight="1">
      <c r="A233" s="149">
        <v>232</v>
      </c>
      <c r="B233" s="151" t="s">
        <v>882</v>
      </c>
      <c r="C233" s="152">
        <v>58.81</v>
      </c>
      <c r="D233" s="152" t="s">
        <v>356</v>
      </c>
      <c r="E233" s="152" t="s">
        <v>657</v>
      </c>
      <c r="F233" s="149"/>
      <c r="G233" s="223" t="str">
        <f t="shared" si="23"/>
        <v>1-</v>
      </c>
      <c r="H233" s="150" t="str">
        <f t="shared" si="22"/>
        <v>-902</v>
      </c>
    </row>
    <row r="234" spans="1:8" ht="24.95" customHeight="1">
      <c r="A234" s="148">
        <v>233</v>
      </c>
      <c r="B234" s="151" t="s">
        <v>883</v>
      </c>
      <c r="C234" s="152">
        <v>58.81</v>
      </c>
      <c r="D234" s="152" t="s">
        <v>356</v>
      </c>
      <c r="E234" s="152" t="s">
        <v>657</v>
      </c>
      <c r="F234" s="149"/>
      <c r="G234" s="223" t="str">
        <f t="shared" si="23"/>
        <v>1-</v>
      </c>
      <c r="H234" s="150" t="str">
        <f t="shared" si="22"/>
        <v>-903</v>
      </c>
    </row>
    <row r="235" spans="1:8" ht="24.95" customHeight="1">
      <c r="A235" s="149">
        <v>234</v>
      </c>
      <c r="B235" s="151" t="s">
        <v>884</v>
      </c>
      <c r="C235" s="152">
        <v>58.81</v>
      </c>
      <c r="D235" s="152" t="s">
        <v>356</v>
      </c>
      <c r="E235" s="152" t="s">
        <v>657</v>
      </c>
      <c r="F235" s="149"/>
      <c r="G235" s="223" t="str">
        <f t="shared" si="23"/>
        <v>1-</v>
      </c>
      <c r="H235" s="150" t="str">
        <f t="shared" si="22"/>
        <v>-904</v>
      </c>
    </row>
    <row r="236" spans="1:8" ht="24.95" customHeight="1">
      <c r="A236" s="148">
        <v>235</v>
      </c>
      <c r="B236" s="151" t="s">
        <v>885</v>
      </c>
      <c r="C236" s="152">
        <v>59.17</v>
      </c>
      <c r="D236" s="152" t="s">
        <v>356</v>
      </c>
      <c r="E236" s="152" t="s">
        <v>657</v>
      </c>
      <c r="F236" s="149"/>
      <c r="G236" s="223" t="str">
        <f t="shared" si="23"/>
        <v>1-</v>
      </c>
      <c r="H236" s="150" t="str">
        <f t="shared" si="22"/>
        <v>-905</v>
      </c>
    </row>
    <row r="237" spans="1:8" ht="24.95" customHeight="1">
      <c r="A237" s="149">
        <v>236</v>
      </c>
      <c r="B237" s="151" t="s">
        <v>886</v>
      </c>
      <c r="C237" s="152">
        <v>58.81</v>
      </c>
      <c r="D237" s="152" t="s">
        <v>356</v>
      </c>
      <c r="E237" s="152" t="s">
        <v>657</v>
      </c>
      <c r="F237" s="149"/>
      <c r="G237" s="223" t="str">
        <f t="shared" si="23"/>
        <v>1-</v>
      </c>
      <c r="H237" s="150" t="str">
        <f t="shared" si="22"/>
        <v>1003</v>
      </c>
    </row>
    <row r="238" spans="1:8" ht="24.95" customHeight="1">
      <c r="A238" s="148">
        <v>237</v>
      </c>
      <c r="B238" s="151" t="s">
        <v>887</v>
      </c>
      <c r="C238" s="152">
        <v>58.81</v>
      </c>
      <c r="D238" s="152" t="s">
        <v>356</v>
      </c>
      <c r="E238" s="152" t="s">
        <v>657</v>
      </c>
      <c r="F238" s="149"/>
      <c r="G238" s="223" t="str">
        <f t="shared" si="23"/>
        <v>1-</v>
      </c>
      <c r="H238" s="150" t="str">
        <f t="shared" si="22"/>
        <v>1004</v>
      </c>
    </row>
    <row r="239" spans="1:8" ht="24.95" customHeight="1">
      <c r="A239" s="149">
        <v>238</v>
      </c>
      <c r="B239" s="151" t="s">
        <v>888</v>
      </c>
      <c r="C239" s="152">
        <v>59.17</v>
      </c>
      <c r="D239" s="152" t="s">
        <v>356</v>
      </c>
      <c r="E239" s="152" t="s">
        <v>657</v>
      </c>
      <c r="F239" s="149"/>
      <c r="G239" s="223" t="str">
        <f t="shared" si="23"/>
        <v>1-</v>
      </c>
      <c r="H239" s="150" t="str">
        <f t="shared" si="22"/>
        <v>1005</v>
      </c>
    </row>
    <row r="240" spans="1:8" ht="24.95" customHeight="1">
      <c r="A240" s="148">
        <v>239</v>
      </c>
      <c r="B240" s="151" t="s">
        <v>889</v>
      </c>
      <c r="C240" s="152">
        <v>58.25</v>
      </c>
      <c r="D240" s="152" t="s">
        <v>356</v>
      </c>
      <c r="E240" s="152" t="s">
        <v>657</v>
      </c>
      <c r="F240" s="149"/>
      <c r="G240" s="223" t="str">
        <f t="shared" si="23"/>
        <v>1-</v>
      </c>
      <c r="H240" s="150" t="str">
        <f t="shared" si="22"/>
        <v>1101</v>
      </c>
    </row>
    <row r="241" spans="1:8" ht="24.95" customHeight="1">
      <c r="A241" s="149">
        <v>240</v>
      </c>
      <c r="B241" s="151" t="s">
        <v>890</v>
      </c>
      <c r="C241" s="152">
        <v>58.25</v>
      </c>
      <c r="D241" s="152" t="s">
        <v>356</v>
      </c>
      <c r="E241" s="152" t="s">
        <v>657</v>
      </c>
      <c r="F241" s="149"/>
      <c r="G241" s="223" t="str">
        <f t="shared" si="23"/>
        <v>1-</v>
      </c>
      <c r="H241" s="150" t="str">
        <f t="shared" si="22"/>
        <v>1601</v>
      </c>
    </row>
    <row r="242" spans="1:8" ht="24.95" customHeight="1">
      <c r="A242" s="148">
        <v>241</v>
      </c>
      <c r="B242" s="151" t="s">
        <v>891</v>
      </c>
      <c r="C242" s="152">
        <v>58.81</v>
      </c>
      <c r="D242" s="152" t="s">
        <v>356</v>
      </c>
      <c r="E242" s="152" t="s">
        <v>657</v>
      </c>
      <c r="F242" s="149"/>
      <c r="G242" s="223" t="str">
        <f t="shared" si="23"/>
        <v>1-</v>
      </c>
      <c r="H242" s="150" t="str">
        <f t="shared" si="22"/>
        <v>1602</v>
      </c>
    </row>
    <row r="243" spans="1:8" ht="24.95" customHeight="1">
      <c r="A243" s="149">
        <v>242</v>
      </c>
      <c r="B243" s="151" t="s">
        <v>892</v>
      </c>
      <c r="C243" s="152">
        <v>58.81</v>
      </c>
      <c r="D243" s="152" t="s">
        <v>356</v>
      </c>
      <c r="E243" s="152" t="s">
        <v>657</v>
      </c>
      <c r="F243" s="149"/>
      <c r="G243" s="223" t="str">
        <f t="shared" si="23"/>
        <v>1-</v>
      </c>
      <c r="H243" s="150" t="str">
        <f t="shared" si="22"/>
        <v>1603</v>
      </c>
    </row>
    <row r="244" spans="1:8" ht="24.95" customHeight="1">
      <c r="A244" s="148">
        <v>243</v>
      </c>
      <c r="B244" s="151" t="s">
        <v>893</v>
      </c>
      <c r="C244" s="152">
        <v>58.81</v>
      </c>
      <c r="D244" s="152" t="s">
        <v>356</v>
      </c>
      <c r="E244" s="152" t="s">
        <v>657</v>
      </c>
      <c r="F244" s="149"/>
      <c r="G244" s="223" t="str">
        <f t="shared" si="23"/>
        <v>1-</v>
      </c>
      <c r="H244" s="150" t="str">
        <f t="shared" si="22"/>
        <v>1604</v>
      </c>
    </row>
    <row r="245" spans="1:8" ht="24.95" customHeight="1">
      <c r="A245" s="149">
        <v>244</v>
      </c>
      <c r="B245" s="151" t="s">
        <v>894</v>
      </c>
      <c r="C245" s="152">
        <v>59.17</v>
      </c>
      <c r="D245" s="152" t="s">
        <v>356</v>
      </c>
      <c r="E245" s="152" t="s">
        <v>657</v>
      </c>
      <c r="F245" s="149"/>
      <c r="G245" s="223" t="str">
        <f t="shared" si="23"/>
        <v>1-</v>
      </c>
      <c r="H245" s="150" t="str">
        <f t="shared" si="22"/>
        <v>1605</v>
      </c>
    </row>
    <row r="246" spans="1:8" ht="24.95" customHeight="1">
      <c r="A246" s="148">
        <v>245</v>
      </c>
      <c r="B246" s="151" t="s">
        <v>895</v>
      </c>
      <c r="C246" s="152">
        <v>60.29</v>
      </c>
      <c r="D246" s="152" t="s">
        <v>356</v>
      </c>
      <c r="E246" s="152" t="s">
        <v>657</v>
      </c>
      <c r="F246" s="149"/>
      <c r="G246" s="223" t="str">
        <f>LEFT(B246,2)</f>
        <v>22</v>
      </c>
      <c r="H246" s="150" t="str">
        <f t="shared" si="22"/>
        <v>-601</v>
      </c>
    </row>
    <row r="247" spans="1:8" ht="24.95" customHeight="1">
      <c r="A247" s="149">
        <v>246</v>
      </c>
      <c r="B247" s="151" t="s">
        <v>896</v>
      </c>
      <c r="C247" s="152">
        <v>60.39</v>
      </c>
      <c r="D247" s="152" t="s">
        <v>356</v>
      </c>
      <c r="E247" s="152" t="s">
        <v>657</v>
      </c>
      <c r="F247" s="149"/>
      <c r="G247" s="223" t="str">
        <f>LEFT(B247,2)</f>
        <v>22</v>
      </c>
      <c r="H247" s="150" t="str">
        <f t="shared" si="22"/>
        <v>-602</v>
      </c>
    </row>
    <row r="248" spans="1:8" ht="24.95" customHeight="1">
      <c r="A248" s="148">
        <v>247</v>
      </c>
      <c r="B248" s="151" t="s">
        <v>897</v>
      </c>
      <c r="C248" s="152">
        <v>60.21</v>
      </c>
      <c r="D248" s="152" t="s">
        <v>356</v>
      </c>
      <c r="E248" s="152" t="s">
        <v>657</v>
      </c>
      <c r="F248" s="149"/>
      <c r="G248" s="223" t="str">
        <f t="shared" ref="G248:G269" si="24">LEFT(B248,2)</f>
        <v>22</v>
      </c>
      <c r="H248" s="150" t="str">
        <f t="shared" si="22"/>
        <v>-603</v>
      </c>
    </row>
    <row r="249" spans="1:8" ht="24.95" customHeight="1">
      <c r="A249" s="149">
        <v>248</v>
      </c>
      <c r="B249" s="151" t="s">
        <v>898</v>
      </c>
      <c r="C249" s="152">
        <v>60.39</v>
      </c>
      <c r="D249" s="152" t="s">
        <v>356</v>
      </c>
      <c r="E249" s="152" t="s">
        <v>657</v>
      </c>
      <c r="F249" s="149"/>
      <c r="G249" s="223" t="str">
        <f t="shared" si="24"/>
        <v>22</v>
      </c>
      <c r="H249" s="150" t="str">
        <f t="shared" si="22"/>
        <v>-604</v>
      </c>
    </row>
    <row r="250" spans="1:8" ht="24.95" customHeight="1">
      <c r="A250" s="148">
        <v>249</v>
      </c>
      <c r="B250" s="151" t="s">
        <v>899</v>
      </c>
      <c r="C250" s="152">
        <v>59.55</v>
      </c>
      <c r="D250" s="152" t="s">
        <v>356</v>
      </c>
      <c r="E250" s="152" t="s">
        <v>657</v>
      </c>
      <c r="F250" s="149"/>
      <c r="G250" s="223" t="str">
        <f t="shared" si="24"/>
        <v>22</v>
      </c>
      <c r="H250" s="150" t="str">
        <f t="shared" si="22"/>
        <v>-605</v>
      </c>
    </row>
    <row r="251" spans="1:8" ht="24.95" customHeight="1">
      <c r="A251" s="149">
        <v>250</v>
      </c>
      <c r="B251" s="151" t="s">
        <v>900</v>
      </c>
      <c r="C251" s="152">
        <v>60.29</v>
      </c>
      <c r="D251" s="152" t="s">
        <v>356</v>
      </c>
      <c r="E251" s="152" t="s">
        <v>657</v>
      </c>
      <c r="F251" s="149"/>
      <c r="G251" s="223" t="str">
        <f t="shared" si="24"/>
        <v>22</v>
      </c>
      <c r="H251" s="150" t="str">
        <f t="shared" si="22"/>
        <v>-701</v>
      </c>
    </row>
    <row r="252" spans="1:8" ht="24.95" customHeight="1">
      <c r="A252" s="148">
        <v>251</v>
      </c>
      <c r="B252" s="151" t="s">
        <v>901</v>
      </c>
      <c r="C252" s="152">
        <v>60.39</v>
      </c>
      <c r="D252" s="152" t="s">
        <v>356</v>
      </c>
      <c r="E252" s="152" t="s">
        <v>657</v>
      </c>
      <c r="F252" s="149"/>
      <c r="G252" s="223" t="str">
        <f t="shared" si="24"/>
        <v>22</v>
      </c>
      <c r="H252" s="150" t="str">
        <f t="shared" si="22"/>
        <v>-702</v>
      </c>
    </row>
    <row r="253" spans="1:8" ht="24.95" customHeight="1">
      <c r="A253" s="149">
        <v>252</v>
      </c>
      <c r="B253" s="151" t="s">
        <v>902</v>
      </c>
      <c r="C253" s="152">
        <v>60.21</v>
      </c>
      <c r="D253" s="152" t="s">
        <v>356</v>
      </c>
      <c r="E253" s="152" t="s">
        <v>657</v>
      </c>
      <c r="F253" s="149"/>
      <c r="G253" s="223" t="str">
        <f t="shared" si="24"/>
        <v>22</v>
      </c>
      <c r="H253" s="150" t="str">
        <f t="shared" si="22"/>
        <v>-703</v>
      </c>
    </row>
    <row r="254" spans="1:8" ht="24.95" customHeight="1">
      <c r="A254" s="148">
        <v>253</v>
      </c>
      <c r="B254" s="151" t="s">
        <v>903</v>
      </c>
      <c r="C254" s="152">
        <v>60.39</v>
      </c>
      <c r="D254" s="152" t="s">
        <v>356</v>
      </c>
      <c r="E254" s="152" t="s">
        <v>657</v>
      </c>
      <c r="F254" s="149"/>
      <c r="G254" s="223" t="str">
        <f t="shared" si="24"/>
        <v>22</v>
      </c>
      <c r="H254" s="150" t="str">
        <f t="shared" si="22"/>
        <v>-704</v>
      </c>
    </row>
    <row r="255" spans="1:8" ht="24.95" customHeight="1">
      <c r="A255" s="149">
        <v>254</v>
      </c>
      <c r="B255" s="151" t="s">
        <v>904</v>
      </c>
      <c r="C255" s="152">
        <v>59.55</v>
      </c>
      <c r="D255" s="152" t="s">
        <v>356</v>
      </c>
      <c r="E255" s="152" t="s">
        <v>657</v>
      </c>
      <c r="F255" s="149"/>
      <c r="G255" s="223" t="str">
        <f t="shared" si="24"/>
        <v>22</v>
      </c>
      <c r="H255" s="150" t="str">
        <f t="shared" si="22"/>
        <v>-705</v>
      </c>
    </row>
    <row r="256" spans="1:8" ht="24.95" customHeight="1">
      <c r="A256" s="148">
        <v>255</v>
      </c>
      <c r="B256" s="151" t="s">
        <v>905</v>
      </c>
      <c r="C256" s="152">
        <v>60.29</v>
      </c>
      <c r="D256" s="152" t="s">
        <v>356</v>
      </c>
      <c r="E256" s="152" t="s">
        <v>657</v>
      </c>
      <c r="F256" s="149"/>
      <c r="G256" s="223" t="str">
        <f t="shared" si="24"/>
        <v>22</v>
      </c>
      <c r="H256" s="150" t="str">
        <f t="shared" si="22"/>
        <v>-801</v>
      </c>
    </row>
    <row r="257" spans="1:8" ht="24.95" customHeight="1">
      <c r="A257" s="149">
        <v>256</v>
      </c>
      <c r="B257" s="151" t="s">
        <v>906</v>
      </c>
      <c r="C257" s="152">
        <v>58.83</v>
      </c>
      <c r="D257" s="152" t="s">
        <v>356</v>
      </c>
      <c r="E257" s="152" t="s">
        <v>657</v>
      </c>
      <c r="F257" s="149"/>
      <c r="G257" s="223" t="str">
        <f t="shared" si="24"/>
        <v>1-</v>
      </c>
      <c r="H257" s="150" t="str">
        <f t="shared" si="22"/>
        <v>-301</v>
      </c>
    </row>
    <row r="258" spans="1:8" ht="24.95" customHeight="1">
      <c r="A258" s="148">
        <v>257</v>
      </c>
      <c r="B258" s="151" t="s">
        <v>907</v>
      </c>
      <c r="C258" s="152">
        <v>58.81</v>
      </c>
      <c r="D258" s="152" t="s">
        <v>356</v>
      </c>
      <c r="E258" s="152" t="s">
        <v>657</v>
      </c>
      <c r="F258" s="149"/>
      <c r="G258" s="223" t="str">
        <f t="shared" si="24"/>
        <v>1-</v>
      </c>
      <c r="H258" s="150" t="str">
        <f t="shared" si="22"/>
        <v>-302</v>
      </c>
    </row>
    <row r="259" spans="1:8" ht="24.95" customHeight="1">
      <c r="A259" s="149">
        <v>258</v>
      </c>
      <c r="B259" s="151" t="s">
        <v>908</v>
      </c>
      <c r="C259" s="152">
        <v>58.81</v>
      </c>
      <c r="D259" s="152" t="s">
        <v>356</v>
      </c>
      <c r="E259" s="152" t="s">
        <v>657</v>
      </c>
      <c r="F259" s="149"/>
      <c r="G259" s="223" t="str">
        <f t="shared" si="24"/>
        <v>1-</v>
      </c>
      <c r="H259" s="150" t="str">
        <f t="shared" si="22"/>
        <v>-303</v>
      </c>
    </row>
    <row r="260" spans="1:8" ht="24.95" customHeight="1">
      <c r="A260" s="148">
        <v>259</v>
      </c>
      <c r="B260" s="151" t="s">
        <v>909</v>
      </c>
      <c r="C260" s="152">
        <v>58.81</v>
      </c>
      <c r="D260" s="152" t="s">
        <v>356</v>
      </c>
      <c r="E260" s="152" t="s">
        <v>657</v>
      </c>
      <c r="F260" s="149"/>
      <c r="G260" s="223" t="str">
        <f t="shared" si="24"/>
        <v>1-</v>
      </c>
      <c r="H260" s="150" t="str">
        <f t="shared" si="22"/>
        <v>-304</v>
      </c>
    </row>
    <row r="261" spans="1:8" ht="24.95" customHeight="1">
      <c r="A261" s="149">
        <v>260</v>
      </c>
      <c r="B261" s="151" t="s">
        <v>910</v>
      </c>
      <c r="C261" s="152">
        <v>58.25</v>
      </c>
      <c r="D261" s="152" t="s">
        <v>356</v>
      </c>
      <c r="E261" s="152" t="s">
        <v>657</v>
      </c>
      <c r="F261" s="149"/>
      <c r="G261" s="223" t="str">
        <f t="shared" si="24"/>
        <v>1-</v>
      </c>
      <c r="H261" s="150" t="str">
        <f t="shared" si="22"/>
        <v>-305</v>
      </c>
    </row>
    <row r="262" spans="1:8" ht="24.95" customHeight="1">
      <c r="A262" s="148">
        <v>261</v>
      </c>
      <c r="B262" s="151" t="s">
        <v>911</v>
      </c>
      <c r="C262" s="152">
        <v>58.81</v>
      </c>
      <c r="D262" s="152" t="s">
        <v>356</v>
      </c>
      <c r="E262" s="152" t="s">
        <v>657</v>
      </c>
      <c r="F262" s="149"/>
      <c r="G262" s="223" t="str">
        <f t="shared" si="24"/>
        <v>1-</v>
      </c>
      <c r="H262" s="150" t="str">
        <f t="shared" si="22"/>
        <v>1002</v>
      </c>
    </row>
    <row r="263" spans="1:8" ht="24.95" customHeight="1">
      <c r="A263" s="149">
        <v>262</v>
      </c>
      <c r="B263" s="151" t="s">
        <v>912</v>
      </c>
      <c r="C263" s="152">
        <v>58.81</v>
      </c>
      <c r="D263" s="152" t="s">
        <v>356</v>
      </c>
      <c r="E263" s="152" t="s">
        <v>657</v>
      </c>
      <c r="F263" s="149"/>
      <c r="G263" s="223" t="str">
        <f t="shared" si="24"/>
        <v>1-</v>
      </c>
      <c r="H263" s="150" t="str">
        <f t="shared" si="22"/>
        <v>1003</v>
      </c>
    </row>
    <row r="264" spans="1:8" ht="24.95" customHeight="1">
      <c r="A264" s="148">
        <v>263</v>
      </c>
      <c r="B264" s="151" t="s">
        <v>913</v>
      </c>
      <c r="C264" s="152">
        <v>58.81</v>
      </c>
      <c r="D264" s="152" t="s">
        <v>356</v>
      </c>
      <c r="E264" s="152" t="s">
        <v>657</v>
      </c>
      <c r="F264" s="149"/>
      <c r="G264" s="223" t="str">
        <f t="shared" si="24"/>
        <v>1-</v>
      </c>
      <c r="H264" s="150" t="str">
        <f t="shared" si="22"/>
        <v>1004</v>
      </c>
    </row>
    <row r="265" spans="1:8" ht="24.95" customHeight="1">
      <c r="A265" s="149">
        <v>264</v>
      </c>
      <c r="B265" s="151" t="s">
        <v>914</v>
      </c>
      <c r="C265" s="152">
        <v>58.25</v>
      </c>
      <c r="D265" s="152" t="s">
        <v>356</v>
      </c>
      <c r="E265" s="152" t="s">
        <v>657</v>
      </c>
      <c r="F265" s="149"/>
      <c r="G265" s="223" t="str">
        <f t="shared" si="24"/>
        <v>1-</v>
      </c>
      <c r="H265" s="150" t="str">
        <f t="shared" si="22"/>
        <v>1005</v>
      </c>
    </row>
    <row r="266" spans="1:8" ht="24.95" customHeight="1">
      <c r="A266" s="148">
        <v>265</v>
      </c>
      <c r="B266" s="151" t="s">
        <v>915</v>
      </c>
      <c r="C266" s="152">
        <v>58.83</v>
      </c>
      <c r="D266" s="152" t="s">
        <v>356</v>
      </c>
      <c r="E266" s="152" t="s">
        <v>657</v>
      </c>
      <c r="F266" s="149"/>
      <c r="G266" s="223" t="str">
        <f t="shared" si="24"/>
        <v>1-</v>
      </c>
      <c r="H266" s="150" t="str">
        <f t="shared" si="22"/>
        <v>1101</v>
      </c>
    </row>
    <row r="267" spans="1:8" ht="24.95" customHeight="1">
      <c r="A267" s="149">
        <v>266</v>
      </c>
      <c r="B267" s="151" t="s">
        <v>916</v>
      </c>
      <c r="C267" s="152">
        <v>58.83</v>
      </c>
      <c r="D267" s="152" t="s">
        <v>356</v>
      </c>
      <c r="E267" s="152" t="s">
        <v>657</v>
      </c>
      <c r="F267" s="149"/>
      <c r="G267" s="223" t="str">
        <f t="shared" si="24"/>
        <v>1-</v>
      </c>
      <c r="H267" s="150" t="str">
        <f t="shared" si="22"/>
        <v>1501</v>
      </c>
    </row>
    <row r="268" spans="1:8" ht="24.95" customHeight="1">
      <c r="A268" s="148">
        <v>267</v>
      </c>
      <c r="B268" s="151" t="s">
        <v>917</v>
      </c>
      <c r="C268" s="152">
        <v>58.83</v>
      </c>
      <c r="D268" s="152" t="s">
        <v>356</v>
      </c>
      <c r="E268" s="152" t="s">
        <v>657</v>
      </c>
      <c r="F268" s="149"/>
      <c r="G268" s="223" t="str">
        <f t="shared" si="24"/>
        <v>1-</v>
      </c>
      <c r="H268" s="150" t="str">
        <f t="shared" si="22"/>
        <v>1001</v>
      </c>
    </row>
    <row r="269" spans="1:8" ht="24.95" customHeight="1">
      <c r="A269" s="149">
        <v>268</v>
      </c>
      <c r="B269" s="151" t="s">
        <v>918</v>
      </c>
      <c r="C269" s="152">
        <v>60.21</v>
      </c>
      <c r="D269" s="152" t="s">
        <v>356</v>
      </c>
      <c r="E269" s="152" t="s">
        <v>657</v>
      </c>
      <c r="F269" s="149"/>
      <c r="G269" s="223" t="str">
        <f t="shared" si="24"/>
        <v>22</v>
      </c>
      <c r="H269" s="150" t="str">
        <f t="shared" si="22"/>
        <v>1403</v>
      </c>
    </row>
    <row r="270" spans="1:8" ht="24.95" customHeight="1">
      <c r="A270" s="148">
        <v>269</v>
      </c>
      <c r="B270" s="151" t="s">
        <v>919</v>
      </c>
      <c r="C270" s="152">
        <v>60.39</v>
      </c>
      <c r="D270" s="152" t="s">
        <v>356</v>
      </c>
      <c r="E270" s="152" t="s">
        <v>657</v>
      </c>
      <c r="F270" s="149"/>
      <c r="G270" s="223" t="str">
        <f>LEFT(B270,2)</f>
        <v>22</v>
      </c>
      <c r="H270" s="150" t="str">
        <f t="shared" si="22"/>
        <v>1404</v>
      </c>
    </row>
    <row r="271" spans="1:8" ht="24.95" customHeight="1">
      <c r="A271" s="149">
        <v>270</v>
      </c>
      <c r="B271" s="151" t="s">
        <v>920</v>
      </c>
      <c r="C271" s="152">
        <v>59.55</v>
      </c>
      <c r="D271" s="152" t="s">
        <v>356</v>
      </c>
      <c r="E271" s="152" t="s">
        <v>657</v>
      </c>
      <c r="F271" s="149"/>
      <c r="G271" s="223" t="str">
        <f>LEFT(B271,2)</f>
        <v>22</v>
      </c>
      <c r="H271" s="150" t="str">
        <f t="shared" si="22"/>
        <v>1405</v>
      </c>
    </row>
    <row r="272" spans="1:8" ht="24.95" customHeight="1">
      <c r="A272" s="148">
        <v>271</v>
      </c>
      <c r="B272" s="151" t="s">
        <v>921</v>
      </c>
      <c r="C272" s="152">
        <v>58.81</v>
      </c>
      <c r="D272" s="152" t="s">
        <v>356</v>
      </c>
      <c r="E272" s="152" t="s">
        <v>657</v>
      </c>
      <c r="F272" s="149"/>
      <c r="G272" s="223" t="str">
        <f t="shared" ref="G272:G277" si="25">LEFT(B272,2)</f>
        <v>1-</v>
      </c>
      <c r="H272" s="150" t="str">
        <f t="shared" si="22"/>
        <v>-204</v>
      </c>
    </row>
    <row r="273" spans="1:8" ht="24.95" customHeight="1">
      <c r="A273" s="149">
        <v>272</v>
      </c>
      <c r="B273" s="151" t="s">
        <v>922</v>
      </c>
      <c r="C273" s="152">
        <v>58.25</v>
      </c>
      <c r="D273" s="152" t="s">
        <v>356</v>
      </c>
      <c r="E273" s="152" t="s">
        <v>657</v>
      </c>
      <c r="F273" s="149"/>
      <c r="G273" s="223" t="str">
        <f t="shared" si="25"/>
        <v>1-</v>
      </c>
      <c r="H273" s="150" t="str">
        <f t="shared" si="22"/>
        <v>-205</v>
      </c>
    </row>
    <row r="274" spans="1:8" ht="24.95" customHeight="1">
      <c r="A274" s="148">
        <v>273</v>
      </c>
      <c r="B274" s="151" t="s">
        <v>923</v>
      </c>
      <c r="C274" s="152">
        <v>58.83</v>
      </c>
      <c r="D274" s="152" t="s">
        <v>356</v>
      </c>
      <c r="E274" s="152" t="s">
        <v>657</v>
      </c>
      <c r="F274" s="149"/>
      <c r="G274" s="223" t="str">
        <f t="shared" si="25"/>
        <v>1-</v>
      </c>
      <c r="H274" s="150" t="str">
        <f t="shared" si="22"/>
        <v>-501</v>
      </c>
    </row>
    <row r="275" spans="1:8" ht="24.95" customHeight="1">
      <c r="A275" s="149">
        <v>274</v>
      </c>
      <c r="B275" s="151" t="s">
        <v>924</v>
      </c>
      <c r="C275" s="152">
        <v>58.81</v>
      </c>
      <c r="D275" s="152" t="s">
        <v>356</v>
      </c>
      <c r="E275" s="152" t="s">
        <v>657</v>
      </c>
      <c r="F275" s="149"/>
      <c r="G275" s="223" t="str">
        <f t="shared" si="25"/>
        <v>1-</v>
      </c>
      <c r="H275" s="150" t="str">
        <f t="shared" si="22"/>
        <v>-502</v>
      </c>
    </row>
    <row r="276" spans="1:8" ht="24.95" customHeight="1">
      <c r="A276" s="148">
        <v>275</v>
      </c>
      <c r="B276" s="151" t="s">
        <v>925</v>
      </c>
      <c r="C276" s="152">
        <v>58.81</v>
      </c>
      <c r="D276" s="152" t="s">
        <v>356</v>
      </c>
      <c r="E276" s="152" t="s">
        <v>657</v>
      </c>
      <c r="F276" s="149"/>
      <c r="G276" s="223" t="str">
        <f t="shared" si="25"/>
        <v>1-</v>
      </c>
      <c r="H276" s="150" t="str">
        <f t="shared" si="22"/>
        <v>-503</v>
      </c>
    </row>
    <row r="277" spans="1:8" ht="24.95" customHeight="1">
      <c r="A277" s="149">
        <v>276</v>
      </c>
      <c r="B277" s="151" t="s">
        <v>926</v>
      </c>
      <c r="C277" s="152">
        <v>58.81</v>
      </c>
      <c r="D277" s="152" t="s">
        <v>356</v>
      </c>
      <c r="E277" s="152" t="s">
        <v>657</v>
      </c>
      <c r="F277" s="149"/>
      <c r="G277" s="223" t="str">
        <f t="shared" si="25"/>
        <v>1-</v>
      </c>
      <c r="H277" s="150" t="str">
        <f t="shared" si="22"/>
        <v>-504</v>
      </c>
    </row>
    <row r="278" spans="1:8" ht="24.95" customHeight="1">
      <c r="A278" s="148">
        <v>277</v>
      </c>
      <c r="B278" s="151" t="s">
        <v>927</v>
      </c>
      <c r="C278" s="152">
        <v>58.25</v>
      </c>
      <c r="D278" s="152" t="s">
        <v>356</v>
      </c>
      <c r="E278" s="152" t="s">
        <v>657</v>
      </c>
      <c r="F278" s="149"/>
      <c r="G278" s="223" t="str">
        <f>LEFT(B278,2)</f>
        <v>1-</v>
      </c>
      <c r="H278" s="150" t="str">
        <f t="shared" si="22"/>
        <v>-505</v>
      </c>
    </row>
    <row r="279" spans="1:8" ht="24.95" customHeight="1">
      <c r="A279" s="149">
        <v>278</v>
      </c>
      <c r="B279" s="151" t="s">
        <v>928</v>
      </c>
      <c r="C279" s="152">
        <v>58.81</v>
      </c>
      <c r="D279" s="152" t="s">
        <v>356</v>
      </c>
      <c r="E279" s="152" t="s">
        <v>657</v>
      </c>
      <c r="F279" s="149"/>
      <c r="G279" s="223" t="str">
        <f>LEFT(B279,2)</f>
        <v>1-</v>
      </c>
      <c r="H279" s="150" t="str">
        <f t="shared" si="22"/>
        <v>1302</v>
      </c>
    </row>
    <row r="280" spans="1:8" ht="24.95" customHeight="1">
      <c r="A280" s="148">
        <v>279</v>
      </c>
      <c r="B280" s="151" t="s">
        <v>929</v>
      </c>
      <c r="C280" s="152">
        <v>58.81</v>
      </c>
      <c r="D280" s="152" t="s">
        <v>356</v>
      </c>
      <c r="E280" s="152" t="s">
        <v>657</v>
      </c>
      <c r="F280" s="149"/>
      <c r="G280" s="223" t="str">
        <f t="shared" ref="G280:G283" si="26">LEFT(B280,2)</f>
        <v>1-</v>
      </c>
      <c r="H280" s="150" t="str">
        <f t="shared" si="22"/>
        <v>1303</v>
      </c>
    </row>
    <row r="281" spans="1:8" ht="24.95" customHeight="1">
      <c r="A281" s="149">
        <v>280</v>
      </c>
      <c r="B281" s="151" t="s">
        <v>930</v>
      </c>
      <c r="C281" s="152">
        <v>58.83</v>
      </c>
      <c r="D281" s="152" t="s">
        <v>356</v>
      </c>
      <c r="E281" s="152" t="s">
        <v>657</v>
      </c>
      <c r="F281" s="149"/>
      <c r="G281" s="223" t="str">
        <f t="shared" si="26"/>
        <v>1-</v>
      </c>
      <c r="H281" s="150" t="str">
        <f t="shared" si="22"/>
        <v>-201</v>
      </c>
    </row>
    <row r="282" spans="1:8" ht="24.95" customHeight="1">
      <c r="A282" s="148">
        <v>281</v>
      </c>
      <c r="B282" s="151" t="s">
        <v>931</v>
      </c>
      <c r="C282" s="152">
        <v>58.81</v>
      </c>
      <c r="D282" s="152" t="s">
        <v>356</v>
      </c>
      <c r="E282" s="152" t="s">
        <v>657</v>
      </c>
      <c r="F282" s="149"/>
      <c r="G282" s="223" t="str">
        <f t="shared" si="26"/>
        <v>1-</v>
      </c>
      <c r="H282" s="150" t="str">
        <f t="shared" si="22"/>
        <v>-202</v>
      </c>
    </row>
    <row r="283" spans="1:8" ht="24.95" customHeight="1">
      <c r="A283" s="149">
        <v>282</v>
      </c>
      <c r="B283" s="151" t="s">
        <v>932</v>
      </c>
      <c r="C283" s="152">
        <v>58.81</v>
      </c>
      <c r="D283" s="152" t="s">
        <v>356</v>
      </c>
      <c r="E283" s="152" t="s">
        <v>657</v>
      </c>
      <c r="F283" s="149"/>
      <c r="G283" s="223" t="str">
        <f t="shared" si="26"/>
        <v>1-</v>
      </c>
      <c r="H283" s="150" t="str">
        <f t="shared" si="22"/>
        <v>-203</v>
      </c>
    </row>
    <row r="284" spans="1:8" ht="24.95" customHeight="1">
      <c r="A284" s="148">
        <v>283</v>
      </c>
      <c r="B284" s="151" t="s">
        <v>933</v>
      </c>
      <c r="C284" s="152">
        <v>58.81</v>
      </c>
      <c r="D284" s="152" t="s">
        <v>356</v>
      </c>
      <c r="E284" s="152" t="s">
        <v>655</v>
      </c>
      <c r="F284" s="149"/>
      <c r="G284" s="223" t="str">
        <f>LEFT(B284,2)</f>
        <v>1-</v>
      </c>
      <c r="H284" s="150" t="str">
        <f>RIGHT(B284,4)</f>
        <v>-904</v>
      </c>
    </row>
    <row r="285" spans="1:8" ht="24.95" customHeight="1">
      <c r="A285" s="149">
        <v>284</v>
      </c>
      <c r="B285" s="151" t="s">
        <v>934</v>
      </c>
      <c r="C285" s="152">
        <v>57.95</v>
      </c>
      <c r="D285" s="152" t="s">
        <v>356</v>
      </c>
      <c r="E285" s="152" t="s">
        <v>655</v>
      </c>
      <c r="F285" s="149"/>
      <c r="G285" s="223" t="str">
        <f>LEFT(B285,2)</f>
        <v>1-</v>
      </c>
      <c r="H285" s="150" t="str">
        <f t="shared" ref="H285:H321" si="27">RIGHT(B285,4)</f>
        <v>-905</v>
      </c>
    </row>
    <row r="286" spans="1:8" ht="24.95" customHeight="1">
      <c r="A286" s="148">
        <v>285</v>
      </c>
      <c r="B286" s="151" t="s">
        <v>935</v>
      </c>
      <c r="C286" s="152">
        <v>57.95</v>
      </c>
      <c r="D286" s="152" t="s">
        <v>356</v>
      </c>
      <c r="E286" s="152" t="s">
        <v>655</v>
      </c>
      <c r="F286" s="149"/>
      <c r="G286" s="223" t="str">
        <f t="shared" ref="G286:G307" si="28">LEFT(B286,2)</f>
        <v>1-</v>
      </c>
      <c r="H286" s="150" t="str">
        <f t="shared" si="27"/>
        <v>1505</v>
      </c>
    </row>
    <row r="287" spans="1:8" ht="24.95" customHeight="1">
      <c r="A287" s="149">
        <v>286</v>
      </c>
      <c r="B287" s="151" t="s">
        <v>936</v>
      </c>
      <c r="C287" s="152">
        <v>58.25</v>
      </c>
      <c r="D287" s="152" t="s">
        <v>356</v>
      </c>
      <c r="E287" s="152" t="s">
        <v>655</v>
      </c>
      <c r="F287" s="149"/>
      <c r="G287" s="223" t="str">
        <f t="shared" si="28"/>
        <v>1-</v>
      </c>
      <c r="H287" s="150" t="str">
        <f t="shared" si="27"/>
        <v>1001</v>
      </c>
    </row>
    <row r="288" spans="1:8" ht="24.95" customHeight="1">
      <c r="A288" s="148">
        <v>287</v>
      </c>
      <c r="B288" s="151" t="s">
        <v>937</v>
      </c>
      <c r="C288" s="152">
        <v>58.81</v>
      </c>
      <c r="D288" s="152" t="s">
        <v>356</v>
      </c>
      <c r="E288" s="152" t="s">
        <v>655</v>
      </c>
      <c r="F288" s="149"/>
      <c r="G288" s="223" t="str">
        <f t="shared" si="28"/>
        <v>1-</v>
      </c>
      <c r="H288" s="150" t="str">
        <f t="shared" si="27"/>
        <v>1504</v>
      </c>
    </row>
    <row r="289" spans="1:8" ht="24.95" customHeight="1">
      <c r="A289" s="149">
        <v>288</v>
      </c>
      <c r="B289" s="151" t="s">
        <v>547</v>
      </c>
      <c r="C289" s="152">
        <v>58.96</v>
      </c>
      <c r="D289" s="152" t="s">
        <v>356</v>
      </c>
      <c r="E289" s="152" t="s">
        <v>655</v>
      </c>
      <c r="F289" s="149"/>
      <c r="G289" s="223" t="str">
        <f t="shared" si="28"/>
        <v>17</v>
      </c>
      <c r="H289" s="150" t="str">
        <f t="shared" si="27"/>
        <v>1003</v>
      </c>
    </row>
    <row r="290" spans="1:8" ht="24.95" customHeight="1">
      <c r="A290" s="148">
        <v>289</v>
      </c>
      <c r="B290" s="151" t="s">
        <v>548</v>
      </c>
      <c r="C290" s="152">
        <v>58.96</v>
      </c>
      <c r="D290" s="152" t="s">
        <v>356</v>
      </c>
      <c r="E290" s="152" t="s">
        <v>655</v>
      </c>
      <c r="F290" s="149"/>
      <c r="G290" s="223" t="str">
        <f t="shared" si="28"/>
        <v>17</v>
      </c>
      <c r="H290" s="150" t="str">
        <f t="shared" si="27"/>
        <v>1004</v>
      </c>
    </row>
    <row r="291" spans="1:8" ht="24.95" customHeight="1">
      <c r="A291" s="149">
        <v>290</v>
      </c>
      <c r="B291" s="151" t="s">
        <v>549</v>
      </c>
      <c r="C291" s="152">
        <v>59.33</v>
      </c>
      <c r="D291" s="152" t="s">
        <v>356</v>
      </c>
      <c r="E291" s="152" t="s">
        <v>655</v>
      </c>
      <c r="F291" s="149"/>
      <c r="G291" s="223" t="str">
        <f t="shared" si="28"/>
        <v>17</v>
      </c>
      <c r="H291" s="150" t="str">
        <f t="shared" si="27"/>
        <v>1005</v>
      </c>
    </row>
    <row r="292" spans="1:8" ht="24.95" customHeight="1">
      <c r="A292" s="148">
        <v>291</v>
      </c>
      <c r="B292" s="151" t="s">
        <v>550</v>
      </c>
      <c r="C292" s="152">
        <v>58.66</v>
      </c>
      <c r="D292" s="152" t="s">
        <v>356</v>
      </c>
      <c r="E292" s="152" t="s">
        <v>655</v>
      </c>
      <c r="F292" s="149"/>
      <c r="G292" s="223" t="str">
        <f t="shared" si="28"/>
        <v>17</v>
      </c>
      <c r="H292" s="150" t="str">
        <f t="shared" si="27"/>
        <v>1101</v>
      </c>
    </row>
    <row r="293" spans="1:8" ht="24.95" customHeight="1">
      <c r="A293" s="149">
        <v>292</v>
      </c>
      <c r="B293" s="151" t="s">
        <v>551</v>
      </c>
      <c r="C293" s="152">
        <v>58.96</v>
      </c>
      <c r="D293" s="152" t="s">
        <v>356</v>
      </c>
      <c r="E293" s="152" t="s">
        <v>655</v>
      </c>
      <c r="F293" s="149"/>
      <c r="G293" s="223" t="str">
        <f t="shared" si="28"/>
        <v>17</v>
      </c>
      <c r="H293" s="150" t="str">
        <f t="shared" si="27"/>
        <v>1102</v>
      </c>
    </row>
    <row r="294" spans="1:8" ht="24.95" customHeight="1">
      <c r="A294" s="148">
        <v>293</v>
      </c>
      <c r="B294" s="151" t="s">
        <v>552</v>
      </c>
      <c r="C294" s="152">
        <v>58.96</v>
      </c>
      <c r="D294" s="152" t="s">
        <v>356</v>
      </c>
      <c r="E294" s="152" t="s">
        <v>655</v>
      </c>
      <c r="F294" s="149"/>
      <c r="G294" s="223" t="str">
        <f t="shared" si="28"/>
        <v>17</v>
      </c>
      <c r="H294" s="150" t="str">
        <f t="shared" si="27"/>
        <v>1103</v>
      </c>
    </row>
    <row r="295" spans="1:8" ht="24.95" customHeight="1">
      <c r="A295" s="149">
        <v>294</v>
      </c>
      <c r="B295" s="151" t="s">
        <v>553</v>
      </c>
      <c r="C295" s="152">
        <v>58.96</v>
      </c>
      <c r="D295" s="152" t="s">
        <v>356</v>
      </c>
      <c r="E295" s="152" t="s">
        <v>655</v>
      </c>
      <c r="F295" s="149"/>
      <c r="G295" s="223" t="str">
        <f t="shared" si="28"/>
        <v>17</v>
      </c>
      <c r="H295" s="150" t="str">
        <f t="shared" si="27"/>
        <v>1104</v>
      </c>
    </row>
    <row r="296" spans="1:8" ht="24.95" customHeight="1">
      <c r="A296" s="148">
        <v>295</v>
      </c>
      <c r="B296" s="151" t="s">
        <v>554</v>
      </c>
      <c r="C296" s="152">
        <v>59.33</v>
      </c>
      <c r="D296" s="152" t="s">
        <v>356</v>
      </c>
      <c r="E296" s="152" t="s">
        <v>655</v>
      </c>
      <c r="F296" s="149"/>
      <c r="G296" s="223" t="str">
        <f t="shared" si="28"/>
        <v>17</v>
      </c>
      <c r="H296" s="150" t="str">
        <f t="shared" si="27"/>
        <v>1105</v>
      </c>
    </row>
    <row r="297" spans="1:8" ht="24.95" customHeight="1">
      <c r="A297" s="149">
        <v>296</v>
      </c>
      <c r="B297" s="151" t="s">
        <v>555</v>
      </c>
      <c r="C297" s="152">
        <v>58.66</v>
      </c>
      <c r="D297" s="152" t="s">
        <v>356</v>
      </c>
      <c r="E297" s="152" t="s">
        <v>655</v>
      </c>
      <c r="F297" s="149"/>
      <c r="G297" s="223" t="str">
        <f t="shared" si="28"/>
        <v>17</v>
      </c>
      <c r="H297" s="150" t="str">
        <f t="shared" si="27"/>
        <v>1201</v>
      </c>
    </row>
    <row r="298" spans="1:8" ht="24.95" customHeight="1">
      <c r="A298" s="148">
        <v>297</v>
      </c>
      <c r="B298" s="151" t="s">
        <v>556</v>
      </c>
      <c r="C298" s="152">
        <v>58.96</v>
      </c>
      <c r="D298" s="152" t="s">
        <v>356</v>
      </c>
      <c r="E298" s="152" t="s">
        <v>655</v>
      </c>
      <c r="F298" s="149"/>
      <c r="G298" s="223" t="str">
        <f t="shared" si="28"/>
        <v>17</v>
      </c>
      <c r="H298" s="150" t="str">
        <f t="shared" si="27"/>
        <v>1202</v>
      </c>
    </row>
    <row r="299" spans="1:8" ht="24.95" customHeight="1">
      <c r="A299" s="149">
        <v>298</v>
      </c>
      <c r="B299" s="151" t="s">
        <v>557</v>
      </c>
      <c r="C299" s="152">
        <v>58.96</v>
      </c>
      <c r="D299" s="152" t="s">
        <v>356</v>
      </c>
      <c r="E299" s="152" t="s">
        <v>655</v>
      </c>
      <c r="F299" s="149"/>
      <c r="G299" s="223" t="str">
        <f t="shared" si="28"/>
        <v>17</v>
      </c>
      <c r="H299" s="150" t="str">
        <f t="shared" si="27"/>
        <v>1203</v>
      </c>
    </row>
    <row r="300" spans="1:8" ht="24.95" customHeight="1">
      <c r="A300" s="148">
        <v>299</v>
      </c>
      <c r="B300" s="151" t="s">
        <v>558</v>
      </c>
      <c r="C300" s="152">
        <v>58.96</v>
      </c>
      <c r="D300" s="152" t="s">
        <v>356</v>
      </c>
      <c r="E300" s="152" t="s">
        <v>655</v>
      </c>
      <c r="F300" s="149"/>
      <c r="G300" s="223" t="str">
        <f t="shared" si="28"/>
        <v>17</v>
      </c>
      <c r="H300" s="150" t="str">
        <f t="shared" si="27"/>
        <v>1204</v>
      </c>
    </row>
    <row r="301" spans="1:8" ht="24.95" customHeight="1">
      <c r="A301" s="149">
        <v>300</v>
      </c>
      <c r="B301" s="151" t="s">
        <v>559</v>
      </c>
      <c r="C301" s="152">
        <v>59.33</v>
      </c>
      <c r="D301" s="152" t="s">
        <v>356</v>
      </c>
      <c r="E301" s="152" t="s">
        <v>655</v>
      </c>
      <c r="F301" s="149"/>
      <c r="G301" s="223" t="str">
        <f t="shared" si="28"/>
        <v>17</v>
      </c>
      <c r="H301" s="150" t="str">
        <f t="shared" si="27"/>
        <v>1205</v>
      </c>
    </row>
    <row r="302" spans="1:8" ht="24.95" customHeight="1">
      <c r="A302" s="148">
        <v>301</v>
      </c>
      <c r="B302" s="151" t="s">
        <v>560</v>
      </c>
      <c r="C302" s="152">
        <v>58.66</v>
      </c>
      <c r="D302" s="152" t="s">
        <v>356</v>
      </c>
      <c r="E302" s="152" t="s">
        <v>655</v>
      </c>
      <c r="F302" s="149"/>
      <c r="G302" s="223" t="str">
        <f t="shared" si="28"/>
        <v>17</v>
      </c>
      <c r="H302" s="150" t="str">
        <f t="shared" si="27"/>
        <v>1301</v>
      </c>
    </row>
    <row r="303" spans="1:8" ht="24.95" customHeight="1">
      <c r="A303" s="149">
        <v>302</v>
      </c>
      <c r="B303" s="151" t="s">
        <v>561</v>
      </c>
      <c r="C303" s="152">
        <v>58.96</v>
      </c>
      <c r="D303" s="152" t="s">
        <v>356</v>
      </c>
      <c r="E303" s="152" t="s">
        <v>655</v>
      </c>
      <c r="F303" s="149"/>
      <c r="G303" s="223" t="str">
        <f t="shared" si="28"/>
        <v>17</v>
      </c>
      <c r="H303" s="150" t="str">
        <f t="shared" si="27"/>
        <v>1302</v>
      </c>
    </row>
    <row r="304" spans="1:8" ht="24.95" customHeight="1">
      <c r="A304" s="148">
        <v>303</v>
      </c>
      <c r="B304" s="151" t="s">
        <v>562</v>
      </c>
      <c r="C304" s="152">
        <v>58.96</v>
      </c>
      <c r="D304" s="152" t="s">
        <v>356</v>
      </c>
      <c r="E304" s="152" t="s">
        <v>655</v>
      </c>
      <c r="F304" s="149"/>
      <c r="G304" s="223" t="str">
        <f t="shared" si="28"/>
        <v>17</v>
      </c>
      <c r="H304" s="150" t="str">
        <f t="shared" si="27"/>
        <v>1303</v>
      </c>
    </row>
    <row r="305" spans="1:8" ht="24.95" customHeight="1">
      <c r="A305" s="149">
        <v>304</v>
      </c>
      <c r="B305" s="151" t="s">
        <v>563</v>
      </c>
      <c r="C305" s="152">
        <v>58.96</v>
      </c>
      <c r="D305" s="152" t="s">
        <v>356</v>
      </c>
      <c r="E305" s="152" t="s">
        <v>655</v>
      </c>
      <c r="F305" s="149"/>
      <c r="G305" s="223" t="str">
        <f t="shared" si="28"/>
        <v>17</v>
      </c>
      <c r="H305" s="150" t="str">
        <f t="shared" si="27"/>
        <v>1304</v>
      </c>
    </row>
    <row r="306" spans="1:8" ht="24.95" customHeight="1">
      <c r="A306" s="148">
        <v>305</v>
      </c>
      <c r="B306" s="151" t="s">
        <v>564</v>
      </c>
      <c r="C306" s="152">
        <v>59.33</v>
      </c>
      <c r="D306" s="152" t="s">
        <v>356</v>
      </c>
      <c r="E306" s="152" t="s">
        <v>655</v>
      </c>
      <c r="F306" s="149"/>
      <c r="G306" s="223" t="str">
        <f t="shared" si="28"/>
        <v>17</v>
      </c>
      <c r="H306" s="150" t="str">
        <f t="shared" si="27"/>
        <v>1305</v>
      </c>
    </row>
    <row r="307" spans="1:8" ht="24.95" customHeight="1">
      <c r="A307" s="149">
        <v>306</v>
      </c>
      <c r="B307" s="151" t="s">
        <v>565</v>
      </c>
      <c r="C307" s="152">
        <v>58.66</v>
      </c>
      <c r="D307" s="152" t="s">
        <v>356</v>
      </c>
      <c r="E307" s="152" t="s">
        <v>655</v>
      </c>
      <c r="F307" s="149"/>
      <c r="G307" s="223" t="str">
        <f t="shared" si="28"/>
        <v>17</v>
      </c>
      <c r="H307" s="150" t="str">
        <f t="shared" si="27"/>
        <v>1401</v>
      </c>
    </row>
    <row r="308" spans="1:8" ht="24.95" customHeight="1">
      <c r="A308" s="148">
        <v>307</v>
      </c>
      <c r="B308" s="151" t="s">
        <v>566</v>
      </c>
      <c r="C308" s="152">
        <v>58.96</v>
      </c>
      <c r="D308" s="152" t="s">
        <v>356</v>
      </c>
      <c r="E308" s="152" t="s">
        <v>655</v>
      </c>
      <c r="F308" s="149"/>
      <c r="G308" s="223" t="str">
        <f>LEFT(B308,2)</f>
        <v>17</v>
      </c>
      <c r="H308" s="150" t="str">
        <f t="shared" si="27"/>
        <v>1402</v>
      </c>
    </row>
    <row r="309" spans="1:8" ht="24.95" customHeight="1">
      <c r="A309" s="149">
        <v>308</v>
      </c>
      <c r="B309" s="151" t="s">
        <v>567</v>
      </c>
      <c r="C309" s="152">
        <v>58.96</v>
      </c>
      <c r="D309" s="152" t="s">
        <v>356</v>
      </c>
      <c r="E309" s="152" t="s">
        <v>655</v>
      </c>
      <c r="F309" s="149"/>
      <c r="G309" s="223" t="str">
        <f>LEFT(B309,2)</f>
        <v>17</v>
      </c>
      <c r="H309" s="150" t="str">
        <f t="shared" si="27"/>
        <v>1403</v>
      </c>
    </row>
    <row r="310" spans="1:8" ht="24.95" customHeight="1">
      <c r="A310" s="148">
        <v>309</v>
      </c>
      <c r="B310" s="151" t="s">
        <v>568</v>
      </c>
      <c r="C310" s="152">
        <v>58.96</v>
      </c>
      <c r="D310" s="152" t="s">
        <v>356</v>
      </c>
      <c r="E310" s="152" t="s">
        <v>655</v>
      </c>
      <c r="F310" s="149"/>
      <c r="G310" s="223" t="str">
        <f t="shared" ref="G310:G321" si="29">LEFT(B310,2)</f>
        <v>17</v>
      </c>
      <c r="H310" s="150" t="str">
        <f t="shared" si="27"/>
        <v>1404</v>
      </c>
    </row>
    <row r="311" spans="1:8" ht="24.95" customHeight="1">
      <c r="A311" s="149">
        <v>310</v>
      </c>
      <c r="B311" s="151" t="s">
        <v>569</v>
      </c>
      <c r="C311" s="152">
        <v>59.33</v>
      </c>
      <c r="D311" s="152" t="s">
        <v>356</v>
      </c>
      <c r="E311" s="152" t="s">
        <v>655</v>
      </c>
      <c r="F311" s="149"/>
      <c r="G311" s="223" t="str">
        <f t="shared" si="29"/>
        <v>17</v>
      </c>
      <c r="H311" s="150" t="str">
        <f t="shared" si="27"/>
        <v>1405</v>
      </c>
    </row>
    <row r="312" spans="1:8" ht="24.95" customHeight="1">
      <c r="A312" s="148">
        <v>311</v>
      </c>
      <c r="B312" s="151" t="s">
        <v>570</v>
      </c>
      <c r="C312" s="152">
        <v>58.66</v>
      </c>
      <c r="D312" s="152" t="s">
        <v>356</v>
      </c>
      <c r="E312" s="152" t="s">
        <v>655</v>
      </c>
      <c r="F312" s="149"/>
      <c r="G312" s="223" t="str">
        <f t="shared" si="29"/>
        <v>17</v>
      </c>
      <c r="H312" s="150" t="str">
        <f t="shared" si="27"/>
        <v>1501</v>
      </c>
    </row>
    <row r="313" spans="1:8" ht="24.95" customHeight="1">
      <c r="A313" s="149">
        <v>312</v>
      </c>
      <c r="B313" s="151" t="s">
        <v>571</v>
      </c>
      <c r="C313" s="152">
        <v>58.96</v>
      </c>
      <c r="D313" s="152" t="s">
        <v>356</v>
      </c>
      <c r="E313" s="152" t="s">
        <v>655</v>
      </c>
      <c r="F313" s="149"/>
      <c r="G313" s="223" t="str">
        <f t="shared" si="29"/>
        <v>17</v>
      </c>
      <c r="H313" s="150" t="str">
        <f t="shared" si="27"/>
        <v>1502</v>
      </c>
    </row>
    <row r="314" spans="1:8" ht="24.95" customHeight="1">
      <c r="A314" s="148">
        <v>313</v>
      </c>
      <c r="B314" s="151" t="s">
        <v>572</v>
      </c>
      <c r="C314" s="152">
        <v>58.96</v>
      </c>
      <c r="D314" s="152" t="s">
        <v>356</v>
      </c>
      <c r="E314" s="152" t="s">
        <v>655</v>
      </c>
      <c r="F314" s="149"/>
      <c r="G314" s="223" t="str">
        <f t="shared" si="29"/>
        <v>17</v>
      </c>
      <c r="H314" s="150" t="str">
        <f t="shared" si="27"/>
        <v>1503</v>
      </c>
    </row>
    <row r="315" spans="1:8" ht="24.95" customHeight="1">
      <c r="A315" s="149">
        <v>314</v>
      </c>
      <c r="B315" s="151" t="s">
        <v>573</v>
      </c>
      <c r="C315" s="152">
        <v>58.96</v>
      </c>
      <c r="D315" s="152" t="s">
        <v>356</v>
      </c>
      <c r="E315" s="152" t="s">
        <v>655</v>
      </c>
      <c r="F315" s="149"/>
      <c r="G315" s="223" t="str">
        <f t="shared" si="29"/>
        <v>17</v>
      </c>
      <c r="H315" s="150" t="str">
        <f t="shared" si="27"/>
        <v>1504</v>
      </c>
    </row>
    <row r="316" spans="1:8" ht="24.95" customHeight="1">
      <c r="A316" s="148">
        <v>315</v>
      </c>
      <c r="B316" s="151" t="s">
        <v>574</v>
      </c>
      <c r="C316" s="152">
        <v>59.33</v>
      </c>
      <c r="D316" s="152" t="s">
        <v>356</v>
      </c>
      <c r="E316" s="152" t="s">
        <v>655</v>
      </c>
      <c r="F316" s="149"/>
      <c r="G316" s="223" t="str">
        <f t="shared" si="29"/>
        <v>17</v>
      </c>
      <c r="H316" s="150" t="str">
        <f t="shared" si="27"/>
        <v>1505</v>
      </c>
    </row>
    <row r="317" spans="1:8" ht="24.95" customHeight="1">
      <c r="A317" s="149">
        <v>316</v>
      </c>
      <c r="B317" s="151" t="s">
        <v>575</v>
      </c>
      <c r="C317" s="152">
        <v>58.66</v>
      </c>
      <c r="D317" s="152" t="s">
        <v>356</v>
      </c>
      <c r="E317" s="152" t="s">
        <v>655</v>
      </c>
      <c r="F317" s="149"/>
      <c r="G317" s="223" t="str">
        <f t="shared" si="29"/>
        <v>17</v>
      </c>
      <c r="H317" s="150" t="str">
        <f t="shared" si="27"/>
        <v>1601</v>
      </c>
    </row>
    <row r="318" spans="1:8" ht="24.95" customHeight="1">
      <c r="A318" s="148">
        <v>317</v>
      </c>
      <c r="B318" s="151" t="s">
        <v>576</v>
      </c>
      <c r="C318" s="152">
        <v>58.96</v>
      </c>
      <c r="D318" s="152" t="s">
        <v>356</v>
      </c>
      <c r="E318" s="152" t="s">
        <v>655</v>
      </c>
      <c r="F318" s="149"/>
      <c r="G318" s="223" t="str">
        <f t="shared" si="29"/>
        <v>17</v>
      </c>
      <c r="H318" s="150" t="str">
        <f t="shared" si="27"/>
        <v>1602</v>
      </c>
    </row>
    <row r="319" spans="1:8" ht="24.95" customHeight="1">
      <c r="A319" s="149">
        <v>318</v>
      </c>
      <c r="B319" s="151" t="s">
        <v>577</v>
      </c>
      <c r="C319" s="152">
        <v>58.96</v>
      </c>
      <c r="D319" s="152" t="s">
        <v>356</v>
      </c>
      <c r="E319" s="152" t="s">
        <v>655</v>
      </c>
      <c r="F319" s="149"/>
      <c r="G319" s="223" t="str">
        <f t="shared" si="29"/>
        <v>17</v>
      </c>
      <c r="H319" s="150" t="str">
        <f t="shared" si="27"/>
        <v>1603</v>
      </c>
    </row>
    <row r="320" spans="1:8" ht="24.95" customHeight="1">
      <c r="A320" s="148">
        <v>319</v>
      </c>
      <c r="B320" s="151" t="s">
        <v>578</v>
      </c>
      <c r="C320" s="152">
        <v>58.96</v>
      </c>
      <c r="D320" s="152" t="s">
        <v>356</v>
      </c>
      <c r="E320" s="152" t="s">
        <v>655</v>
      </c>
      <c r="F320" s="149"/>
      <c r="G320" s="223" t="str">
        <f t="shared" si="29"/>
        <v>17</v>
      </c>
      <c r="H320" s="150" t="str">
        <f t="shared" si="27"/>
        <v>1604</v>
      </c>
    </row>
    <row r="321" spans="1:8" ht="24.95" customHeight="1">
      <c r="A321" s="149">
        <v>320</v>
      </c>
      <c r="B321" s="151" t="s">
        <v>579</v>
      </c>
      <c r="C321" s="152">
        <v>59.33</v>
      </c>
      <c r="D321" s="152" t="s">
        <v>356</v>
      </c>
      <c r="E321" s="152" t="s">
        <v>655</v>
      </c>
      <c r="F321" s="149"/>
      <c r="G321" s="223" t="str">
        <f t="shared" si="29"/>
        <v>17</v>
      </c>
      <c r="H321" s="150" t="str">
        <f t="shared" si="27"/>
        <v>1605</v>
      </c>
    </row>
    <row r="322" spans="1:8" ht="24.95" customHeight="1">
      <c r="A322" s="148">
        <v>321</v>
      </c>
      <c r="B322" s="151" t="s">
        <v>938</v>
      </c>
      <c r="C322" s="152">
        <v>59.55</v>
      </c>
      <c r="D322" s="152" t="s">
        <v>356</v>
      </c>
      <c r="E322" s="152" t="s">
        <v>657</v>
      </c>
      <c r="F322" s="149"/>
      <c r="G322" s="223" t="str">
        <f>LEFT(B322,2)</f>
        <v>22</v>
      </c>
      <c r="H322" s="150" t="str">
        <f>RIGHT(B322,4)</f>
        <v>-801</v>
      </c>
    </row>
    <row r="323" spans="1:8" ht="24.95" customHeight="1">
      <c r="A323" s="149">
        <v>322</v>
      </c>
      <c r="B323" s="151" t="s">
        <v>939</v>
      </c>
      <c r="C323" s="152">
        <v>58.25</v>
      </c>
      <c r="D323" s="152" t="s">
        <v>356</v>
      </c>
      <c r="E323" s="152" t="s">
        <v>657</v>
      </c>
      <c r="F323" s="149"/>
      <c r="G323" s="223" t="str">
        <f>LEFT(B323,2)</f>
        <v>1-</v>
      </c>
      <c r="H323" s="150" t="str">
        <f t="shared" ref="H323:H346" si="30">RIGHT(B323,4)</f>
        <v>1201</v>
      </c>
    </row>
    <row r="324" spans="1:8" ht="24.95" customHeight="1">
      <c r="A324" s="148">
        <v>323</v>
      </c>
      <c r="B324" s="151" t="s">
        <v>940</v>
      </c>
      <c r="C324" s="152">
        <v>58.81</v>
      </c>
      <c r="D324" s="152" t="s">
        <v>356</v>
      </c>
      <c r="E324" s="152" t="s">
        <v>657</v>
      </c>
      <c r="F324" s="149"/>
      <c r="G324" s="223" t="str">
        <f t="shared" ref="G324:G345" si="31">LEFT(B324,2)</f>
        <v>1-</v>
      </c>
      <c r="H324" s="150" t="str">
        <f t="shared" si="30"/>
        <v>1202</v>
      </c>
    </row>
    <row r="325" spans="1:8" ht="24.95" customHeight="1">
      <c r="A325" s="149">
        <v>324</v>
      </c>
      <c r="B325" s="151" t="s">
        <v>941</v>
      </c>
      <c r="C325" s="152">
        <v>58.81</v>
      </c>
      <c r="D325" s="152" t="s">
        <v>356</v>
      </c>
      <c r="E325" s="152" t="s">
        <v>657</v>
      </c>
      <c r="F325" s="149"/>
      <c r="G325" s="223" t="str">
        <f t="shared" si="31"/>
        <v>1-</v>
      </c>
      <c r="H325" s="150" t="str">
        <f t="shared" si="30"/>
        <v>1203</v>
      </c>
    </row>
    <row r="326" spans="1:8" ht="24.95" customHeight="1">
      <c r="A326" s="148">
        <v>325</v>
      </c>
      <c r="B326" s="151" t="s">
        <v>942</v>
      </c>
      <c r="C326" s="152">
        <v>58.81</v>
      </c>
      <c r="D326" s="152" t="s">
        <v>356</v>
      </c>
      <c r="E326" s="152" t="s">
        <v>657</v>
      </c>
      <c r="F326" s="149"/>
      <c r="G326" s="223" t="str">
        <f t="shared" si="31"/>
        <v>1-</v>
      </c>
      <c r="H326" s="150" t="str">
        <f t="shared" si="30"/>
        <v>1204</v>
      </c>
    </row>
    <row r="327" spans="1:8" ht="24.95" customHeight="1">
      <c r="A327" s="149">
        <v>326</v>
      </c>
      <c r="B327" s="151" t="s">
        <v>943</v>
      </c>
      <c r="C327" s="152">
        <v>59.17</v>
      </c>
      <c r="D327" s="152" t="s">
        <v>356</v>
      </c>
      <c r="E327" s="152" t="s">
        <v>657</v>
      </c>
      <c r="F327" s="149"/>
      <c r="G327" s="223" t="str">
        <f t="shared" si="31"/>
        <v>1-</v>
      </c>
      <c r="H327" s="150" t="str">
        <f t="shared" si="30"/>
        <v>1205</v>
      </c>
    </row>
    <row r="328" spans="1:8" ht="24.95" customHeight="1">
      <c r="A328" s="148">
        <v>327</v>
      </c>
      <c r="B328" s="151" t="s">
        <v>944</v>
      </c>
      <c r="C328" s="152">
        <v>58.25</v>
      </c>
      <c r="D328" s="152" t="s">
        <v>356</v>
      </c>
      <c r="E328" s="152" t="s">
        <v>657</v>
      </c>
      <c r="F328" s="149"/>
      <c r="G328" s="223" t="str">
        <f t="shared" si="31"/>
        <v>1-</v>
      </c>
      <c r="H328" s="150" t="str">
        <f t="shared" si="30"/>
        <v>1301</v>
      </c>
    </row>
    <row r="329" spans="1:8" ht="24.95" customHeight="1">
      <c r="A329" s="149">
        <v>328</v>
      </c>
      <c r="B329" s="151" t="s">
        <v>945</v>
      </c>
      <c r="C329" s="152">
        <v>58.81</v>
      </c>
      <c r="D329" s="152" t="s">
        <v>356</v>
      </c>
      <c r="E329" s="152" t="s">
        <v>657</v>
      </c>
      <c r="F329" s="149"/>
      <c r="G329" s="223" t="str">
        <f t="shared" si="31"/>
        <v>1-</v>
      </c>
      <c r="H329" s="150" t="str">
        <f t="shared" si="30"/>
        <v>1302</v>
      </c>
    </row>
    <row r="330" spans="1:8" ht="24.95" customHeight="1">
      <c r="A330" s="148">
        <v>329</v>
      </c>
      <c r="B330" s="151" t="s">
        <v>946</v>
      </c>
      <c r="C330" s="152">
        <v>58.81</v>
      </c>
      <c r="D330" s="152" t="s">
        <v>356</v>
      </c>
      <c r="E330" s="152" t="s">
        <v>657</v>
      </c>
      <c r="F330" s="149"/>
      <c r="G330" s="223" t="str">
        <f t="shared" si="31"/>
        <v>1-</v>
      </c>
      <c r="H330" s="150" t="str">
        <f t="shared" si="30"/>
        <v>1303</v>
      </c>
    </row>
    <row r="331" spans="1:8" ht="24.95" customHeight="1">
      <c r="A331" s="149">
        <v>330</v>
      </c>
      <c r="B331" s="151" t="s">
        <v>947</v>
      </c>
      <c r="C331" s="152">
        <v>58.81</v>
      </c>
      <c r="D331" s="152" t="s">
        <v>356</v>
      </c>
      <c r="E331" s="152" t="s">
        <v>657</v>
      </c>
      <c r="F331" s="149"/>
      <c r="G331" s="223" t="str">
        <f t="shared" si="31"/>
        <v>1-</v>
      </c>
      <c r="H331" s="150" t="str">
        <f t="shared" si="30"/>
        <v>1304</v>
      </c>
    </row>
    <row r="332" spans="1:8" ht="24.95" customHeight="1">
      <c r="A332" s="148">
        <v>331</v>
      </c>
      <c r="B332" s="151" t="s">
        <v>948</v>
      </c>
      <c r="C332" s="152">
        <v>59.17</v>
      </c>
      <c r="D332" s="152" t="s">
        <v>356</v>
      </c>
      <c r="E332" s="152" t="s">
        <v>657</v>
      </c>
      <c r="F332" s="149"/>
      <c r="G332" s="223" t="str">
        <f t="shared" si="31"/>
        <v>1-</v>
      </c>
      <c r="H332" s="150" t="str">
        <f t="shared" si="30"/>
        <v>1305</v>
      </c>
    </row>
    <row r="333" spans="1:8" ht="24.95" customHeight="1">
      <c r="A333" s="149">
        <v>332</v>
      </c>
      <c r="B333" s="151" t="s">
        <v>949</v>
      </c>
      <c r="C333" s="152">
        <v>58.81</v>
      </c>
      <c r="D333" s="152" t="s">
        <v>356</v>
      </c>
      <c r="E333" s="152" t="s">
        <v>657</v>
      </c>
      <c r="F333" s="149"/>
      <c r="G333" s="223" t="str">
        <f t="shared" si="31"/>
        <v>1-</v>
      </c>
      <c r="H333" s="150" t="str">
        <f t="shared" si="30"/>
        <v>1102</v>
      </c>
    </row>
    <row r="334" spans="1:8" ht="24.95" customHeight="1">
      <c r="A334" s="148">
        <v>333</v>
      </c>
      <c r="B334" s="151" t="s">
        <v>950</v>
      </c>
      <c r="C334" s="152">
        <v>58.81</v>
      </c>
      <c r="D334" s="152" t="s">
        <v>356</v>
      </c>
      <c r="E334" s="152" t="s">
        <v>657</v>
      </c>
      <c r="F334" s="149"/>
      <c r="G334" s="223" t="str">
        <f t="shared" si="31"/>
        <v>1-</v>
      </c>
      <c r="H334" s="150" t="str">
        <f t="shared" si="30"/>
        <v>1103</v>
      </c>
    </row>
    <row r="335" spans="1:8" ht="24.95" customHeight="1">
      <c r="A335" s="149">
        <v>334</v>
      </c>
      <c r="B335" s="151" t="s">
        <v>951</v>
      </c>
      <c r="C335" s="152">
        <v>58.81</v>
      </c>
      <c r="D335" s="152" t="s">
        <v>356</v>
      </c>
      <c r="E335" s="152" t="s">
        <v>657</v>
      </c>
      <c r="F335" s="149"/>
      <c r="G335" s="223" t="str">
        <f t="shared" si="31"/>
        <v>1-</v>
      </c>
      <c r="H335" s="150" t="str">
        <f t="shared" si="30"/>
        <v>1104</v>
      </c>
    </row>
    <row r="336" spans="1:8" ht="24.95" customHeight="1">
      <c r="A336" s="148">
        <v>335</v>
      </c>
      <c r="B336" s="151" t="s">
        <v>952</v>
      </c>
      <c r="C336" s="152">
        <v>59.17</v>
      </c>
      <c r="D336" s="152" t="s">
        <v>356</v>
      </c>
      <c r="E336" s="152" t="s">
        <v>657</v>
      </c>
      <c r="F336" s="149"/>
      <c r="G336" s="223" t="str">
        <f t="shared" si="31"/>
        <v>1-</v>
      </c>
      <c r="H336" s="150" t="str">
        <f t="shared" si="30"/>
        <v>1105</v>
      </c>
    </row>
    <row r="337" spans="1:8" ht="24.95" customHeight="1">
      <c r="A337" s="149">
        <v>336</v>
      </c>
      <c r="B337" s="151" t="s">
        <v>953</v>
      </c>
      <c r="C337" s="152">
        <v>58.25</v>
      </c>
      <c r="D337" s="152" t="s">
        <v>356</v>
      </c>
      <c r="E337" s="152" t="s">
        <v>657</v>
      </c>
      <c r="F337" s="149"/>
      <c r="G337" s="223" t="str">
        <f t="shared" si="31"/>
        <v>1-</v>
      </c>
      <c r="H337" s="150" t="str">
        <f t="shared" si="30"/>
        <v>1401</v>
      </c>
    </row>
    <row r="338" spans="1:8" ht="24.95" customHeight="1">
      <c r="A338" s="148">
        <v>337</v>
      </c>
      <c r="B338" s="151" t="s">
        <v>954</v>
      </c>
      <c r="C338" s="152">
        <v>58.81</v>
      </c>
      <c r="D338" s="152" t="s">
        <v>356</v>
      </c>
      <c r="E338" s="152" t="s">
        <v>657</v>
      </c>
      <c r="F338" s="149"/>
      <c r="G338" s="223" t="str">
        <f t="shared" si="31"/>
        <v>1-</v>
      </c>
      <c r="H338" s="150" t="str">
        <f t="shared" si="30"/>
        <v>1402</v>
      </c>
    </row>
    <row r="339" spans="1:8" ht="24.95" customHeight="1">
      <c r="A339" s="149">
        <v>338</v>
      </c>
      <c r="B339" s="151" t="s">
        <v>955</v>
      </c>
      <c r="C339" s="152">
        <v>58.81</v>
      </c>
      <c r="D339" s="152" t="s">
        <v>356</v>
      </c>
      <c r="E339" s="152" t="s">
        <v>657</v>
      </c>
      <c r="F339" s="149"/>
      <c r="G339" s="223" t="str">
        <f t="shared" si="31"/>
        <v>1-</v>
      </c>
      <c r="H339" s="150" t="str">
        <f t="shared" si="30"/>
        <v>1403</v>
      </c>
    </row>
    <row r="340" spans="1:8" ht="24.95" customHeight="1">
      <c r="A340" s="148">
        <v>339</v>
      </c>
      <c r="B340" s="151" t="s">
        <v>956</v>
      </c>
      <c r="C340" s="152">
        <v>58.81</v>
      </c>
      <c r="D340" s="152" t="s">
        <v>356</v>
      </c>
      <c r="E340" s="152" t="s">
        <v>657</v>
      </c>
      <c r="F340" s="149"/>
      <c r="G340" s="223" t="str">
        <f t="shared" si="31"/>
        <v>1-</v>
      </c>
      <c r="H340" s="150" t="str">
        <f t="shared" si="30"/>
        <v>1404</v>
      </c>
    </row>
    <row r="341" spans="1:8" ht="24.95" customHeight="1">
      <c r="A341" s="149">
        <v>340</v>
      </c>
      <c r="B341" s="151" t="s">
        <v>957</v>
      </c>
      <c r="C341" s="152">
        <v>59.17</v>
      </c>
      <c r="D341" s="152" t="s">
        <v>356</v>
      </c>
      <c r="E341" s="152" t="s">
        <v>657</v>
      </c>
      <c r="F341" s="149"/>
      <c r="G341" s="223" t="str">
        <f t="shared" si="31"/>
        <v>1-</v>
      </c>
      <c r="H341" s="150" t="str">
        <f t="shared" si="30"/>
        <v>1405</v>
      </c>
    </row>
    <row r="342" spans="1:8" ht="24.95" customHeight="1">
      <c r="A342" s="148">
        <v>341</v>
      </c>
      <c r="B342" s="151" t="s">
        <v>958</v>
      </c>
      <c r="C342" s="152">
        <v>58.25</v>
      </c>
      <c r="D342" s="152" t="s">
        <v>356</v>
      </c>
      <c r="E342" s="152" t="s">
        <v>657</v>
      </c>
      <c r="F342" s="149"/>
      <c r="G342" s="223" t="str">
        <f t="shared" si="31"/>
        <v>1-</v>
      </c>
      <c r="H342" s="150" t="str">
        <f t="shared" si="30"/>
        <v>1501</v>
      </c>
    </row>
    <row r="343" spans="1:8" ht="24.95" customHeight="1">
      <c r="A343" s="149">
        <v>342</v>
      </c>
      <c r="B343" s="151" t="s">
        <v>959</v>
      </c>
      <c r="C343" s="152">
        <v>58.81</v>
      </c>
      <c r="D343" s="152" t="s">
        <v>356</v>
      </c>
      <c r="E343" s="152" t="s">
        <v>657</v>
      </c>
      <c r="F343" s="149"/>
      <c r="G343" s="223" t="str">
        <f t="shared" si="31"/>
        <v>1-</v>
      </c>
      <c r="H343" s="150" t="str">
        <f t="shared" si="30"/>
        <v>1502</v>
      </c>
    </row>
    <row r="344" spans="1:8" ht="24.95" customHeight="1">
      <c r="A344" s="148">
        <v>343</v>
      </c>
      <c r="B344" s="151" t="s">
        <v>960</v>
      </c>
      <c r="C344" s="152">
        <v>58.81</v>
      </c>
      <c r="D344" s="152" t="s">
        <v>356</v>
      </c>
      <c r="E344" s="152" t="s">
        <v>657</v>
      </c>
      <c r="F344" s="149"/>
      <c r="G344" s="223" t="str">
        <f t="shared" si="31"/>
        <v>1-</v>
      </c>
      <c r="H344" s="150" t="str">
        <f t="shared" si="30"/>
        <v>1503</v>
      </c>
    </row>
    <row r="345" spans="1:8" ht="24.95" customHeight="1">
      <c r="A345" s="149">
        <v>344</v>
      </c>
      <c r="B345" s="151" t="s">
        <v>961</v>
      </c>
      <c r="C345" s="152">
        <v>58.81</v>
      </c>
      <c r="D345" s="152" t="s">
        <v>356</v>
      </c>
      <c r="E345" s="152" t="s">
        <v>657</v>
      </c>
      <c r="F345" s="149"/>
      <c r="G345" s="223" t="str">
        <f t="shared" si="31"/>
        <v>1-</v>
      </c>
      <c r="H345" s="150" t="str">
        <f t="shared" si="30"/>
        <v>1504</v>
      </c>
    </row>
    <row r="346" spans="1:8" ht="24.95" customHeight="1">
      <c r="A346" s="148">
        <v>345</v>
      </c>
      <c r="B346" s="151" t="s">
        <v>962</v>
      </c>
      <c r="C346" s="152">
        <v>59.17</v>
      </c>
      <c r="D346" s="152" t="s">
        <v>356</v>
      </c>
      <c r="E346" s="152" t="s">
        <v>657</v>
      </c>
      <c r="F346" s="149"/>
      <c r="G346" s="223" t="str">
        <f>LEFT(B346,2)</f>
        <v>1-</v>
      </c>
      <c r="H346" s="150" t="str">
        <f t="shared" si="30"/>
        <v>1505</v>
      </c>
    </row>
    <row r="347" spans="1:8" ht="24.95" customHeight="1">
      <c r="A347" s="149">
        <v>346</v>
      </c>
      <c r="B347" s="151" t="s">
        <v>355</v>
      </c>
      <c r="C347" s="152">
        <v>59.33</v>
      </c>
      <c r="D347" s="152" t="s">
        <v>356</v>
      </c>
      <c r="E347" s="152" t="s">
        <v>655</v>
      </c>
      <c r="F347" s="149"/>
      <c r="G347" s="223" t="str">
        <f>LEFT(B347,2)</f>
        <v>17</v>
      </c>
      <c r="H347" s="150" t="str">
        <f>RIGHT(B347,4)</f>
        <v>-201</v>
      </c>
    </row>
    <row r="348" spans="1:8" ht="24.95" customHeight="1">
      <c r="A348" s="148">
        <v>347</v>
      </c>
      <c r="B348" s="151" t="s">
        <v>358</v>
      </c>
      <c r="C348" s="152">
        <v>58.96</v>
      </c>
      <c r="D348" s="152" t="s">
        <v>356</v>
      </c>
      <c r="E348" s="152" t="s">
        <v>655</v>
      </c>
      <c r="F348" s="149"/>
      <c r="G348" s="223" t="str">
        <f>LEFT(B348,2)</f>
        <v>17</v>
      </c>
      <c r="H348" s="150" t="str">
        <f t="shared" ref="H348:H411" si="32">RIGHT(B348,4)</f>
        <v>-202</v>
      </c>
    </row>
    <row r="349" spans="1:8" ht="24.95" customHeight="1">
      <c r="A349" s="149">
        <v>348</v>
      </c>
      <c r="B349" s="151" t="s">
        <v>359</v>
      </c>
      <c r="C349" s="152">
        <v>58.96</v>
      </c>
      <c r="D349" s="152" t="s">
        <v>356</v>
      </c>
      <c r="E349" s="152" t="s">
        <v>655</v>
      </c>
      <c r="F349" s="149"/>
      <c r="G349" s="223" t="str">
        <f t="shared" ref="G349:G370" si="33">LEFT(B349,2)</f>
        <v>17</v>
      </c>
      <c r="H349" s="150" t="str">
        <f t="shared" si="32"/>
        <v>-203</v>
      </c>
    </row>
    <row r="350" spans="1:8" ht="24.95" customHeight="1">
      <c r="A350" s="148">
        <v>349</v>
      </c>
      <c r="B350" s="151" t="s">
        <v>360</v>
      </c>
      <c r="C350" s="152">
        <v>58.96</v>
      </c>
      <c r="D350" s="152" t="s">
        <v>356</v>
      </c>
      <c r="E350" s="152" t="s">
        <v>655</v>
      </c>
      <c r="F350" s="149"/>
      <c r="G350" s="223" t="str">
        <f t="shared" si="33"/>
        <v>17</v>
      </c>
      <c r="H350" s="150" t="str">
        <f t="shared" si="32"/>
        <v>-204</v>
      </c>
    </row>
    <row r="351" spans="1:8" ht="24.95" customHeight="1">
      <c r="A351" s="149">
        <v>350</v>
      </c>
      <c r="B351" s="151" t="s">
        <v>361</v>
      </c>
      <c r="C351" s="152">
        <v>58.4</v>
      </c>
      <c r="D351" s="152" t="s">
        <v>356</v>
      </c>
      <c r="E351" s="152" t="s">
        <v>655</v>
      </c>
      <c r="F351" s="149"/>
      <c r="G351" s="223" t="str">
        <f t="shared" si="33"/>
        <v>17</v>
      </c>
      <c r="H351" s="150" t="str">
        <f t="shared" si="32"/>
        <v>-205</v>
      </c>
    </row>
    <row r="352" spans="1:8" ht="24.95" customHeight="1">
      <c r="A352" s="148">
        <v>351</v>
      </c>
      <c r="B352" s="151" t="s">
        <v>362</v>
      </c>
      <c r="C352" s="152">
        <v>59.33</v>
      </c>
      <c r="D352" s="152" t="s">
        <v>356</v>
      </c>
      <c r="E352" s="152" t="s">
        <v>655</v>
      </c>
      <c r="F352" s="149"/>
      <c r="G352" s="223" t="str">
        <f t="shared" si="33"/>
        <v>17</v>
      </c>
      <c r="H352" s="150" t="str">
        <f t="shared" si="32"/>
        <v>-301</v>
      </c>
    </row>
    <row r="353" spans="1:8" ht="24.95" customHeight="1">
      <c r="A353" s="149">
        <v>352</v>
      </c>
      <c r="B353" s="151" t="s">
        <v>363</v>
      </c>
      <c r="C353" s="152">
        <v>58.96</v>
      </c>
      <c r="D353" s="152" t="s">
        <v>356</v>
      </c>
      <c r="E353" s="152" t="s">
        <v>655</v>
      </c>
      <c r="F353" s="149"/>
      <c r="G353" s="223" t="str">
        <f t="shared" si="33"/>
        <v>17</v>
      </c>
      <c r="H353" s="150" t="str">
        <f t="shared" si="32"/>
        <v>-302</v>
      </c>
    </row>
    <row r="354" spans="1:8" ht="24.95" customHeight="1">
      <c r="A354" s="148">
        <v>353</v>
      </c>
      <c r="B354" s="151" t="s">
        <v>364</v>
      </c>
      <c r="C354" s="152">
        <v>58.96</v>
      </c>
      <c r="D354" s="152" t="s">
        <v>356</v>
      </c>
      <c r="E354" s="152" t="s">
        <v>655</v>
      </c>
      <c r="F354" s="149"/>
      <c r="G354" s="223" t="str">
        <f t="shared" si="33"/>
        <v>17</v>
      </c>
      <c r="H354" s="150" t="str">
        <f t="shared" si="32"/>
        <v>-303</v>
      </c>
    </row>
    <row r="355" spans="1:8" ht="24.95" customHeight="1">
      <c r="A355" s="149">
        <v>354</v>
      </c>
      <c r="B355" s="151" t="s">
        <v>365</v>
      </c>
      <c r="C355" s="152">
        <v>58.96</v>
      </c>
      <c r="D355" s="152" t="s">
        <v>356</v>
      </c>
      <c r="E355" s="152" t="s">
        <v>655</v>
      </c>
      <c r="F355" s="149"/>
      <c r="G355" s="223" t="str">
        <f t="shared" si="33"/>
        <v>17</v>
      </c>
      <c r="H355" s="150" t="str">
        <f t="shared" si="32"/>
        <v>-304</v>
      </c>
    </row>
    <row r="356" spans="1:8" ht="24.95" customHeight="1">
      <c r="A356" s="148">
        <v>355</v>
      </c>
      <c r="B356" s="151" t="s">
        <v>366</v>
      </c>
      <c r="C356" s="152">
        <v>58.4</v>
      </c>
      <c r="D356" s="152" t="s">
        <v>356</v>
      </c>
      <c r="E356" s="152" t="s">
        <v>655</v>
      </c>
      <c r="F356" s="149"/>
      <c r="G356" s="223" t="str">
        <f t="shared" si="33"/>
        <v>17</v>
      </c>
      <c r="H356" s="150" t="str">
        <f t="shared" si="32"/>
        <v>-305</v>
      </c>
    </row>
    <row r="357" spans="1:8" ht="24.95" customHeight="1">
      <c r="A357" s="149">
        <v>356</v>
      </c>
      <c r="B357" s="151" t="s">
        <v>367</v>
      </c>
      <c r="C357" s="152">
        <v>59.33</v>
      </c>
      <c r="D357" s="152" t="s">
        <v>356</v>
      </c>
      <c r="E357" s="152" t="s">
        <v>655</v>
      </c>
      <c r="F357" s="149"/>
      <c r="G357" s="223" t="str">
        <f t="shared" si="33"/>
        <v>17</v>
      </c>
      <c r="H357" s="150" t="str">
        <f t="shared" si="32"/>
        <v>-401</v>
      </c>
    </row>
    <row r="358" spans="1:8" ht="24.95" customHeight="1">
      <c r="A358" s="148">
        <v>357</v>
      </c>
      <c r="B358" s="151" t="s">
        <v>368</v>
      </c>
      <c r="C358" s="152">
        <v>58.96</v>
      </c>
      <c r="D358" s="152" t="s">
        <v>356</v>
      </c>
      <c r="E358" s="152" t="s">
        <v>655</v>
      </c>
      <c r="F358" s="149"/>
      <c r="G358" s="223" t="str">
        <f t="shared" si="33"/>
        <v>17</v>
      </c>
      <c r="H358" s="150" t="str">
        <f t="shared" si="32"/>
        <v>-402</v>
      </c>
    </row>
    <row r="359" spans="1:8" ht="24.95" customHeight="1">
      <c r="A359" s="149">
        <v>358</v>
      </c>
      <c r="B359" s="151" t="s">
        <v>369</v>
      </c>
      <c r="C359" s="152">
        <v>58.96</v>
      </c>
      <c r="D359" s="152" t="s">
        <v>356</v>
      </c>
      <c r="E359" s="152" t="s">
        <v>655</v>
      </c>
      <c r="F359" s="149"/>
      <c r="G359" s="223" t="str">
        <f t="shared" si="33"/>
        <v>17</v>
      </c>
      <c r="H359" s="150" t="str">
        <f t="shared" si="32"/>
        <v>-403</v>
      </c>
    </row>
    <row r="360" spans="1:8" ht="24.95" customHeight="1">
      <c r="A360" s="148">
        <v>359</v>
      </c>
      <c r="B360" s="151" t="s">
        <v>370</v>
      </c>
      <c r="C360" s="152">
        <v>58.96</v>
      </c>
      <c r="D360" s="152" t="s">
        <v>356</v>
      </c>
      <c r="E360" s="152" t="s">
        <v>655</v>
      </c>
      <c r="F360" s="149"/>
      <c r="G360" s="223" t="str">
        <f t="shared" si="33"/>
        <v>17</v>
      </c>
      <c r="H360" s="150" t="str">
        <f t="shared" si="32"/>
        <v>-404</v>
      </c>
    </row>
    <row r="361" spans="1:8" ht="24.95" customHeight="1">
      <c r="A361" s="149">
        <v>360</v>
      </c>
      <c r="B361" s="151" t="s">
        <v>371</v>
      </c>
      <c r="C361" s="152">
        <v>58.4</v>
      </c>
      <c r="D361" s="152" t="s">
        <v>356</v>
      </c>
      <c r="E361" s="152" t="s">
        <v>655</v>
      </c>
      <c r="F361" s="149"/>
      <c r="G361" s="223" t="str">
        <f t="shared" si="33"/>
        <v>17</v>
      </c>
      <c r="H361" s="150" t="str">
        <f t="shared" si="32"/>
        <v>-405</v>
      </c>
    </row>
    <row r="362" spans="1:8" ht="24.95" customHeight="1">
      <c r="A362" s="148">
        <v>361</v>
      </c>
      <c r="B362" s="151" t="s">
        <v>372</v>
      </c>
      <c r="C362" s="152">
        <v>59.33</v>
      </c>
      <c r="D362" s="152" t="s">
        <v>356</v>
      </c>
      <c r="E362" s="152" t="s">
        <v>655</v>
      </c>
      <c r="F362" s="149"/>
      <c r="G362" s="223" t="str">
        <f t="shared" si="33"/>
        <v>17</v>
      </c>
      <c r="H362" s="150" t="str">
        <f t="shared" si="32"/>
        <v>-501</v>
      </c>
    </row>
    <row r="363" spans="1:8" ht="24.95" customHeight="1">
      <c r="A363" s="149">
        <v>362</v>
      </c>
      <c r="B363" s="151" t="s">
        <v>373</v>
      </c>
      <c r="C363" s="152">
        <v>58.96</v>
      </c>
      <c r="D363" s="152" t="s">
        <v>356</v>
      </c>
      <c r="E363" s="152" t="s">
        <v>655</v>
      </c>
      <c r="F363" s="149"/>
      <c r="G363" s="223" t="str">
        <f t="shared" si="33"/>
        <v>17</v>
      </c>
      <c r="H363" s="150" t="str">
        <f t="shared" si="32"/>
        <v>-502</v>
      </c>
    </row>
    <row r="364" spans="1:8" ht="24.95" customHeight="1">
      <c r="A364" s="148">
        <v>363</v>
      </c>
      <c r="B364" s="151" t="s">
        <v>374</v>
      </c>
      <c r="C364" s="152">
        <v>58.96</v>
      </c>
      <c r="D364" s="152" t="s">
        <v>356</v>
      </c>
      <c r="E364" s="152" t="s">
        <v>655</v>
      </c>
      <c r="F364" s="149"/>
      <c r="G364" s="223" t="str">
        <f t="shared" si="33"/>
        <v>17</v>
      </c>
      <c r="H364" s="150" t="str">
        <f t="shared" si="32"/>
        <v>-503</v>
      </c>
    </row>
    <row r="365" spans="1:8" ht="24.95" customHeight="1">
      <c r="A365" s="149">
        <v>364</v>
      </c>
      <c r="B365" s="151" t="s">
        <v>375</v>
      </c>
      <c r="C365" s="152">
        <v>58.96</v>
      </c>
      <c r="D365" s="152" t="s">
        <v>356</v>
      </c>
      <c r="E365" s="152" t="s">
        <v>655</v>
      </c>
      <c r="F365" s="149"/>
      <c r="G365" s="223" t="str">
        <f t="shared" si="33"/>
        <v>17</v>
      </c>
      <c r="H365" s="150" t="str">
        <f t="shared" si="32"/>
        <v>-504</v>
      </c>
    </row>
    <row r="366" spans="1:8" ht="24.95" customHeight="1">
      <c r="A366" s="148">
        <v>365</v>
      </c>
      <c r="B366" s="151" t="s">
        <v>376</v>
      </c>
      <c r="C366" s="152">
        <v>58.4</v>
      </c>
      <c r="D366" s="152" t="s">
        <v>356</v>
      </c>
      <c r="E366" s="152" t="s">
        <v>655</v>
      </c>
      <c r="F366" s="149"/>
      <c r="G366" s="223" t="str">
        <f t="shared" si="33"/>
        <v>17</v>
      </c>
      <c r="H366" s="150" t="str">
        <f t="shared" si="32"/>
        <v>-505</v>
      </c>
    </row>
    <row r="367" spans="1:8" ht="24.95" customHeight="1">
      <c r="A367" s="149">
        <v>366</v>
      </c>
      <c r="B367" s="151" t="s">
        <v>377</v>
      </c>
      <c r="C367" s="152">
        <v>59.33</v>
      </c>
      <c r="D367" s="152" t="s">
        <v>356</v>
      </c>
      <c r="E367" s="152" t="s">
        <v>655</v>
      </c>
      <c r="F367" s="149"/>
      <c r="G367" s="223" t="str">
        <f t="shared" si="33"/>
        <v>17</v>
      </c>
      <c r="H367" s="150" t="str">
        <f t="shared" si="32"/>
        <v>-601</v>
      </c>
    </row>
    <row r="368" spans="1:8" ht="24.95" customHeight="1">
      <c r="A368" s="148">
        <v>367</v>
      </c>
      <c r="B368" s="151" t="s">
        <v>378</v>
      </c>
      <c r="C368" s="152">
        <v>58.96</v>
      </c>
      <c r="D368" s="152" t="s">
        <v>356</v>
      </c>
      <c r="E368" s="152" t="s">
        <v>655</v>
      </c>
      <c r="F368" s="149"/>
      <c r="G368" s="223" t="str">
        <f t="shared" si="33"/>
        <v>17</v>
      </c>
      <c r="H368" s="150" t="str">
        <f t="shared" si="32"/>
        <v>-602</v>
      </c>
    </row>
    <row r="369" spans="1:8" ht="24.95" customHeight="1">
      <c r="A369" s="149">
        <v>368</v>
      </c>
      <c r="B369" s="151" t="s">
        <v>379</v>
      </c>
      <c r="C369" s="152">
        <v>58.96</v>
      </c>
      <c r="D369" s="152" t="s">
        <v>356</v>
      </c>
      <c r="E369" s="152" t="s">
        <v>655</v>
      </c>
      <c r="F369" s="149"/>
      <c r="G369" s="223" t="str">
        <f t="shared" si="33"/>
        <v>17</v>
      </c>
      <c r="H369" s="150" t="str">
        <f t="shared" si="32"/>
        <v>-603</v>
      </c>
    </row>
    <row r="370" spans="1:8" ht="24.95" customHeight="1">
      <c r="A370" s="148">
        <v>369</v>
      </c>
      <c r="B370" s="151" t="s">
        <v>380</v>
      </c>
      <c r="C370" s="152">
        <v>58.96</v>
      </c>
      <c r="D370" s="152" t="s">
        <v>356</v>
      </c>
      <c r="E370" s="152" t="s">
        <v>655</v>
      </c>
      <c r="F370" s="149"/>
      <c r="G370" s="223" t="str">
        <f t="shared" si="33"/>
        <v>17</v>
      </c>
      <c r="H370" s="150" t="str">
        <f t="shared" si="32"/>
        <v>-604</v>
      </c>
    </row>
    <row r="371" spans="1:8" ht="24.95" customHeight="1">
      <c r="A371" s="149">
        <v>370</v>
      </c>
      <c r="B371" s="151" t="s">
        <v>381</v>
      </c>
      <c r="C371" s="152">
        <v>58.4</v>
      </c>
      <c r="D371" s="152" t="s">
        <v>356</v>
      </c>
      <c r="E371" s="152" t="s">
        <v>655</v>
      </c>
      <c r="F371" s="149"/>
      <c r="G371" s="223" t="str">
        <f>LEFT(B371,2)</f>
        <v>17</v>
      </c>
      <c r="H371" s="150" t="str">
        <f t="shared" si="32"/>
        <v>-605</v>
      </c>
    </row>
    <row r="372" spans="1:8" ht="24.95" customHeight="1">
      <c r="A372" s="148">
        <v>371</v>
      </c>
      <c r="B372" s="151" t="s">
        <v>382</v>
      </c>
      <c r="C372" s="152">
        <v>59.33</v>
      </c>
      <c r="D372" s="152" t="s">
        <v>356</v>
      </c>
      <c r="E372" s="152" t="s">
        <v>655</v>
      </c>
      <c r="F372" s="149"/>
      <c r="G372" s="223" t="str">
        <f>LEFT(B372,2)</f>
        <v>17</v>
      </c>
      <c r="H372" s="150" t="str">
        <f t="shared" si="32"/>
        <v>-701</v>
      </c>
    </row>
    <row r="373" spans="1:8" ht="24.95" customHeight="1">
      <c r="A373" s="149">
        <v>372</v>
      </c>
      <c r="B373" s="151" t="s">
        <v>383</v>
      </c>
      <c r="C373" s="152">
        <v>58.96</v>
      </c>
      <c r="D373" s="152" t="s">
        <v>356</v>
      </c>
      <c r="E373" s="152" t="s">
        <v>655</v>
      </c>
      <c r="F373" s="149"/>
      <c r="G373" s="223" t="str">
        <f t="shared" ref="G373:G394" si="34">LEFT(B373,2)</f>
        <v>17</v>
      </c>
      <c r="H373" s="150" t="str">
        <f t="shared" si="32"/>
        <v>-702</v>
      </c>
    </row>
    <row r="374" spans="1:8" ht="24.95" customHeight="1">
      <c r="A374" s="148">
        <v>373</v>
      </c>
      <c r="B374" s="151" t="s">
        <v>384</v>
      </c>
      <c r="C374" s="152">
        <v>58.96</v>
      </c>
      <c r="D374" s="152" t="s">
        <v>356</v>
      </c>
      <c r="E374" s="152" t="s">
        <v>655</v>
      </c>
      <c r="F374" s="149"/>
      <c r="G374" s="223" t="str">
        <f t="shared" si="34"/>
        <v>17</v>
      </c>
      <c r="H374" s="150" t="str">
        <f t="shared" si="32"/>
        <v>-703</v>
      </c>
    </row>
    <row r="375" spans="1:8" ht="24.95" customHeight="1">
      <c r="A375" s="149">
        <v>374</v>
      </c>
      <c r="B375" s="151" t="s">
        <v>385</v>
      </c>
      <c r="C375" s="152">
        <v>58.96</v>
      </c>
      <c r="D375" s="152" t="s">
        <v>356</v>
      </c>
      <c r="E375" s="152" t="s">
        <v>655</v>
      </c>
      <c r="F375" s="149"/>
      <c r="G375" s="223" t="str">
        <f t="shared" si="34"/>
        <v>17</v>
      </c>
      <c r="H375" s="150" t="str">
        <f t="shared" si="32"/>
        <v>-704</v>
      </c>
    </row>
    <row r="376" spans="1:8" ht="24.95" customHeight="1">
      <c r="A376" s="148">
        <v>375</v>
      </c>
      <c r="B376" s="151" t="s">
        <v>386</v>
      </c>
      <c r="C376" s="152">
        <v>58.4</v>
      </c>
      <c r="D376" s="152" t="s">
        <v>356</v>
      </c>
      <c r="E376" s="152" t="s">
        <v>655</v>
      </c>
      <c r="F376" s="149"/>
      <c r="G376" s="223" t="str">
        <f t="shared" si="34"/>
        <v>17</v>
      </c>
      <c r="H376" s="150" t="str">
        <f t="shared" si="32"/>
        <v>-705</v>
      </c>
    </row>
    <row r="377" spans="1:8" ht="24.95" customHeight="1">
      <c r="A377" s="149">
        <v>376</v>
      </c>
      <c r="B377" s="151" t="s">
        <v>387</v>
      </c>
      <c r="C377" s="152">
        <v>59.33</v>
      </c>
      <c r="D377" s="152" t="s">
        <v>356</v>
      </c>
      <c r="E377" s="152" t="s">
        <v>655</v>
      </c>
      <c r="F377" s="149"/>
      <c r="G377" s="223" t="str">
        <f t="shared" si="34"/>
        <v>17</v>
      </c>
      <c r="H377" s="150" t="str">
        <f t="shared" si="32"/>
        <v>-801</v>
      </c>
    </row>
    <row r="378" spans="1:8" ht="24.95" customHeight="1">
      <c r="A378" s="148">
        <v>377</v>
      </c>
      <c r="B378" s="151" t="s">
        <v>388</v>
      </c>
      <c r="C378" s="152">
        <v>58.96</v>
      </c>
      <c r="D378" s="152" t="s">
        <v>356</v>
      </c>
      <c r="E378" s="152" t="s">
        <v>655</v>
      </c>
      <c r="F378" s="149"/>
      <c r="G378" s="223" t="str">
        <f t="shared" si="34"/>
        <v>17</v>
      </c>
      <c r="H378" s="150" t="str">
        <f t="shared" si="32"/>
        <v>-802</v>
      </c>
    </row>
    <row r="379" spans="1:8" ht="24.95" customHeight="1">
      <c r="A379" s="149">
        <v>378</v>
      </c>
      <c r="B379" s="151" t="s">
        <v>389</v>
      </c>
      <c r="C379" s="152">
        <v>58.96</v>
      </c>
      <c r="D379" s="152" t="s">
        <v>356</v>
      </c>
      <c r="E379" s="152" t="s">
        <v>655</v>
      </c>
      <c r="F379" s="149"/>
      <c r="G379" s="223" t="str">
        <f t="shared" si="34"/>
        <v>17</v>
      </c>
      <c r="H379" s="150" t="str">
        <f t="shared" si="32"/>
        <v>-803</v>
      </c>
    </row>
    <row r="380" spans="1:8" ht="24.95" customHeight="1">
      <c r="A380" s="148">
        <v>379</v>
      </c>
      <c r="B380" s="151" t="s">
        <v>390</v>
      </c>
      <c r="C380" s="152">
        <v>58.96</v>
      </c>
      <c r="D380" s="152" t="s">
        <v>356</v>
      </c>
      <c r="E380" s="152" t="s">
        <v>655</v>
      </c>
      <c r="F380" s="149"/>
      <c r="G380" s="223" t="str">
        <f t="shared" si="34"/>
        <v>17</v>
      </c>
      <c r="H380" s="150" t="str">
        <f t="shared" si="32"/>
        <v>-804</v>
      </c>
    </row>
    <row r="381" spans="1:8" ht="24.95" customHeight="1">
      <c r="A381" s="149">
        <v>380</v>
      </c>
      <c r="B381" s="151" t="s">
        <v>391</v>
      </c>
      <c r="C381" s="152">
        <v>58.4</v>
      </c>
      <c r="D381" s="152" t="s">
        <v>356</v>
      </c>
      <c r="E381" s="152" t="s">
        <v>655</v>
      </c>
      <c r="F381" s="149"/>
      <c r="G381" s="223" t="str">
        <f t="shared" si="34"/>
        <v>17</v>
      </c>
      <c r="H381" s="150" t="str">
        <f t="shared" si="32"/>
        <v>-805</v>
      </c>
    </row>
    <row r="382" spans="1:8" ht="24.95" customHeight="1">
      <c r="A382" s="148">
        <v>381</v>
      </c>
      <c r="B382" s="151" t="s">
        <v>392</v>
      </c>
      <c r="C382" s="152">
        <v>59.33</v>
      </c>
      <c r="D382" s="152" t="s">
        <v>356</v>
      </c>
      <c r="E382" s="152" t="s">
        <v>655</v>
      </c>
      <c r="F382" s="149"/>
      <c r="G382" s="223" t="str">
        <f t="shared" si="34"/>
        <v>17</v>
      </c>
      <c r="H382" s="150" t="str">
        <f t="shared" si="32"/>
        <v>-901</v>
      </c>
    </row>
    <row r="383" spans="1:8" ht="24.95" customHeight="1">
      <c r="A383" s="149">
        <v>382</v>
      </c>
      <c r="B383" s="151" t="s">
        <v>393</v>
      </c>
      <c r="C383" s="152">
        <v>58.96</v>
      </c>
      <c r="D383" s="152" t="s">
        <v>356</v>
      </c>
      <c r="E383" s="152" t="s">
        <v>655</v>
      </c>
      <c r="F383" s="149"/>
      <c r="G383" s="223" t="str">
        <f t="shared" si="34"/>
        <v>17</v>
      </c>
      <c r="H383" s="150" t="str">
        <f t="shared" si="32"/>
        <v>-902</v>
      </c>
    </row>
    <row r="384" spans="1:8" ht="24.95" customHeight="1">
      <c r="A384" s="148">
        <v>383</v>
      </c>
      <c r="B384" s="151" t="s">
        <v>394</v>
      </c>
      <c r="C384" s="152">
        <v>58.96</v>
      </c>
      <c r="D384" s="152" t="s">
        <v>356</v>
      </c>
      <c r="E384" s="152" t="s">
        <v>655</v>
      </c>
      <c r="F384" s="149"/>
      <c r="G384" s="223" t="str">
        <f t="shared" si="34"/>
        <v>17</v>
      </c>
      <c r="H384" s="150" t="str">
        <f t="shared" si="32"/>
        <v>-903</v>
      </c>
    </row>
    <row r="385" spans="1:8" ht="24.95" customHeight="1">
      <c r="A385" s="149">
        <v>384</v>
      </c>
      <c r="B385" s="151" t="s">
        <v>395</v>
      </c>
      <c r="C385" s="152">
        <v>58.96</v>
      </c>
      <c r="D385" s="152" t="s">
        <v>356</v>
      </c>
      <c r="E385" s="152" t="s">
        <v>655</v>
      </c>
      <c r="F385" s="149"/>
      <c r="G385" s="223" t="str">
        <f t="shared" si="34"/>
        <v>17</v>
      </c>
      <c r="H385" s="150" t="str">
        <f t="shared" si="32"/>
        <v>-904</v>
      </c>
    </row>
    <row r="386" spans="1:8" ht="24.95" customHeight="1">
      <c r="A386" s="148">
        <v>385</v>
      </c>
      <c r="B386" s="151" t="s">
        <v>396</v>
      </c>
      <c r="C386" s="152">
        <v>58.4</v>
      </c>
      <c r="D386" s="152" t="s">
        <v>356</v>
      </c>
      <c r="E386" s="152" t="s">
        <v>655</v>
      </c>
      <c r="F386" s="149"/>
      <c r="G386" s="223" t="str">
        <f t="shared" si="34"/>
        <v>17</v>
      </c>
      <c r="H386" s="150" t="str">
        <f t="shared" si="32"/>
        <v>-905</v>
      </c>
    </row>
    <row r="387" spans="1:8" ht="24.95" customHeight="1">
      <c r="A387" s="149">
        <v>386</v>
      </c>
      <c r="B387" s="151" t="s">
        <v>432</v>
      </c>
      <c r="C387" s="152">
        <v>58.4</v>
      </c>
      <c r="D387" s="152" t="s">
        <v>356</v>
      </c>
      <c r="E387" s="152" t="s">
        <v>655</v>
      </c>
      <c r="F387" s="149"/>
      <c r="G387" s="223" t="str">
        <f t="shared" si="34"/>
        <v>17</v>
      </c>
      <c r="H387" s="150" t="str">
        <f t="shared" si="32"/>
        <v>-201</v>
      </c>
    </row>
    <row r="388" spans="1:8" ht="24.95" customHeight="1">
      <c r="A388" s="148">
        <v>387</v>
      </c>
      <c r="B388" s="151" t="s">
        <v>433</v>
      </c>
      <c r="C388" s="152">
        <v>58.96</v>
      </c>
      <c r="D388" s="152" t="s">
        <v>356</v>
      </c>
      <c r="E388" s="152" t="s">
        <v>655</v>
      </c>
      <c r="F388" s="149"/>
      <c r="G388" s="223" t="str">
        <f t="shared" si="34"/>
        <v>17</v>
      </c>
      <c r="H388" s="150" t="str">
        <f t="shared" si="32"/>
        <v>-202</v>
      </c>
    </row>
    <row r="389" spans="1:8" ht="24.95" customHeight="1">
      <c r="A389" s="149">
        <v>388</v>
      </c>
      <c r="B389" s="151" t="s">
        <v>434</v>
      </c>
      <c r="C389" s="152">
        <v>58.96</v>
      </c>
      <c r="D389" s="152" t="s">
        <v>356</v>
      </c>
      <c r="E389" s="152" t="s">
        <v>655</v>
      </c>
      <c r="F389" s="149"/>
      <c r="G389" s="223" t="str">
        <f t="shared" si="34"/>
        <v>17</v>
      </c>
      <c r="H389" s="150" t="str">
        <f t="shared" si="32"/>
        <v>-203</v>
      </c>
    </row>
    <row r="390" spans="1:8" ht="24.95" customHeight="1">
      <c r="A390" s="148">
        <v>389</v>
      </c>
      <c r="B390" s="151" t="s">
        <v>435</v>
      </c>
      <c r="C390" s="152">
        <v>58.96</v>
      </c>
      <c r="D390" s="152" t="s">
        <v>356</v>
      </c>
      <c r="E390" s="152" t="s">
        <v>655</v>
      </c>
      <c r="F390" s="149"/>
      <c r="G390" s="223" t="str">
        <f t="shared" si="34"/>
        <v>17</v>
      </c>
      <c r="H390" s="150" t="str">
        <f t="shared" si="32"/>
        <v>-204</v>
      </c>
    </row>
    <row r="391" spans="1:8" ht="24.95" customHeight="1">
      <c r="A391" s="149">
        <v>390</v>
      </c>
      <c r="B391" s="151" t="s">
        <v>436</v>
      </c>
      <c r="C391" s="152">
        <v>58.66</v>
      </c>
      <c r="D391" s="152" t="s">
        <v>356</v>
      </c>
      <c r="E391" s="152" t="s">
        <v>655</v>
      </c>
      <c r="F391" s="149"/>
      <c r="G391" s="223" t="str">
        <f t="shared" si="34"/>
        <v>17</v>
      </c>
      <c r="H391" s="150" t="str">
        <f t="shared" si="32"/>
        <v>-205</v>
      </c>
    </row>
    <row r="392" spans="1:8" ht="24.95" customHeight="1">
      <c r="A392" s="148">
        <v>391</v>
      </c>
      <c r="B392" s="151" t="s">
        <v>437</v>
      </c>
      <c r="C392" s="152">
        <v>58.4</v>
      </c>
      <c r="D392" s="152" t="s">
        <v>356</v>
      </c>
      <c r="E392" s="152" t="s">
        <v>655</v>
      </c>
      <c r="F392" s="149"/>
      <c r="G392" s="223" t="str">
        <f t="shared" si="34"/>
        <v>17</v>
      </c>
      <c r="H392" s="150" t="str">
        <f t="shared" si="32"/>
        <v>-301</v>
      </c>
    </row>
    <row r="393" spans="1:8" ht="24.95" customHeight="1">
      <c r="A393" s="149">
        <v>392</v>
      </c>
      <c r="B393" s="151" t="s">
        <v>438</v>
      </c>
      <c r="C393" s="152">
        <v>58.96</v>
      </c>
      <c r="D393" s="152" t="s">
        <v>356</v>
      </c>
      <c r="E393" s="152" t="s">
        <v>655</v>
      </c>
      <c r="F393" s="149"/>
      <c r="G393" s="223" t="str">
        <f t="shared" si="34"/>
        <v>17</v>
      </c>
      <c r="H393" s="150" t="str">
        <f t="shared" si="32"/>
        <v>-302</v>
      </c>
    </row>
    <row r="394" spans="1:8" ht="24.95" customHeight="1">
      <c r="A394" s="148">
        <v>393</v>
      </c>
      <c r="B394" s="151" t="s">
        <v>439</v>
      </c>
      <c r="C394" s="152">
        <v>58.96</v>
      </c>
      <c r="D394" s="152" t="s">
        <v>356</v>
      </c>
      <c r="E394" s="152" t="s">
        <v>655</v>
      </c>
      <c r="F394" s="149"/>
      <c r="G394" s="223" t="str">
        <f t="shared" si="34"/>
        <v>17</v>
      </c>
      <c r="H394" s="150" t="str">
        <f t="shared" si="32"/>
        <v>-303</v>
      </c>
    </row>
    <row r="395" spans="1:8" ht="24.95" customHeight="1">
      <c r="A395" s="149">
        <v>394</v>
      </c>
      <c r="B395" s="151" t="s">
        <v>440</v>
      </c>
      <c r="C395" s="152">
        <v>58.96</v>
      </c>
      <c r="D395" s="152" t="s">
        <v>356</v>
      </c>
      <c r="E395" s="152" t="s">
        <v>655</v>
      </c>
      <c r="F395" s="149"/>
      <c r="G395" s="223" t="str">
        <f>LEFT(B395,2)</f>
        <v>17</v>
      </c>
      <c r="H395" s="150" t="str">
        <f t="shared" si="32"/>
        <v>-304</v>
      </c>
    </row>
    <row r="396" spans="1:8" ht="24.95" customHeight="1">
      <c r="A396" s="148">
        <v>395</v>
      </c>
      <c r="B396" s="151" t="s">
        <v>441</v>
      </c>
      <c r="C396" s="152">
        <v>58.66</v>
      </c>
      <c r="D396" s="152" t="s">
        <v>356</v>
      </c>
      <c r="E396" s="152" t="s">
        <v>655</v>
      </c>
      <c r="F396" s="149"/>
      <c r="G396" s="223" t="str">
        <f>LEFT(B396,2)</f>
        <v>17</v>
      </c>
      <c r="H396" s="150" t="str">
        <f t="shared" si="32"/>
        <v>-305</v>
      </c>
    </row>
    <row r="397" spans="1:8" ht="24.95" customHeight="1">
      <c r="A397" s="149">
        <v>396</v>
      </c>
      <c r="B397" s="151" t="s">
        <v>442</v>
      </c>
      <c r="C397" s="152">
        <v>58.4</v>
      </c>
      <c r="D397" s="152" t="s">
        <v>356</v>
      </c>
      <c r="E397" s="152" t="s">
        <v>655</v>
      </c>
      <c r="F397" s="149"/>
      <c r="G397" s="223" t="str">
        <f t="shared" ref="G397:G402" si="35">LEFT(B397,2)</f>
        <v>17</v>
      </c>
      <c r="H397" s="150" t="str">
        <f t="shared" si="32"/>
        <v>-401</v>
      </c>
    </row>
    <row r="398" spans="1:8" ht="24.95" customHeight="1">
      <c r="A398" s="148">
        <v>397</v>
      </c>
      <c r="B398" s="151" t="s">
        <v>443</v>
      </c>
      <c r="C398" s="152">
        <v>58.96</v>
      </c>
      <c r="D398" s="152" t="s">
        <v>356</v>
      </c>
      <c r="E398" s="152" t="s">
        <v>655</v>
      </c>
      <c r="F398" s="149"/>
      <c r="G398" s="223" t="str">
        <f t="shared" si="35"/>
        <v>17</v>
      </c>
      <c r="H398" s="150" t="str">
        <f t="shared" si="32"/>
        <v>-402</v>
      </c>
    </row>
    <row r="399" spans="1:8" ht="24.95" customHeight="1">
      <c r="A399" s="149">
        <v>398</v>
      </c>
      <c r="B399" s="151" t="s">
        <v>444</v>
      </c>
      <c r="C399" s="152">
        <v>58.96</v>
      </c>
      <c r="D399" s="152" t="s">
        <v>356</v>
      </c>
      <c r="E399" s="152" t="s">
        <v>655</v>
      </c>
      <c r="F399" s="149"/>
      <c r="G399" s="223" t="str">
        <f t="shared" si="35"/>
        <v>17</v>
      </c>
      <c r="H399" s="150" t="str">
        <f t="shared" si="32"/>
        <v>-403</v>
      </c>
    </row>
    <row r="400" spans="1:8" ht="24.95" customHeight="1">
      <c r="A400" s="148">
        <v>399</v>
      </c>
      <c r="B400" s="151" t="s">
        <v>445</v>
      </c>
      <c r="C400" s="152">
        <v>58.96</v>
      </c>
      <c r="D400" s="152" t="s">
        <v>356</v>
      </c>
      <c r="E400" s="152" t="s">
        <v>655</v>
      </c>
      <c r="F400" s="149"/>
      <c r="G400" s="223" t="str">
        <f t="shared" si="35"/>
        <v>17</v>
      </c>
      <c r="H400" s="150" t="str">
        <f t="shared" si="32"/>
        <v>-404</v>
      </c>
    </row>
    <row r="401" spans="1:8" ht="24.95" customHeight="1">
      <c r="A401" s="149">
        <v>400</v>
      </c>
      <c r="B401" s="151" t="s">
        <v>446</v>
      </c>
      <c r="C401" s="152">
        <v>58.66</v>
      </c>
      <c r="D401" s="152" t="s">
        <v>356</v>
      </c>
      <c r="E401" s="152" t="s">
        <v>655</v>
      </c>
      <c r="F401" s="149"/>
      <c r="G401" s="223" t="str">
        <f t="shared" si="35"/>
        <v>17</v>
      </c>
      <c r="H401" s="150" t="str">
        <f t="shared" si="32"/>
        <v>-405</v>
      </c>
    </row>
    <row r="402" spans="1:8" ht="24.95" customHeight="1">
      <c r="A402" s="148">
        <v>401</v>
      </c>
      <c r="B402" s="151" t="s">
        <v>447</v>
      </c>
      <c r="C402" s="152">
        <v>58.4</v>
      </c>
      <c r="D402" s="152" t="s">
        <v>356</v>
      </c>
      <c r="E402" s="152" t="s">
        <v>655</v>
      </c>
      <c r="F402" s="149"/>
      <c r="G402" s="223" t="str">
        <f t="shared" si="35"/>
        <v>17</v>
      </c>
      <c r="H402" s="150" t="str">
        <f t="shared" si="32"/>
        <v>-501</v>
      </c>
    </row>
    <row r="403" spans="1:8" ht="24.95" customHeight="1">
      <c r="A403" s="149">
        <v>402</v>
      </c>
      <c r="B403" s="151" t="s">
        <v>448</v>
      </c>
      <c r="C403" s="152">
        <v>58.96</v>
      </c>
      <c r="D403" s="152" t="s">
        <v>356</v>
      </c>
      <c r="E403" s="152" t="s">
        <v>655</v>
      </c>
      <c r="F403" s="149"/>
      <c r="G403" s="223" t="str">
        <f>LEFT(B403,2)</f>
        <v>17</v>
      </c>
      <c r="H403" s="150" t="str">
        <f t="shared" si="32"/>
        <v>-502</v>
      </c>
    </row>
    <row r="404" spans="1:8" ht="24.95" customHeight="1">
      <c r="A404" s="148">
        <v>403</v>
      </c>
      <c r="B404" s="151" t="s">
        <v>449</v>
      </c>
      <c r="C404" s="152">
        <v>58.96</v>
      </c>
      <c r="D404" s="152" t="s">
        <v>356</v>
      </c>
      <c r="E404" s="152" t="s">
        <v>655</v>
      </c>
      <c r="F404" s="149"/>
      <c r="G404" s="223" t="str">
        <f>LEFT(B404,2)</f>
        <v>17</v>
      </c>
      <c r="H404" s="150" t="str">
        <f t="shared" si="32"/>
        <v>-503</v>
      </c>
    </row>
    <row r="405" spans="1:8" ht="24.95" customHeight="1">
      <c r="A405" s="149">
        <v>404</v>
      </c>
      <c r="B405" s="151" t="s">
        <v>450</v>
      </c>
      <c r="C405" s="152">
        <v>58.96</v>
      </c>
      <c r="D405" s="152" t="s">
        <v>356</v>
      </c>
      <c r="E405" s="152" t="s">
        <v>655</v>
      </c>
      <c r="F405" s="149"/>
      <c r="G405" s="223" t="str">
        <f t="shared" ref="G405:G409" si="36">LEFT(B405,2)</f>
        <v>17</v>
      </c>
      <c r="H405" s="150" t="str">
        <f t="shared" si="32"/>
        <v>-504</v>
      </c>
    </row>
    <row r="406" spans="1:8" ht="24.95" customHeight="1">
      <c r="A406" s="148">
        <v>405</v>
      </c>
      <c r="B406" s="151" t="s">
        <v>451</v>
      </c>
      <c r="C406" s="152">
        <v>58.66</v>
      </c>
      <c r="D406" s="152" t="s">
        <v>356</v>
      </c>
      <c r="E406" s="152" t="s">
        <v>655</v>
      </c>
      <c r="F406" s="149"/>
      <c r="G406" s="223" t="str">
        <f t="shared" si="36"/>
        <v>17</v>
      </c>
      <c r="H406" s="150" t="str">
        <f t="shared" si="32"/>
        <v>-505</v>
      </c>
    </row>
    <row r="407" spans="1:8" ht="24.95" customHeight="1">
      <c r="A407" s="149">
        <v>406</v>
      </c>
      <c r="B407" s="151" t="s">
        <v>452</v>
      </c>
      <c r="C407" s="152">
        <v>58.4</v>
      </c>
      <c r="D407" s="152" t="s">
        <v>356</v>
      </c>
      <c r="E407" s="152" t="s">
        <v>655</v>
      </c>
      <c r="F407" s="149"/>
      <c r="G407" s="223" t="str">
        <f t="shared" si="36"/>
        <v>17</v>
      </c>
      <c r="H407" s="150" t="str">
        <f t="shared" si="32"/>
        <v>-601</v>
      </c>
    </row>
    <row r="408" spans="1:8" ht="24.95" customHeight="1">
      <c r="A408" s="148">
        <v>407</v>
      </c>
      <c r="B408" s="151" t="s">
        <v>453</v>
      </c>
      <c r="C408" s="152">
        <v>58.96</v>
      </c>
      <c r="D408" s="152" t="s">
        <v>356</v>
      </c>
      <c r="E408" s="152" t="s">
        <v>655</v>
      </c>
      <c r="F408" s="149"/>
      <c r="G408" s="223" t="str">
        <f t="shared" si="36"/>
        <v>17</v>
      </c>
      <c r="H408" s="150" t="str">
        <f t="shared" si="32"/>
        <v>-602</v>
      </c>
    </row>
    <row r="409" spans="1:8" ht="24.95" customHeight="1">
      <c r="A409" s="149">
        <v>408</v>
      </c>
      <c r="B409" s="151" t="s">
        <v>454</v>
      </c>
      <c r="C409" s="152">
        <v>58.96</v>
      </c>
      <c r="D409" s="152" t="s">
        <v>356</v>
      </c>
      <c r="E409" s="152" t="s">
        <v>655</v>
      </c>
      <c r="F409" s="149"/>
      <c r="G409" s="223" t="str">
        <f t="shared" si="36"/>
        <v>17</v>
      </c>
      <c r="H409" s="150" t="str">
        <f t="shared" si="32"/>
        <v>-603</v>
      </c>
    </row>
    <row r="410" spans="1:8" ht="24.95" customHeight="1">
      <c r="A410" s="148">
        <v>409</v>
      </c>
      <c r="B410" s="151" t="s">
        <v>455</v>
      </c>
      <c r="C410" s="152">
        <v>58.96</v>
      </c>
      <c r="D410" s="152" t="s">
        <v>356</v>
      </c>
      <c r="E410" s="152" t="s">
        <v>655</v>
      </c>
      <c r="F410" s="149"/>
      <c r="G410" s="223" t="str">
        <f>LEFT(B410,2)</f>
        <v>17</v>
      </c>
      <c r="H410" s="150" t="str">
        <f t="shared" si="32"/>
        <v>-604</v>
      </c>
    </row>
    <row r="411" spans="1:8" ht="24.95" customHeight="1">
      <c r="A411" s="149">
        <v>410</v>
      </c>
      <c r="B411" s="151" t="s">
        <v>456</v>
      </c>
      <c r="C411" s="152">
        <v>58.66</v>
      </c>
      <c r="D411" s="152" t="s">
        <v>356</v>
      </c>
      <c r="E411" s="152" t="s">
        <v>655</v>
      </c>
      <c r="F411" s="149"/>
      <c r="G411" s="223" t="str">
        <f>LEFT(B411,2)</f>
        <v>17</v>
      </c>
      <c r="H411" s="150" t="str">
        <f t="shared" si="32"/>
        <v>-605</v>
      </c>
    </row>
    <row r="412" spans="1:8" ht="24.95" customHeight="1">
      <c r="A412" s="148">
        <v>411</v>
      </c>
      <c r="B412" s="151" t="s">
        <v>457</v>
      </c>
      <c r="C412" s="152">
        <v>58.4</v>
      </c>
      <c r="D412" s="152" t="s">
        <v>356</v>
      </c>
      <c r="E412" s="152" t="s">
        <v>655</v>
      </c>
      <c r="F412" s="149"/>
      <c r="G412" s="223" t="str">
        <f t="shared" ref="G412:G433" si="37">LEFT(B412,2)</f>
        <v>17</v>
      </c>
      <c r="H412" s="150" t="str">
        <f t="shared" ref="H412:H414" si="38">RIGHT(B412,4)</f>
        <v>-701</v>
      </c>
    </row>
    <row r="413" spans="1:8" ht="24.95" customHeight="1">
      <c r="A413" s="149">
        <v>412</v>
      </c>
      <c r="B413" s="151" t="s">
        <v>458</v>
      </c>
      <c r="C413" s="152">
        <v>58.96</v>
      </c>
      <c r="D413" s="152" t="s">
        <v>356</v>
      </c>
      <c r="E413" s="152" t="s">
        <v>655</v>
      </c>
      <c r="F413" s="149"/>
      <c r="G413" s="223" t="str">
        <f t="shared" si="37"/>
        <v>17</v>
      </c>
      <c r="H413" s="150" t="str">
        <f t="shared" si="38"/>
        <v>-702</v>
      </c>
    </row>
    <row r="414" spans="1:8" ht="24.95" customHeight="1">
      <c r="A414" s="148">
        <v>413</v>
      </c>
      <c r="B414" s="151" t="s">
        <v>459</v>
      </c>
      <c r="C414" s="152">
        <v>58.96</v>
      </c>
      <c r="D414" s="152" t="s">
        <v>356</v>
      </c>
      <c r="E414" s="152" t="s">
        <v>655</v>
      </c>
      <c r="F414" s="149"/>
      <c r="G414" s="223" t="str">
        <f t="shared" si="37"/>
        <v>17</v>
      </c>
      <c r="H414" s="150" t="str">
        <f t="shared" si="38"/>
        <v>-703</v>
      </c>
    </row>
    <row r="415" spans="1:8" ht="24.95" customHeight="1">
      <c r="A415" s="149">
        <v>414</v>
      </c>
      <c r="B415" s="151" t="s">
        <v>460</v>
      </c>
      <c r="C415" s="152">
        <v>58.96</v>
      </c>
      <c r="D415" s="152" t="s">
        <v>356</v>
      </c>
      <c r="E415" s="152" t="s">
        <v>655</v>
      </c>
      <c r="F415" s="149"/>
      <c r="G415" s="223" t="str">
        <f t="shared" si="37"/>
        <v>17</v>
      </c>
      <c r="H415" s="150" t="str">
        <f>RIGHT(B415,4)</f>
        <v>-704</v>
      </c>
    </row>
    <row r="416" spans="1:8" ht="24.95" customHeight="1">
      <c r="A416" s="148">
        <v>415</v>
      </c>
      <c r="B416" s="151" t="s">
        <v>461</v>
      </c>
      <c r="C416" s="152">
        <v>58.66</v>
      </c>
      <c r="D416" s="152" t="s">
        <v>356</v>
      </c>
      <c r="E416" s="152" t="s">
        <v>655</v>
      </c>
      <c r="F416" s="149"/>
      <c r="G416" s="223" t="str">
        <f t="shared" si="37"/>
        <v>17</v>
      </c>
      <c r="H416" s="150" t="str">
        <f t="shared" ref="H416:H448" si="39">RIGHT(B416,4)</f>
        <v>-705</v>
      </c>
    </row>
    <row r="417" spans="1:8" ht="24.95" customHeight="1">
      <c r="A417" s="149">
        <v>416</v>
      </c>
      <c r="B417" s="151" t="s">
        <v>462</v>
      </c>
      <c r="C417" s="152">
        <v>58.4</v>
      </c>
      <c r="D417" s="152" t="s">
        <v>356</v>
      </c>
      <c r="E417" s="152" t="s">
        <v>655</v>
      </c>
      <c r="F417" s="149"/>
      <c r="G417" s="223" t="str">
        <f t="shared" si="37"/>
        <v>17</v>
      </c>
      <c r="H417" s="150" t="str">
        <f t="shared" si="39"/>
        <v>-801</v>
      </c>
    </row>
    <row r="418" spans="1:8" ht="24.95" customHeight="1">
      <c r="A418" s="148">
        <v>417</v>
      </c>
      <c r="B418" s="151" t="s">
        <v>463</v>
      </c>
      <c r="C418" s="152">
        <v>58.96</v>
      </c>
      <c r="D418" s="152" t="s">
        <v>356</v>
      </c>
      <c r="E418" s="152" t="s">
        <v>655</v>
      </c>
      <c r="F418" s="149"/>
      <c r="G418" s="223" t="str">
        <f t="shared" si="37"/>
        <v>17</v>
      </c>
      <c r="H418" s="150" t="str">
        <f t="shared" si="39"/>
        <v>-802</v>
      </c>
    </row>
    <row r="419" spans="1:8" ht="24.95" customHeight="1">
      <c r="A419" s="149">
        <v>418</v>
      </c>
      <c r="B419" s="151" t="s">
        <v>464</v>
      </c>
      <c r="C419" s="152">
        <v>58.96</v>
      </c>
      <c r="D419" s="152" t="s">
        <v>356</v>
      </c>
      <c r="E419" s="152" t="s">
        <v>655</v>
      </c>
      <c r="F419" s="149"/>
      <c r="G419" s="223" t="str">
        <f t="shared" si="37"/>
        <v>17</v>
      </c>
      <c r="H419" s="150" t="str">
        <f t="shared" si="39"/>
        <v>-803</v>
      </c>
    </row>
    <row r="420" spans="1:8" ht="24.95" customHeight="1">
      <c r="A420" s="148">
        <v>419</v>
      </c>
      <c r="B420" s="151" t="s">
        <v>465</v>
      </c>
      <c r="C420" s="152">
        <v>58.96</v>
      </c>
      <c r="D420" s="152" t="s">
        <v>356</v>
      </c>
      <c r="E420" s="152" t="s">
        <v>655</v>
      </c>
      <c r="F420" s="149"/>
      <c r="G420" s="223" t="str">
        <f t="shared" si="37"/>
        <v>17</v>
      </c>
      <c r="H420" s="150" t="str">
        <f t="shared" si="39"/>
        <v>-804</v>
      </c>
    </row>
    <row r="421" spans="1:8" ht="24.95" customHeight="1">
      <c r="A421" s="149">
        <v>420</v>
      </c>
      <c r="B421" s="151" t="s">
        <v>466</v>
      </c>
      <c r="C421" s="152">
        <v>58.66</v>
      </c>
      <c r="D421" s="152" t="s">
        <v>356</v>
      </c>
      <c r="E421" s="152" t="s">
        <v>655</v>
      </c>
      <c r="F421" s="149"/>
      <c r="G421" s="223" t="str">
        <f t="shared" si="37"/>
        <v>17</v>
      </c>
      <c r="H421" s="150" t="str">
        <f t="shared" si="39"/>
        <v>-805</v>
      </c>
    </row>
    <row r="422" spans="1:8" ht="24.95" customHeight="1">
      <c r="A422" s="148">
        <v>421</v>
      </c>
      <c r="B422" s="151" t="s">
        <v>467</v>
      </c>
      <c r="C422" s="152">
        <v>58.4</v>
      </c>
      <c r="D422" s="152" t="s">
        <v>356</v>
      </c>
      <c r="E422" s="152" t="s">
        <v>655</v>
      </c>
      <c r="F422" s="149"/>
      <c r="G422" s="223" t="str">
        <f t="shared" si="37"/>
        <v>17</v>
      </c>
      <c r="H422" s="150" t="str">
        <f t="shared" si="39"/>
        <v>-901</v>
      </c>
    </row>
    <row r="423" spans="1:8" ht="24.95" customHeight="1">
      <c r="A423" s="149">
        <v>422</v>
      </c>
      <c r="B423" s="151" t="s">
        <v>468</v>
      </c>
      <c r="C423" s="152">
        <v>58.96</v>
      </c>
      <c r="D423" s="152" t="s">
        <v>356</v>
      </c>
      <c r="E423" s="152" t="s">
        <v>655</v>
      </c>
      <c r="F423" s="149"/>
      <c r="G423" s="223" t="str">
        <f t="shared" si="37"/>
        <v>17</v>
      </c>
      <c r="H423" s="150" t="str">
        <f t="shared" si="39"/>
        <v>-902</v>
      </c>
    </row>
    <row r="424" spans="1:8" ht="24.95" customHeight="1">
      <c r="A424" s="148">
        <v>423</v>
      </c>
      <c r="B424" s="151" t="s">
        <v>469</v>
      </c>
      <c r="C424" s="152">
        <v>58.96</v>
      </c>
      <c r="D424" s="152" t="s">
        <v>356</v>
      </c>
      <c r="E424" s="152" t="s">
        <v>655</v>
      </c>
      <c r="F424" s="149"/>
      <c r="G424" s="223" t="str">
        <f t="shared" si="37"/>
        <v>17</v>
      </c>
      <c r="H424" s="150" t="str">
        <f t="shared" si="39"/>
        <v>-903</v>
      </c>
    </row>
    <row r="425" spans="1:8" ht="24.95" customHeight="1">
      <c r="A425" s="149">
        <v>424</v>
      </c>
      <c r="B425" s="151" t="s">
        <v>470</v>
      </c>
      <c r="C425" s="152">
        <v>58.96</v>
      </c>
      <c r="D425" s="152" t="s">
        <v>356</v>
      </c>
      <c r="E425" s="152" t="s">
        <v>655</v>
      </c>
      <c r="F425" s="149"/>
      <c r="G425" s="223" t="str">
        <f t="shared" si="37"/>
        <v>17</v>
      </c>
      <c r="H425" s="150" t="str">
        <f t="shared" si="39"/>
        <v>-904</v>
      </c>
    </row>
    <row r="426" spans="1:8" ht="24.95" customHeight="1">
      <c r="A426" s="148">
        <v>425</v>
      </c>
      <c r="B426" s="151" t="s">
        <v>471</v>
      </c>
      <c r="C426" s="152">
        <v>58.66</v>
      </c>
      <c r="D426" s="152" t="s">
        <v>356</v>
      </c>
      <c r="E426" s="152" t="s">
        <v>655</v>
      </c>
      <c r="F426" s="149"/>
      <c r="G426" s="223" t="str">
        <f t="shared" si="37"/>
        <v>17</v>
      </c>
      <c r="H426" s="150" t="str">
        <f t="shared" si="39"/>
        <v>-905</v>
      </c>
    </row>
    <row r="427" spans="1:8" ht="24.95" customHeight="1">
      <c r="A427" s="149">
        <v>426</v>
      </c>
      <c r="B427" s="151" t="s">
        <v>472</v>
      </c>
      <c r="C427" s="152">
        <v>59.23</v>
      </c>
      <c r="D427" s="152" t="s">
        <v>356</v>
      </c>
      <c r="E427" s="152" t="s">
        <v>655</v>
      </c>
      <c r="F427" s="149"/>
      <c r="G427" s="223" t="str">
        <f t="shared" si="37"/>
        <v>17</v>
      </c>
      <c r="H427" s="150" t="str">
        <f t="shared" si="39"/>
        <v>1001</v>
      </c>
    </row>
    <row r="428" spans="1:8" ht="24.95" customHeight="1">
      <c r="A428" s="148">
        <v>427</v>
      </c>
      <c r="B428" s="151" t="s">
        <v>473</v>
      </c>
      <c r="C428" s="152">
        <v>58.96</v>
      </c>
      <c r="D428" s="152" t="s">
        <v>356</v>
      </c>
      <c r="E428" s="152" t="s">
        <v>655</v>
      </c>
      <c r="F428" s="149"/>
      <c r="G428" s="223" t="str">
        <f t="shared" si="37"/>
        <v>17</v>
      </c>
      <c r="H428" s="150" t="str">
        <f t="shared" si="39"/>
        <v>1002</v>
      </c>
    </row>
    <row r="429" spans="1:8" ht="24.95" customHeight="1">
      <c r="A429" s="149">
        <v>428</v>
      </c>
      <c r="B429" s="151" t="s">
        <v>474</v>
      </c>
      <c r="C429" s="152">
        <v>58.96</v>
      </c>
      <c r="D429" s="152" t="s">
        <v>356</v>
      </c>
      <c r="E429" s="152" t="s">
        <v>655</v>
      </c>
      <c r="F429" s="149"/>
      <c r="G429" s="223" t="str">
        <f t="shared" si="37"/>
        <v>17</v>
      </c>
      <c r="H429" s="150" t="str">
        <f t="shared" si="39"/>
        <v>1003</v>
      </c>
    </row>
    <row r="430" spans="1:8" ht="24.95" customHeight="1">
      <c r="A430" s="148">
        <v>429</v>
      </c>
      <c r="B430" s="151" t="s">
        <v>475</v>
      </c>
      <c r="C430" s="152">
        <v>58.96</v>
      </c>
      <c r="D430" s="152" t="s">
        <v>356</v>
      </c>
      <c r="E430" s="152" t="s">
        <v>655</v>
      </c>
      <c r="F430" s="149"/>
      <c r="G430" s="223" t="str">
        <f t="shared" si="37"/>
        <v>17</v>
      </c>
      <c r="H430" s="150" t="str">
        <f t="shared" si="39"/>
        <v>1004</v>
      </c>
    </row>
    <row r="431" spans="1:8" ht="24.95" customHeight="1">
      <c r="A431" s="149">
        <v>430</v>
      </c>
      <c r="B431" s="151" t="s">
        <v>476</v>
      </c>
      <c r="C431" s="152">
        <v>58.66</v>
      </c>
      <c r="D431" s="152" t="s">
        <v>356</v>
      </c>
      <c r="E431" s="152" t="s">
        <v>655</v>
      </c>
      <c r="F431" s="149"/>
      <c r="G431" s="223" t="str">
        <f t="shared" si="37"/>
        <v>17</v>
      </c>
      <c r="H431" s="150" t="str">
        <f t="shared" si="39"/>
        <v>1005</v>
      </c>
    </row>
    <row r="432" spans="1:8" ht="24.95" customHeight="1">
      <c r="A432" s="148">
        <v>431</v>
      </c>
      <c r="B432" s="151" t="s">
        <v>477</v>
      </c>
      <c r="C432" s="152">
        <v>59.23</v>
      </c>
      <c r="D432" s="152" t="s">
        <v>356</v>
      </c>
      <c r="E432" s="152" t="s">
        <v>655</v>
      </c>
      <c r="F432" s="149"/>
      <c r="G432" s="223" t="str">
        <f t="shared" si="37"/>
        <v>17</v>
      </c>
      <c r="H432" s="150" t="str">
        <f t="shared" si="39"/>
        <v>1101</v>
      </c>
    </row>
    <row r="433" spans="1:8" ht="24.95" customHeight="1">
      <c r="A433" s="149">
        <v>432</v>
      </c>
      <c r="B433" s="151" t="s">
        <v>478</v>
      </c>
      <c r="C433" s="152">
        <v>58.96</v>
      </c>
      <c r="D433" s="152" t="s">
        <v>356</v>
      </c>
      <c r="E433" s="152" t="s">
        <v>655</v>
      </c>
      <c r="F433" s="149"/>
      <c r="G433" s="223" t="str">
        <f t="shared" si="37"/>
        <v>17</v>
      </c>
      <c r="H433" s="150" t="str">
        <f t="shared" si="39"/>
        <v>1102</v>
      </c>
    </row>
    <row r="434" spans="1:8" ht="24.95" customHeight="1">
      <c r="A434" s="148">
        <v>433</v>
      </c>
      <c r="B434" s="151" t="s">
        <v>479</v>
      </c>
      <c r="C434" s="152">
        <v>58.96</v>
      </c>
      <c r="D434" s="152" t="s">
        <v>356</v>
      </c>
      <c r="E434" s="152" t="s">
        <v>655</v>
      </c>
      <c r="F434" s="149"/>
      <c r="G434" s="223" t="str">
        <f>LEFT(B434,2)</f>
        <v>17</v>
      </c>
      <c r="H434" s="150" t="str">
        <f t="shared" si="39"/>
        <v>1103</v>
      </c>
    </row>
    <row r="435" spans="1:8" ht="24.95" customHeight="1">
      <c r="A435" s="149">
        <v>434</v>
      </c>
      <c r="B435" s="151" t="s">
        <v>480</v>
      </c>
      <c r="C435" s="152">
        <v>58.96</v>
      </c>
      <c r="D435" s="152" t="s">
        <v>356</v>
      </c>
      <c r="E435" s="152" t="s">
        <v>655</v>
      </c>
      <c r="F435" s="149"/>
      <c r="G435" s="223" t="str">
        <f>LEFT(B435,2)</f>
        <v>17</v>
      </c>
      <c r="H435" s="150" t="str">
        <f t="shared" si="39"/>
        <v>1104</v>
      </c>
    </row>
    <row r="436" spans="1:8" ht="24.95" customHeight="1">
      <c r="A436" s="148">
        <v>435</v>
      </c>
      <c r="B436" s="151" t="s">
        <v>481</v>
      </c>
      <c r="C436" s="152">
        <v>58.66</v>
      </c>
      <c r="D436" s="152" t="s">
        <v>356</v>
      </c>
      <c r="E436" s="152" t="s">
        <v>655</v>
      </c>
      <c r="F436" s="149"/>
      <c r="G436" s="223" t="str">
        <f t="shared" ref="G436:G448" si="40">LEFT(B436,2)</f>
        <v>17</v>
      </c>
      <c r="H436" s="150" t="str">
        <f t="shared" si="39"/>
        <v>1105</v>
      </c>
    </row>
    <row r="437" spans="1:8" ht="24.95" customHeight="1">
      <c r="A437" s="149">
        <v>436</v>
      </c>
      <c r="B437" s="151" t="s">
        <v>488</v>
      </c>
      <c r="C437" s="152">
        <v>58.96</v>
      </c>
      <c r="D437" s="152" t="s">
        <v>356</v>
      </c>
      <c r="E437" s="152" t="s">
        <v>655</v>
      </c>
      <c r="F437" s="149"/>
      <c r="G437" s="223" t="str">
        <f t="shared" si="40"/>
        <v>17</v>
      </c>
      <c r="H437" s="150" t="str">
        <f t="shared" si="39"/>
        <v>1302</v>
      </c>
    </row>
    <row r="438" spans="1:8" ht="24.95" customHeight="1">
      <c r="A438" s="148">
        <v>437</v>
      </c>
      <c r="B438" s="151" t="s">
        <v>489</v>
      </c>
      <c r="C438" s="152">
        <v>58.96</v>
      </c>
      <c r="D438" s="152" t="s">
        <v>356</v>
      </c>
      <c r="E438" s="152" t="s">
        <v>655</v>
      </c>
      <c r="F438" s="149"/>
      <c r="G438" s="223" t="str">
        <f t="shared" si="40"/>
        <v>17</v>
      </c>
      <c r="H438" s="150" t="str">
        <f t="shared" si="39"/>
        <v>1303</v>
      </c>
    </row>
    <row r="439" spans="1:8" ht="24.95" customHeight="1">
      <c r="A439" s="149">
        <v>438</v>
      </c>
      <c r="B439" s="151" t="s">
        <v>490</v>
      </c>
      <c r="C439" s="152">
        <v>58.96</v>
      </c>
      <c r="D439" s="152" t="s">
        <v>356</v>
      </c>
      <c r="E439" s="152" t="s">
        <v>655</v>
      </c>
      <c r="F439" s="149"/>
      <c r="G439" s="223" t="str">
        <f t="shared" si="40"/>
        <v>17</v>
      </c>
      <c r="H439" s="150" t="str">
        <f t="shared" si="39"/>
        <v>1304</v>
      </c>
    </row>
    <row r="440" spans="1:8" ht="24.95" customHeight="1">
      <c r="A440" s="148">
        <v>439</v>
      </c>
      <c r="B440" s="151" t="s">
        <v>491</v>
      </c>
      <c r="C440" s="152">
        <v>58.66</v>
      </c>
      <c r="D440" s="152" t="s">
        <v>356</v>
      </c>
      <c r="E440" s="152" t="s">
        <v>655</v>
      </c>
      <c r="F440" s="149"/>
      <c r="G440" s="223" t="str">
        <f t="shared" si="40"/>
        <v>17</v>
      </c>
      <c r="H440" s="150" t="str">
        <f t="shared" si="39"/>
        <v>1305</v>
      </c>
    </row>
    <row r="441" spans="1:8" ht="24.95" customHeight="1">
      <c r="A441" s="149">
        <v>440</v>
      </c>
      <c r="B441" s="151" t="s">
        <v>492</v>
      </c>
      <c r="C441" s="152">
        <v>59.23</v>
      </c>
      <c r="D441" s="152" t="s">
        <v>356</v>
      </c>
      <c r="E441" s="152" t="s">
        <v>655</v>
      </c>
      <c r="F441" s="149"/>
      <c r="G441" s="223" t="str">
        <f t="shared" si="40"/>
        <v>17</v>
      </c>
      <c r="H441" s="150" t="str">
        <f t="shared" si="39"/>
        <v>1401</v>
      </c>
    </row>
    <row r="442" spans="1:8" ht="24.95" customHeight="1">
      <c r="A442" s="148">
        <v>441</v>
      </c>
      <c r="B442" s="151" t="s">
        <v>493</v>
      </c>
      <c r="C442" s="152">
        <v>58.96</v>
      </c>
      <c r="D442" s="152" t="s">
        <v>356</v>
      </c>
      <c r="E442" s="152" t="s">
        <v>655</v>
      </c>
      <c r="F442" s="149"/>
      <c r="G442" s="223" t="str">
        <f t="shared" si="40"/>
        <v>17</v>
      </c>
      <c r="H442" s="150" t="str">
        <f t="shared" si="39"/>
        <v>1402</v>
      </c>
    </row>
    <row r="443" spans="1:8" ht="24.95" customHeight="1">
      <c r="A443" s="149">
        <v>442</v>
      </c>
      <c r="B443" s="151" t="s">
        <v>494</v>
      </c>
      <c r="C443" s="152">
        <v>58.96</v>
      </c>
      <c r="D443" s="152" t="s">
        <v>356</v>
      </c>
      <c r="E443" s="152" t="s">
        <v>655</v>
      </c>
      <c r="F443" s="149"/>
      <c r="G443" s="223" t="str">
        <f t="shared" si="40"/>
        <v>17</v>
      </c>
      <c r="H443" s="150" t="str">
        <f t="shared" si="39"/>
        <v>1403</v>
      </c>
    </row>
    <row r="444" spans="1:8" ht="24.95" customHeight="1">
      <c r="A444" s="148">
        <v>443</v>
      </c>
      <c r="B444" s="151" t="s">
        <v>501</v>
      </c>
      <c r="C444" s="152">
        <v>58.66</v>
      </c>
      <c r="D444" s="152" t="s">
        <v>356</v>
      </c>
      <c r="E444" s="152" t="s">
        <v>655</v>
      </c>
      <c r="F444" s="149"/>
      <c r="G444" s="223" t="str">
        <f t="shared" si="40"/>
        <v>17</v>
      </c>
      <c r="H444" s="150" t="str">
        <f t="shared" si="39"/>
        <v>1505</v>
      </c>
    </row>
    <row r="445" spans="1:8" ht="24.95" customHeight="1">
      <c r="A445" s="149">
        <v>444</v>
      </c>
      <c r="B445" s="151" t="s">
        <v>502</v>
      </c>
      <c r="C445" s="152">
        <v>59.23</v>
      </c>
      <c r="D445" s="152" t="s">
        <v>356</v>
      </c>
      <c r="E445" s="152" t="s">
        <v>655</v>
      </c>
      <c r="F445" s="149"/>
      <c r="G445" s="223" t="str">
        <f t="shared" si="40"/>
        <v>17</v>
      </c>
      <c r="H445" s="150" t="str">
        <f t="shared" si="39"/>
        <v>1601</v>
      </c>
    </row>
    <row r="446" spans="1:8" ht="24.95" customHeight="1">
      <c r="A446" s="148">
        <v>445</v>
      </c>
      <c r="B446" s="151" t="s">
        <v>503</v>
      </c>
      <c r="C446" s="152">
        <v>58.96</v>
      </c>
      <c r="D446" s="152" t="s">
        <v>356</v>
      </c>
      <c r="E446" s="152" t="s">
        <v>655</v>
      </c>
      <c r="F446" s="149"/>
      <c r="G446" s="223" t="str">
        <f t="shared" si="40"/>
        <v>17</v>
      </c>
      <c r="H446" s="150" t="str">
        <f t="shared" si="39"/>
        <v>1602</v>
      </c>
    </row>
    <row r="447" spans="1:8" ht="24.95" customHeight="1">
      <c r="A447" s="149">
        <v>446</v>
      </c>
      <c r="B447" s="151" t="s">
        <v>504</v>
      </c>
      <c r="C447" s="152">
        <v>58.96</v>
      </c>
      <c r="D447" s="152" t="s">
        <v>356</v>
      </c>
      <c r="E447" s="152" t="s">
        <v>655</v>
      </c>
      <c r="F447" s="149"/>
      <c r="G447" s="223" t="str">
        <f t="shared" si="40"/>
        <v>17</v>
      </c>
      <c r="H447" s="150" t="str">
        <f t="shared" si="39"/>
        <v>1603</v>
      </c>
    </row>
    <row r="448" spans="1:8" ht="24.95" customHeight="1">
      <c r="A448" s="148">
        <v>447</v>
      </c>
      <c r="B448" s="151" t="s">
        <v>505</v>
      </c>
      <c r="C448" s="152">
        <v>58.96</v>
      </c>
      <c r="D448" s="152" t="s">
        <v>356</v>
      </c>
      <c r="E448" s="152" t="s">
        <v>655</v>
      </c>
      <c r="F448" s="149"/>
      <c r="G448" s="223" t="str">
        <f t="shared" si="40"/>
        <v>17</v>
      </c>
      <c r="H448" s="150" t="str">
        <f t="shared" si="39"/>
        <v>1604</v>
      </c>
    </row>
    <row r="449" spans="1:8" ht="24.95" customHeight="1">
      <c r="A449" s="149">
        <v>448</v>
      </c>
      <c r="B449" s="151" t="s">
        <v>506</v>
      </c>
      <c r="C449" s="152">
        <v>58.66</v>
      </c>
      <c r="D449" s="152" t="s">
        <v>356</v>
      </c>
      <c r="E449" s="152" t="s">
        <v>655</v>
      </c>
      <c r="F449" s="149"/>
      <c r="G449" s="223" t="str">
        <f>LEFT(B449,2)</f>
        <v>17</v>
      </c>
      <c r="H449" s="150" t="str">
        <f>RIGHT(B449,4)</f>
        <v>1605</v>
      </c>
    </row>
    <row r="450" spans="1:8" ht="24.95" customHeight="1">
      <c r="A450" s="148">
        <v>449</v>
      </c>
      <c r="B450" s="151" t="s">
        <v>963</v>
      </c>
      <c r="C450" s="152">
        <v>60.21</v>
      </c>
      <c r="D450" s="152" t="s">
        <v>356</v>
      </c>
      <c r="E450" s="152" t="s">
        <v>657</v>
      </c>
      <c r="F450" s="149"/>
      <c r="G450" s="223" t="str">
        <f>LEFT(B450,2)</f>
        <v>22</v>
      </c>
      <c r="H450" s="150" t="str">
        <f>RIGHT(B450,4)</f>
        <v>-403</v>
      </c>
    </row>
    <row r="451" spans="1:8" ht="24.95" customHeight="1">
      <c r="A451" s="149">
        <v>450</v>
      </c>
      <c r="B451" s="151" t="s">
        <v>964</v>
      </c>
      <c r="C451" s="152">
        <v>60.39</v>
      </c>
      <c r="D451" s="152" t="s">
        <v>356</v>
      </c>
      <c r="E451" s="152" t="s">
        <v>657</v>
      </c>
      <c r="F451" s="149"/>
      <c r="G451" s="223" t="str">
        <f>LEFT(B451,2)</f>
        <v>22</v>
      </c>
      <c r="H451" s="150" t="str">
        <f t="shared" ref="H451:H477" si="41">RIGHT(B451,4)</f>
        <v>-404</v>
      </c>
    </row>
    <row r="452" spans="1:8" ht="24.95" customHeight="1">
      <c r="A452" s="148">
        <v>451</v>
      </c>
      <c r="B452" s="151" t="s">
        <v>965</v>
      </c>
      <c r="C452" s="152">
        <v>60.29</v>
      </c>
      <c r="D452" s="152" t="s">
        <v>356</v>
      </c>
      <c r="E452" s="152" t="s">
        <v>657</v>
      </c>
      <c r="F452" s="149"/>
      <c r="G452" s="223" t="str">
        <f t="shared" ref="G452:G473" si="42">LEFT(B452,2)</f>
        <v>22</v>
      </c>
      <c r="H452" s="150" t="str">
        <f t="shared" si="41"/>
        <v>-405</v>
      </c>
    </row>
    <row r="453" spans="1:8" ht="24.95" customHeight="1">
      <c r="A453" s="149">
        <v>452</v>
      </c>
      <c r="B453" s="151" t="s">
        <v>966</v>
      </c>
      <c r="C453" s="152">
        <v>59.55</v>
      </c>
      <c r="D453" s="152" t="s">
        <v>356</v>
      </c>
      <c r="E453" s="152" t="s">
        <v>657</v>
      </c>
      <c r="F453" s="149"/>
      <c r="G453" s="223" t="str">
        <f t="shared" si="42"/>
        <v>22</v>
      </c>
      <c r="H453" s="150" t="str">
        <f t="shared" si="41"/>
        <v>-501</v>
      </c>
    </row>
    <row r="454" spans="1:8" ht="24.95" customHeight="1">
      <c r="A454" s="148">
        <v>453</v>
      </c>
      <c r="B454" s="151" t="s">
        <v>967</v>
      </c>
      <c r="C454" s="152">
        <v>60.39</v>
      </c>
      <c r="D454" s="152" t="s">
        <v>356</v>
      </c>
      <c r="E454" s="152" t="s">
        <v>657</v>
      </c>
      <c r="F454" s="149"/>
      <c r="G454" s="223" t="str">
        <f t="shared" si="42"/>
        <v>22</v>
      </c>
      <c r="H454" s="150" t="str">
        <f t="shared" si="41"/>
        <v>-502</v>
      </c>
    </row>
    <row r="455" spans="1:8" ht="24.95" customHeight="1">
      <c r="A455" s="149">
        <v>454</v>
      </c>
      <c r="B455" s="151" t="s">
        <v>968</v>
      </c>
      <c r="C455" s="152">
        <v>60.21</v>
      </c>
      <c r="D455" s="152" t="s">
        <v>356</v>
      </c>
      <c r="E455" s="152" t="s">
        <v>657</v>
      </c>
      <c r="F455" s="149"/>
      <c r="G455" s="223" t="str">
        <f t="shared" si="42"/>
        <v>22</v>
      </c>
      <c r="H455" s="150" t="str">
        <f t="shared" si="41"/>
        <v>-503</v>
      </c>
    </row>
    <row r="456" spans="1:8" ht="24.95" customHeight="1">
      <c r="A456" s="148">
        <v>455</v>
      </c>
      <c r="B456" s="151" t="s">
        <v>969</v>
      </c>
      <c r="C456" s="152">
        <v>60.39</v>
      </c>
      <c r="D456" s="152" t="s">
        <v>356</v>
      </c>
      <c r="E456" s="152" t="s">
        <v>657</v>
      </c>
      <c r="F456" s="149"/>
      <c r="G456" s="223" t="str">
        <f t="shared" si="42"/>
        <v>22</v>
      </c>
      <c r="H456" s="150" t="str">
        <f t="shared" si="41"/>
        <v>-504</v>
      </c>
    </row>
    <row r="457" spans="1:8" ht="24.95" customHeight="1">
      <c r="A457" s="149">
        <v>456</v>
      </c>
      <c r="B457" s="151" t="s">
        <v>970</v>
      </c>
      <c r="C457" s="152">
        <v>60.29</v>
      </c>
      <c r="D457" s="152" t="s">
        <v>356</v>
      </c>
      <c r="E457" s="152" t="s">
        <v>657</v>
      </c>
      <c r="F457" s="149"/>
      <c r="G457" s="223" t="str">
        <f t="shared" si="42"/>
        <v>22</v>
      </c>
      <c r="H457" s="150" t="str">
        <f t="shared" si="41"/>
        <v>-505</v>
      </c>
    </row>
    <row r="458" spans="1:8" ht="24.95" customHeight="1">
      <c r="A458" s="148">
        <v>457</v>
      </c>
      <c r="B458" s="151" t="s">
        <v>971</v>
      </c>
      <c r="C458" s="152">
        <v>59.55</v>
      </c>
      <c r="D458" s="152" t="s">
        <v>356</v>
      </c>
      <c r="E458" s="152" t="s">
        <v>657</v>
      </c>
      <c r="F458" s="149"/>
      <c r="G458" s="223" t="str">
        <f t="shared" si="42"/>
        <v>22</v>
      </c>
      <c r="H458" s="150" t="str">
        <f t="shared" si="41"/>
        <v>-601</v>
      </c>
    </row>
    <row r="459" spans="1:8" ht="24.95" customHeight="1">
      <c r="A459" s="149">
        <v>458</v>
      </c>
      <c r="B459" s="151" t="s">
        <v>972</v>
      </c>
      <c r="C459" s="152">
        <v>60.39</v>
      </c>
      <c r="D459" s="152" t="s">
        <v>356</v>
      </c>
      <c r="E459" s="152" t="s">
        <v>657</v>
      </c>
      <c r="F459" s="149"/>
      <c r="G459" s="223" t="str">
        <f t="shared" si="42"/>
        <v>22</v>
      </c>
      <c r="H459" s="150" t="str">
        <f t="shared" si="41"/>
        <v>-602</v>
      </c>
    </row>
    <row r="460" spans="1:8" ht="24.95" customHeight="1">
      <c r="A460" s="148">
        <v>459</v>
      </c>
      <c r="B460" s="151" t="s">
        <v>973</v>
      </c>
      <c r="C460" s="152">
        <v>60.21</v>
      </c>
      <c r="D460" s="152" t="s">
        <v>356</v>
      </c>
      <c r="E460" s="152" t="s">
        <v>657</v>
      </c>
      <c r="F460" s="149"/>
      <c r="G460" s="223" t="str">
        <f t="shared" si="42"/>
        <v>22</v>
      </c>
      <c r="H460" s="150" t="str">
        <f t="shared" si="41"/>
        <v>-603</v>
      </c>
    </row>
    <row r="461" spans="1:8" ht="24.95" customHeight="1">
      <c r="A461" s="149">
        <v>460</v>
      </c>
      <c r="B461" s="151" t="s">
        <v>974</v>
      </c>
      <c r="C461" s="152">
        <v>60.39</v>
      </c>
      <c r="D461" s="152" t="s">
        <v>356</v>
      </c>
      <c r="E461" s="152" t="s">
        <v>657</v>
      </c>
      <c r="F461" s="149"/>
      <c r="G461" s="223" t="str">
        <f t="shared" si="42"/>
        <v>22</v>
      </c>
      <c r="H461" s="150" t="str">
        <f t="shared" si="41"/>
        <v>-604</v>
      </c>
    </row>
    <row r="462" spans="1:8" ht="24.95" customHeight="1">
      <c r="A462" s="148">
        <v>461</v>
      </c>
      <c r="B462" s="151" t="s">
        <v>975</v>
      </c>
      <c r="C462" s="152">
        <v>60.29</v>
      </c>
      <c r="D462" s="152" t="s">
        <v>356</v>
      </c>
      <c r="E462" s="152" t="s">
        <v>657</v>
      </c>
      <c r="F462" s="149"/>
      <c r="G462" s="223" t="str">
        <f t="shared" si="42"/>
        <v>22</v>
      </c>
      <c r="H462" s="150" t="str">
        <f t="shared" si="41"/>
        <v>-605</v>
      </c>
    </row>
    <row r="463" spans="1:8" ht="24.95" customHeight="1">
      <c r="A463" s="149">
        <v>462</v>
      </c>
      <c r="B463" s="151" t="s">
        <v>976</v>
      </c>
      <c r="C463" s="152">
        <v>59.55</v>
      </c>
      <c r="D463" s="152" t="s">
        <v>356</v>
      </c>
      <c r="E463" s="152" t="s">
        <v>657</v>
      </c>
      <c r="F463" s="149"/>
      <c r="G463" s="223" t="str">
        <f t="shared" si="42"/>
        <v>22</v>
      </c>
      <c r="H463" s="150" t="str">
        <f t="shared" si="41"/>
        <v>-701</v>
      </c>
    </row>
    <row r="464" spans="1:8" ht="24.95" customHeight="1">
      <c r="A464" s="148">
        <v>463</v>
      </c>
      <c r="B464" s="151" t="s">
        <v>977</v>
      </c>
      <c r="C464" s="152">
        <v>60.39</v>
      </c>
      <c r="D464" s="152" t="s">
        <v>356</v>
      </c>
      <c r="E464" s="152" t="s">
        <v>657</v>
      </c>
      <c r="F464" s="149"/>
      <c r="G464" s="223" t="str">
        <f t="shared" si="42"/>
        <v>22</v>
      </c>
      <c r="H464" s="150" t="str">
        <f t="shared" si="41"/>
        <v>-702</v>
      </c>
    </row>
    <row r="465" spans="1:8" ht="24.95" customHeight="1">
      <c r="A465" s="149">
        <v>464</v>
      </c>
      <c r="B465" s="151" t="s">
        <v>978</v>
      </c>
      <c r="C465" s="152">
        <v>60.21</v>
      </c>
      <c r="D465" s="152" t="s">
        <v>356</v>
      </c>
      <c r="E465" s="152" t="s">
        <v>657</v>
      </c>
      <c r="F465" s="149"/>
      <c r="G465" s="223" t="str">
        <f t="shared" si="42"/>
        <v>22</v>
      </c>
      <c r="H465" s="150" t="str">
        <f t="shared" si="41"/>
        <v>-703</v>
      </c>
    </row>
    <row r="466" spans="1:8" ht="24.95" customHeight="1">
      <c r="A466" s="148">
        <v>465</v>
      </c>
      <c r="B466" s="151" t="s">
        <v>979</v>
      </c>
      <c r="C466" s="152">
        <v>60.39</v>
      </c>
      <c r="D466" s="152" t="s">
        <v>356</v>
      </c>
      <c r="E466" s="152" t="s">
        <v>657</v>
      </c>
      <c r="F466" s="149"/>
      <c r="G466" s="223" t="str">
        <f t="shared" si="42"/>
        <v>22</v>
      </c>
      <c r="H466" s="150" t="str">
        <f t="shared" si="41"/>
        <v>-704</v>
      </c>
    </row>
    <row r="467" spans="1:8" ht="24.95" customHeight="1">
      <c r="A467" s="149">
        <v>466</v>
      </c>
      <c r="B467" s="151" t="s">
        <v>980</v>
      </c>
      <c r="C467" s="152">
        <v>60.29</v>
      </c>
      <c r="D467" s="152" t="s">
        <v>356</v>
      </c>
      <c r="E467" s="152" t="s">
        <v>657</v>
      </c>
      <c r="F467" s="149"/>
      <c r="G467" s="223" t="str">
        <f t="shared" si="42"/>
        <v>22</v>
      </c>
      <c r="H467" s="150" t="str">
        <f t="shared" si="41"/>
        <v>-705</v>
      </c>
    </row>
    <row r="468" spans="1:8" ht="24.95" customHeight="1">
      <c r="A468" s="148">
        <v>467</v>
      </c>
      <c r="B468" s="151" t="s">
        <v>981</v>
      </c>
      <c r="C468" s="152">
        <v>60.39</v>
      </c>
      <c r="D468" s="152" t="s">
        <v>356</v>
      </c>
      <c r="E468" s="152" t="s">
        <v>657</v>
      </c>
      <c r="F468" s="149"/>
      <c r="G468" s="223" t="str">
        <f t="shared" si="42"/>
        <v>22</v>
      </c>
      <c r="H468" s="150" t="str">
        <f t="shared" si="41"/>
        <v>1204</v>
      </c>
    </row>
    <row r="469" spans="1:8" ht="24.95" customHeight="1">
      <c r="A469" s="149">
        <v>468</v>
      </c>
      <c r="B469" s="151" t="s">
        <v>982</v>
      </c>
      <c r="C469" s="152">
        <v>60.29</v>
      </c>
      <c r="D469" s="152" t="s">
        <v>356</v>
      </c>
      <c r="E469" s="152" t="s">
        <v>657</v>
      </c>
      <c r="F469" s="149"/>
      <c r="G469" s="223" t="str">
        <f t="shared" si="42"/>
        <v>22</v>
      </c>
      <c r="H469" s="150" t="str">
        <f t="shared" si="41"/>
        <v>1205</v>
      </c>
    </row>
    <row r="470" spans="1:8" ht="24.95" customHeight="1">
      <c r="A470" s="148">
        <v>469</v>
      </c>
      <c r="B470" s="151" t="s">
        <v>983</v>
      </c>
      <c r="C470" s="152">
        <v>59.55</v>
      </c>
      <c r="D470" s="152" t="s">
        <v>356</v>
      </c>
      <c r="E470" s="152" t="s">
        <v>657</v>
      </c>
      <c r="F470" s="149"/>
      <c r="G470" s="223" t="str">
        <f t="shared" si="42"/>
        <v>22</v>
      </c>
      <c r="H470" s="150" t="str">
        <f t="shared" si="41"/>
        <v>1301</v>
      </c>
    </row>
    <row r="471" spans="1:8" ht="24.95" customHeight="1">
      <c r="A471" s="149">
        <v>470</v>
      </c>
      <c r="B471" s="151" t="s">
        <v>984</v>
      </c>
      <c r="C471" s="152">
        <v>60.39</v>
      </c>
      <c r="D471" s="152" t="s">
        <v>356</v>
      </c>
      <c r="E471" s="152" t="s">
        <v>657</v>
      </c>
      <c r="F471" s="149"/>
      <c r="G471" s="223" t="str">
        <f t="shared" si="42"/>
        <v>22</v>
      </c>
      <c r="H471" s="150" t="str">
        <f t="shared" si="41"/>
        <v>1302</v>
      </c>
    </row>
    <row r="472" spans="1:8" ht="24.95" customHeight="1">
      <c r="A472" s="148">
        <v>471</v>
      </c>
      <c r="B472" s="151" t="s">
        <v>985</v>
      </c>
      <c r="C472" s="152">
        <v>60.21</v>
      </c>
      <c r="D472" s="152" t="s">
        <v>356</v>
      </c>
      <c r="E472" s="152" t="s">
        <v>657</v>
      </c>
      <c r="F472" s="149"/>
      <c r="G472" s="223" t="str">
        <f t="shared" si="42"/>
        <v>22</v>
      </c>
      <c r="H472" s="150" t="str">
        <f t="shared" si="41"/>
        <v>1303</v>
      </c>
    </row>
    <row r="473" spans="1:8" ht="24.95" customHeight="1">
      <c r="A473" s="149">
        <v>472</v>
      </c>
      <c r="B473" s="151" t="s">
        <v>986</v>
      </c>
      <c r="C473" s="152">
        <v>60.39</v>
      </c>
      <c r="D473" s="152" t="s">
        <v>356</v>
      </c>
      <c r="E473" s="152" t="s">
        <v>657</v>
      </c>
      <c r="F473" s="149"/>
      <c r="G473" s="223" t="str">
        <f t="shared" si="42"/>
        <v>22</v>
      </c>
      <c r="H473" s="150" t="str">
        <f t="shared" si="41"/>
        <v>1304</v>
      </c>
    </row>
    <row r="474" spans="1:8" ht="24.95" customHeight="1">
      <c r="A474" s="148">
        <v>473</v>
      </c>
      <c r="B474" s="151" t="s">
        <v>987</v>
      </c>
      <c r="C474" s="152">
        <v>60.29</v>
      </c>
      <c r="D474" s="152" t="s">
        <v>356</v>
      </c>
      <c r="E474" s="152" t="s">
        <v>657</v>
      </c>
      <c r="F474" s="149"/>
      <c r="G474" s="223" t="str">
        <f>LEFT(B474,2)</f>
        <v>22</v>
      </c>
      <c r="H474" s="150" t="str">
        <f t="shared" si="41"/>
        <v>1305</v>
      </c>
    </row>
    <row r="475" spans="1:8" ht="24.95" customHeight="1">
      <c r="A475" s="149">
        <v>474</v>
      </c>
      <c r="B475" s="151" t="s">
        <v>988</v>
      </c>
      <c r="C475" s="152">
        <v>59.55</v>
      </c>
      <c r="D475" s="152" t="s">
        <v>356</v>
      </c>
      <c r="E475" s="152" t="s">
        <v>657</v>
      </c>
      <c r="F475" s="149"/>
      <c r="G475" s="223" t="str">
        <f>LEFT(B475,2)</f>
        <v>22</v>
      </c>
      <c r="H475" s="150" t="str">
        <f t="shared" si="41"/>
        <v>1205</v>
      </c>
    </row>
    <row r="476" spans="1:8" ht="24.95" customHeight="1">
      <c r="A476" s="148">
        <v>475</v>
      </c>
      <c r="B476" s="151" t="s">
        <v>989</v>
      </c>
      <c r="C476" s="152">
        <v>60.29</v>
      </c>
      <c r="D476" s="152" t="s">
        <v>356</v>
      </c>
      <c r="E476" s="152" t="s">
        <v>657</v>
      </c>
      <c r="F476" s="149"/>
      <c r="G476" s="223" t="str">
        <f t="shared" ref="G476:G477" si="43">LEFT(B476,2)</f>
        <v>22</v>
      </c>
      <c r="H476" s="150" t="str">
        <f t="shared" si="41"/>
        <v>1301</v>
      </c>
    </row>
    <row r="477" spans="1:8" ht="24.95" customHeight="1">
      <c r="A477" s="149">
        <v>476</v>
      </c>
      <c r="B477" s="151" t="s">
        <v>990</v>
      </c>
      <c r="C477" s="152">
        <v>60.39</v>
      </c>
      <c r="D477" s="152" t="s">
        <v>356</v>
      </c>
      <c r="E477" s="152" t="s">
        <v>657</v>
      </c>
      <c r="F477" s="149"/>
      <c r="G477" s="223" t="str">
        <f t="shared" si="43"/>
        <v>22</v>
      </c>
      <c r="H477" s="150" t="str">
        <f t="shared" si="41"/>
        <v>1504</v>
      </c>
    </row>
    <row r="478" spans="1:8" ht="24.95" customHeight="1">
      <c r="A478" s="148">
        <v>477</v>
      </c>
      <c r="B478" s="151" t="s">
        <v>482</v>
      </c>
      <c r="C478" s="152">
        <v>59.23</v>
      </c>
      <c r="D478" s="152" t="s">
        <v>356</v>
      </c>
      <c r="E478" s="152" t="s">
        <v>655</v>
      </c>
      <c r="F478" s="149"/>
      <c r="G478" s="223" t="str">
        <f>LEFT(B478,2)</f>
        <v>17</v>
      </c>
      <c r="H478" s="150" t="str">
        <f>RIGHT(B478,4)</f>
        <v>1201</v>
      </c>
    </row>
    <row r="479" spans="1:8" ht="24.95" customHeight="1">
      <c r="A479" s="149">
        <v>478</v>
      </c>
      <c r="B479" s="151" t="s">
        <v>483</v>
      </c>
      <c r="C479" s="152">
        <v>58.96</v>
      </c>
      <c r="D479" s="152" t="s">
        <v>356</v>
      </c>
      <c r="E479" s="152" t="s">
        <v>655</v>
      </c>
      <c r="F479" s="149"/>
      <c r="G479" s="223" t="str">
        <f>LEFT(B479,2)</f>
        <v>17</v>
      </c>
      <c r="H479" s="150" t="str">
        <f t="shared" ref="H479:H498" si="44">RIGHT(B479,4)</f>
        <v>1202</v>
      </c>
    </row>
    <row r="480" spans="1:8" ht="24.95" customHeight="1">
      <c r="A480" s="148">
        <v>479</v>
      </c>
      <c r="B480" s="151" t="s">
        <v>484</v>
      </c>
      <c r="C480" s="152">
        <v>58.96</v>
      </c>
      <c r="D480" s="152" t="s">
        <v>356</v>
      </c>
      <c r="E480" s="152" t="s">
        <v>655</v>
      </c>
      <c r="F480" s="149"/>
      <c r="G480" s="223" t="str">
        <f t="shared" ref="G480:G498" si="45">LEFT(B480,2)</f>
        <v>17</v>
      </c>
      <c r="H480" s="150" t="str">
        <f t="shared" si="44"/>
        <v>1203</v>
      </c>
    </row>
    <row r="481" spans="1:8" ht="24.95" customHeight="1">
      <c r="A481" s="149">
        <v>480</v>
      </c>
      <c r="B481" s="151" t="s">
        <v>496</v>
      </c>
      <c r="C481" s="152">
        <v>58.66</v>
      </c>
      <c r="D481" s="152" t="s">
        <v>356</v>
      </c>
      <c r="E481" s="152" t="s">
        <v>655</v>
      </c>
      <c r="F481" s="149"/>
      <c r="G481" s="223" t="str">
        <f t="shared" si="45"/>
        <v>17</v>
      </c>
      <c r="H481" s="150" t="str">
        <f t="shared" si="44"/>
        <v>1405</v>
      </c>
    </row>
    <row r="482" spans="1:8" ht="24.95" customHeight="1">
      <c r="A482" s="148">
        <v>481</v>
      </c>
      <c r="B482" s="151" t="s">
        <v>497</v>
      </c>
      <c r="C482" s="152">
        <v>59.23</v>
      </c>
      <c r="D482" s="152" t="s">
        <v>356</v>
      </c>
      <c r="E482" s="152" t="s">
        <v>655</v>
      </c>
      <c r="F482" s="149"/>
      <c r="G482" s="223" t="str">
        <f t="shared" si="45"/>
        <v>17</v>
      </c>
      <c r="H482" s="150" t="str">
        <f t="shared" si="44"/>
        <v>1501</v>
      </c>
    </row>
    <row r="483" spans="1:8" ht="24.95" customHeight="1">
      <c r="A483" s="149">
        <v>482</v>
      </c>
      <c r="B483" s="151" t="s">
        <v>499</v>
      </c>
      <c r="C483" s="152">
        <v>58.96</v>
      </c>
      <c r="D483" s="152" t="s">
        <v>356</v>
      </c>
      <c r="E483" s="152" t="s">
        <v>655</v>
      </c>
      <c r="F483" s="149"/>
      <c r="G483" s="223" t="str">
        <f t="shared" si="45"/>
        <v>17</v>
      </c>
      <c r="H483" s="150" t="str">
        <f t="shared" si="44"/>
        <v>1503</v>
      </c>
    </row>
    <row r="484" spans="1:8" ht="24.95" customHeight="1">
      <c r="A484" s="148">
        <v>483</v>
      </c>
      <c r="B484" s="151" t="s">
        <v>520</v>
      </c>
      <c r="C484" s="152">
        <v>58.66</v>
      </c>
      <c r="D484" s="152" t="s">
        <v>356</v>
      </c>
      <c r="E484" s="152" t="s">
        <v>655</v>
      </c>
      <c r="F484" s="149"/>
      <c r="G484" s="223" t="str">
        <f t="shared" si="45"/>
        <v>17</v>
      </c>
      <c r="H484" s="150" t="str">
        <f t="shared" si="44"/>
        <v>-501</v>
      </c>
    </row>
    <row r="485" spans="1:8" ht="24.95" customHeight="1">
      <c r="A485" s="149">
        <v>484</v>
      </c>
      <c r="B485" s="151" t="s">
        <v>521</v>
      </c>
      <c r="C485" s="152">
        <v>58.96</v>
      </c>
      <c r="D485" s="152" t="s">
        <v>356</v>
      </c>
      <c r="E485" s="152" t="s">
        <v>655</v>
      </c>
      <c r="F485" s="149"/>
      <c r="G485" s="223" t="str">
        <f t="shared" si="45"/>
        <v>17</v>
      </c>
      <c r="H485" s="150" t="str">
        <f t="shared" si="44"/>
        <v>-502</v>
      </c>
    </row>
    <row r="486" spans="1:8" ht="24.95" customHeight="1">
      <c r="A486" s="148">
        <v>485</v>
      </c>
      <c r="B486" s="151" t="s">
        <v>524</v>
      </c>
      <c r="C486" s="152">
        <v>59.33</v>
      </c>
      <c r="D486" s="152" t="s">
        <v>356</v>
      </c>
      <c r="E486" s="152" t="s">
        <v>655</v>
      </c>
      <c r="F486" s="149"/>
      <c r="G486" s="223" t="str">
        <f t="shared" si="45"/>
        <v>17</v>
      </c>
      <c r="H486" s="150" t="str">
        <f t="shared" si="44"/>
        <v>-505</v>
      </c>
    </row>
    <row r="487" spans="1:8" ht="24.95" customHeight="1">
      <c r="A487" s="149">
        <v>486</v>
      </c>
      <c r="B487" s="151" t="s">
        <v>525</v>
      </c>
      <c r="C487" s="152">
        <v>58.66</v>
      </c>
      <c r="D487" s="152" t="s">
        <v>356</v>
      </c>
      <c r="E487" s="152" t="s">
        <v>655</v>
      </c>
      <c r="F487" s="149"/>
      <c r="G487" s="223" t="str">
        <f t="shared" si="45"/>
        <v>17</v>
      </c>
      <c r="H487" s="150" t="str">
        <f t="shared" si="44"/>
        <v>-601</v>
      </c>
    </row>
    <row r="488" spans="1:8" ht="24.95" customHeight="1">
      <c r="A488" s="148">
        <v>487</v>
      </c>
      <c r="B488" s="151" t="s">
        <v>526</v>
      </c>
      <c r="C488" s="152">
        <v>58.96</v>
      </c>
      <c r="D488" s="152" t="s">
        <v>356</v>
      </c>
      <c r="E488" s="152" t="s">
        <v>655</v>
      </c>
      <c r="F488" s="149"/>
      <c r="G488" s="223" t="str">
        <f t="shared" si="45"/>
        <v>17</v>
      </c>
      <c r="H488" s="150" t="str">
        <f t="shared" si="44"/>
        <v>-602</v>
      </c>
    </row>
    <row r="489" spans="1:8" ht="24.95" customHeight="1">
      <c r="A489" s="149">
        <v>488</v>
      </c>
      <c r="B489" s="151" t="s">
        <v>527</v>
      </c>
      <c r="C489" s="152">
        <v>58.96</v>
      </c>
      <c r="D489" s="152" t="s">
        <v>356</v>
      </c>
      <c r="E489" s="152" t="s">
        <v>655</v>
      </c>
      <c r="F489" s="149"/>
      <c r="G489" s="223" t="str">
        <f t="shared" si="45"/>
        <v>17</v>
      </c>
      <c r="H489" s="150" t="str">
        <f t="shared" si="44"/>
        <v>-603</v>
      </c>
    </row>
    <row r="490" spans="1:8" ht="24.95" customHeight="1">
      <c r="A490" s="148">
        <v>489</v>
      </c>
      <c r="B490" s="151" t="s">
        <v>530</v>
      </c>
      <c r="C490" s="152">
        <v>58.66</v>
      </c>
      <c r="D490" s="152" t="s">
        <v>356</v>
      </c>
      <c r="E490" s="152" t="s">
        <v>655</v>
      </c>
      <c r="F490" s="149"/>
      <c r="G490" s="223" t="str">
        <f t="shared" si="45"/>
        <v>17</v>
      </c>
      <c r="H490" s="150" t="str">
        <f t="shared" si="44"/>
        <v>-701</v>
      </c>
    </row>
    <row r="491" spans="1:8" ht="24.95" customHeight="1">
      <c r="A491" s="149">
        <v>490</v>
      </c>
      <c r="B491" s="151" t="s">
        <v>531</v>
      </c>
      <c r="C491" s="152">
        <v>58.96</v>
      </c>
      <c r="D491" s="152" t="s">
        <v>356</v>
      </c>
      <c r="E491" s="152" t="s">
        <v>655</v>
      </c>
      <c r="F491" s="149"/>
      <c r="G491" s="223" t="str">
        <f t="shared" si="45"/>
        <v>17</v>
      </c>
      <c r="H491" s="150" t="str">
        <f t="shared" si="44"/>
        <v>-702</v>
      </c>
    </row>
    <row r="492" spans="1:8" ht="24.95" customHeight="1">
      <c r="A492" s="148">
        <v>491</v>
      </c>
      <c r="B492" s="151" t="s">
        <v>532</v>
      </c>
      <c r="C492" s="152">
        <v>58.96</v>
      </c>
      <c r="D492" s="152" t="s">
        <v>356</v>
      </c>
      <c r="E492" s="152" t="s">
        <v>655</v>
      </c>
      <c r="F492" s="149"/>
      <c r="G492" s="223" t="str">
        <f t="shared" si="45"/>
        <v>17</v>
      </c>
      <c r="H492" s="150" t="str">
        <f t="shared" si="44"/>
        <v>-703</v>
      </c>
    </row>
    <row r="493" spans="1:8" ht="24.95" customHeight="1">
      <c r="A493" s="149">
        <v>492</v>
      </c>
      <c r="B493" s="151" t="s">
        <v>535</v>
      </c>
      <c r="C493" s="152">
        <v>58.66</v>
      </c>
      <c r="D493" s="152" t="s">
        <v>356</v>
      </c>
      <c r="E493" s="152" t="s">
        <v>655</v>
      </c>
      <c r="F493" s="149"/>
      <c r="G493" s="223" t="str">
        <f t="shared" si="45"/>
        <v>17</v>
      </c>
      <c r="H493" s="150" t="str">
        <f t="shared" si="44"/>
        <v>-801</v>
      </c>
    </row>
    <row r="494" spans="1:8" ht="24.95" customHeight="1">
      <c r="A494" s="148">
        <v>493</v>
      </c>
      <c r="B494" s="151" t="s">
        <v>536</v>
      </c>
      <c r="C494" s="152">
        <v>58.96</v>
      </c>
      <c r="D494" s="152" t="s">
        <v>356</v>
      </c>
      <c r="E494" s="152" t="s">
        <v>655</v>
      </c>
      <c r="F494" s="149"/>
      <c r="G494" s="223" t="str">
        <f t="shared" si="45"/>
        <v>17</v>
      </c>
      <c r="H494" s="150" t="str">
        <f t="shared" si="44"/>
        <v>-802</v>
      </c>
    </row>
    <row r="495" spans="1:8" ht="24.95" customHeight="1">
      <c r="A495" s="149">
        <v>494</v>
      </c>
      <c r="B495" s="151" t="s">
        <v>537</v>
      </c>
      <c r="C495" s="152">
        <v>58.96</v>
      </c>
      <c r="D495" s="152" t="s">
        <v>356</v>
      </c>
      <c r="E495" s="152" t="s">
        <v>655</v>
      </c>
      <c r="F495" s="149"/>
      <c r="G495" s="223" t="str">
        <f t="shared" si="45"/>
        <v>17</v>
      </c>
      <c r="H495" s="150" t="str">
        <f t="shared" si="44"/>
        <v>-803</v>
      </c>
    </row>
    <row r="496" spans="1:8" ht="24.95" customHeight="1">
      <c r="A496" s="148">
        <v>495</v>
      </c>
      <c r="B496" s="151" t="s">
        <v>538</v>
      </c>
      <c r="C496" s="152">
        <v>58.96</v>
      </c>
      <c r="D496" s="152" t="s">
        <v>356</v>
      </c>
      <c r="E496" s="152" t="s">
        <v>655</v>
      </c>
      <c r="F496" s="149"/>
      <c r="G496" s="223" t="str">
        <f t="shared" si="45"/>
        <v>17</v>
      </c>
      <c r="H496" s="150" t="str">
        <f t="shared" si="44"/>
        <v>-804</v>
      </c>
    </row>
    <row r="497" spans="1:8" ht="24.95" customHeight="1">
      <c r="A497" s="149">
        <v>496</v>
      </c>
      <c r="B497" s="151" t="s">
        <v>539</v>
      </c>
      <c r="C497" s="152">
        <v>59.33</v>
      </c>
      <c r="D497" s="152" t="s">
        <v>356</v>
      </c>
      <c r="E497" s="152" t="s">
        <v>655</v>
      </c>
      <c r="F497" s="149"/>
      <c r="G497" s="223" t="str">
        <f t="shared" si="45"/>
        <v>17</v>
      </c>
      <c r="H497" s="150" t="str">
        <f t="shared" si="44"/>
        <v>-805</v>
      </c>
    </row>
    <row r="498" spans="1:8" ht="24.95" customHeight="1">
      <c r="A498" s="148">
        <v>497</v>
      </c>
      <c r="B498" s="151" t="s">
        <v>541</v>
      </c>
      <c r="C498" s="152">
        <v>58.96</v>
      </c>
      <c r="D498" s="152" t="s">
        <v>356</v>
      </c>
      <c r="E498" s="152" t="s">
        <v>655</v>
      </c>
      <c r="F498" s="149"/>
      <c r="G498" s="223" t="str">
        <f t="shared" si="45"/>
        <v>17</v>
      </c>
      <c r="H498" s="150" t="str">
        <f t="shared" si="44"/>
        <v>-902</v>
      </c>
    </row>
    <row r="499" spans="1:8" ht="24.95" customHeight="1">
      <c r="A499" s="149">
        <v>498</v>
      </c>
      <c r="B499" s="151" t="s">
        <v>991</v>
      </c>
      <c r="C499" s="152">
        <v>59.55</v>
      </c>
      <c r="D499" s="152" t="s">
        <v>356</v>
      </c>
      <c r="E499" s="152" t="s">
        <v>657</v>
      </c>
      <c r="F499" s="149"/>
      <c r="G499" s="223" t="str">
        <f>LEFT(B499,2)</f>
        <v>22</v>
      </c>
      <c r="H499" s="150" t="str">
        <f>RIGHT(B499,4)</f>
        <v>1105</v>
      </c>
    </row>
    <row r="500" spans="1:8" ht="24.95" customHeight="1">
      <c r="A500" s="148">
        <v>499</v>
      </c>
      <c r="B500" s="151" t="s">
        <v>992</v>
      </c>
      <c r="C500" s="152">
        <v>60.39</v>
      </c>
      <c r="D500" s="152" t="s">
        <v>356</v>
      </c>
      <c r="E500" s="152" t="s">
        <v>657</v>
      </c>
      <c r="F500" s="149"/>
      <c r="G500" s="223" t="str">
        <f>LEFT(B500,2)</f>
        <v>22</v>
      </c>
      <c r="H500" s="150" t="str">
        <f t="shared" ref="H500:H502" si="46">RIGHT(B500,4)</f>
        <v>1202</v>
      </c>
    </row>
    <row r="501" spans="1:8" ht="24.95" customHeight="1">
      <c r="A501" s="149">
        <v>500</v>
      </c>
      <c r="B501" s="151" t="s">
        <v>993</v>
      </c>
      <c r="C501" s="152">
        <v>60.39</v>
      </c>
      <c r="D501" s="152" t="s">
        <v>356</v>
      </c>
      <c r="E501" s="152" t="s">
        <v>657</v>
      </c>
      <c r="F501" s="149"/>
      <c r="G501" s="223" t="str">
        <f t="shared" ref="G501:G502" si="47">LEFT(B501,2)</f>
        <v>22</v>
      </c>
      <c r="H501" s="150" t="str">
        <f t="shared" si="46"/>
        <v>1602</v>
      </c>
    </row>
    <row r="502" spans="1:8" ht="24.95" customHeight="1">
      <c r="A502" s="148">
        <v>501</v>
      </c>
      <c r="B502" s="151" t="s">
        <v>994</v>
      </c>
      <c r="C502" s="152">
        <v>60.21</v>
      </c>
      <c r="D502" s="152" t="s">
        <v>356</v>
      </c>
      <c r="E502" s="152" t="s">
        <v>657</v>
      </c>
      <c r="F502" s="149"/>
      <c r="G502" s="223" t="str">
        <f t="shared" si="47"/>
        <v>22</v>
      </c>
      <c r="H502" s="150" t="str">
        <f t="shared" si="46"/>
        <v>1603</v>
      </c>
    </row>
    <row r="503" spans="1:8" ht="24.95" customHeight="1">
      <c r="A503" s="149">
        <v>502</v>
      </c>
      <c r="B503" s="151" t="s">
        <v>485</v>
      </c>
      <c r="C503" s="152">
        <v>58.96</v>
      </c>
      <c r="D503" s="152" t="s">
        <v>356</v>
      </c>
      <c r="E503" s="152" t="s">
        <v>655</v>
      </c>
      <c r="F503" s="149"/>
      <c r="G503" s="223" t="str">
        <f>LEFT(B503,2)</f>
        <v>17</v>
      </c>
      <c r="H503" s="150" t="str">
        <f>RIGHT(B503,4)</f>
        <v>1204</v>
      </c>
    </row>
    <row r="504" spans="1:8" ht="24.95" customHeight="1">
      <c r="A504" s="148">
        <v>503</v>
      </c>
      <c r="B504" s="151" t="s">
        <v>486</v>
      </c>
      <c r="C504" s="152">
        <v>58.66</v>
      </c>
      <c r="D504" s="152" t="s">
        <v>356</v>
      </c>
      <c r="E504" s="152" t="s">
        <v>655</v>
      </c>
      <c r="F504" s="149"/>
      <c r="G504" s="223" t="str">
        <f>LEFT(B504,2)</f>
        <v>17</v>
      </c>
      <c r="H504" s="150" t="str">
        <f t="shared" ref="H504:H508" si="48">RIGHT(B504,4)</f>
        <v>1205</v>
      </c>
    </row>
    <row r="505" spans="1:8" ht="24.95" customHeight="1">
      <c r="A505" s="149">
        <v>504</v>
      </c>
      <c r="B505" s="151" t="s">
        <v>487</v>
      </c>
      <c r="C505" s="152">
        <v>59.23</v>
      </c>
      <c r="D505" s="152" t="s">
        <v>356</v>
      </c>
      <c r="E505" s="152" t="s">
        <v>655</v>
      </c>
      <c r="F505" s="149"/>
      <c r="G505" s="223" t="str">
        <f t="shared" ref="G505:G508" si="49">LEFT(B505,2)</f>
        <v>17</v>
      </c>
      <c r="H505" s="150" t="str">
        <f t="shared" si="48"/>
        <v>1301</v>
      </c>
    </row>
    <row r="506" spans="1:8" ht="24.95" customHeight="1">
      <c r="A506" s="148">
        <v>505</v>
      </c>
      <c r="B506" s="151" t="s">
        <v>495</v>
      </c>
      <c r="C506" s="152">
        <v>58.96</v>
      </c>
      <c r="D506" s="152" t="s">
        <v>356</v>
      </c>
      <c r="E506" s="152" t="s">
        <v>655</v>
      </c>
      <c r="F506" s="149"/>
      <c r="G506" s="223" t="str">
        <f t="shared" si="49"/>
        <v>17</v>
      </c>
      <c r="H506" s="150" t="str">
        <f t="shared" si="48"/>
        <v>1404</v>
      </c>
    </row>
    <row r="507" spans="1:8" ht="24.95" customHeight="1">
      <c r="A507" s="149">
        <v>506</v>
      </c>
      <c r="B507" s="151" t="s">
        <v>498</v>
      </c>
      <c r="C507" s="152">
        <v>58.96</v>
      </c>
      <c r="D507" s="152" t="s">
        <v>356</v>
      </c>
      <c r="E507" s="152" t="s">
        <v>655</v>
      </c>
      <c r="F507" s="149"/>
      <c r="G507" s="223" t="str">
        <f t="shared" si="49"/>
        <v>17</v>
      </c>
      <c r="H507" s="150" t="str">
        <f t="shared" si="48"/>
        <v>1502</v>
      </c>
    </row>
    <row r="508" spans="1:8" ht="24.95" customHeight="1">
      <c r="A508" s="148">
        <v>507</v>
      </c>
      <c r="B508" s="151" t="s">
        <v>500</v>
      </c>
      <c r="C508" s="152">
        <v>58.96</v>
      </c>
      <c r="D508" s="152" t="s">
        <v>356</v>
      </c>
      <c r="E508" s="152" t="s">
        <v>655</v>
      </c>
      <c r="F508" s="149"/>
      <c r="G508" s="223" t="str">
        <f t="shared" si="49"/>
        <v>17</v>
      </c>
      <c r="H508" s="150" t="str">
        <f t="shared" si="48"/>
        <v>1504</v>
      </c>
    </row>
    <row r="509" spans="1:8" ht="24.95" customHeight="1">
      <c r="A509" s="149">
        <v>508</v>
      </c>
      <c r="B509" s="151" t="s">
        <v>995</v>
      </c>
      <c r="C509" s="152">
        <v>60.21</v>
      </c>
      <c r="D509" s="152" t="s">
        <v>356</v>
      </c>
      <c r="E509" s="152" t="s">
        <v>657</v>
      </c>
      <c r="F509" s="149"/>
      <c r="G509" s="223" t="str">
        <f>LEFT(B509,2)</f>
        <v>22</v>
      </c>
      <c r="H509" s="150" t="str">
        <f>RIGHT(B509,4)</f>
        <v>1203</v>
      </c>
    </row>
    <row r="510" spans="1:8" ht="24.95" customHeight="1">
      <c r="A510" s="148">
        <v>509</v>
      </c>
      <c r="B510" s="151" t="s">
        <v>996</v>
      </c>
      <c r="C510" s="152">
        <v>60.39</v>
      </c>
      <c r="D510" s="152" t="s">
        <v>356</v>
      </c>
      <c r="E510" s="152" t="s">
        <v>657</v>
      </c>
      <c r="F510" s="149"/>
      <c r="G510" s="223" t="str">
        <f>LEFT(B510,2)</f>
        <v>22</v>
      </c>
      <c r="H510" s="150" t="str">
        <f t="shared" ref="H510:H512" si="50">RIGHT(B510,4)</f>
        <v>1204</v>
      </c>
    </row>
    <row r="511" spans="1:8" ht="24.95" customHeight="1">
      <c r="A511" s="149">
        <v>510</v>
      </c>
      <c r="B511" s="151" t="s">
        <v>997</v>
      </c>
      <c r="C511" s="152">
        <v>59.55</v>
      </c>
      <c r="D511" s="152" t="s">
        <v>356</v>
      </c>
      <c r="E511" s="152" t="s">
        <v>657</v>
      </c>
      <c r="F511" s="149"/>
      <c r="G511" s="223" t="str">
        <f t="shared" ref="G511:G512" si="51">LEFT(B511,2)</f>
        <v>22</v>
      </c>
      <c r="H511" s="150" t="str">
        <f t="shared" si="50"/>
        <v>1505</v>
      </c>
    </row>
    <row r="512" spans="1:8" ht="24.95" customHeight="1">
      <c r="A512" s="148">
        <v>511</v>
      </c>
      <c r="B512" s="151" t="s">
        <v>998</v>
      </c>
      <c r="C512" s="152">
        <v>60.29</v>
      </c>
      <c r="D512" s="152" t="s">
        <v>356</v>
      </c>
      <c r="E512" s="152" t="s">
        <v>657</v>
      </c>
      <c r="F512" s="149"/>
      <c r="G512" s="223" t="str">
        <f t="shared" si="51"/>
        <v>22</v>
      </c>
      <c r="H512" s="150" t="str">
        <f t="shared" si="50"/>
        <v>1601</v>
      </c>
    </row>
    <row r="513" spans="1:8" ht="24.95" customHeight="1">
      <c r="A513" s="149">
        <v>512</v>
      </c>
      <c r="B513" s="151" t="s">
        <v>517</v>
      </c>
      <c r="C513" s="152">
        <v>58.96</v>
      </c>
      <c r="D513" s="152" t="s">
        <v>356</v>
      </c>
      <c r="E513" s="152" t="s">
        <v>655</v>
      </c>
      <c r="F513" s="149"/>
      <c r="G513" s="223" t="str">
        <f>LEFT(B513,2)</f>
        <v>17</v>
      </c>
      <c r="H513" s="150" t="str">
        <f>RIGHT(B513,4)</f>
        <v>-403</v>
      </c>
    </row>
    <row r="514" spans="1:8" ht="24.95" customHeight="1">
      <c r="A514" s="148">
        <v>513</v>
      </c>
      <c r="B514" s="151" t="s">
        <v>518</v>
      </c>
      <c r="C514" s="152">
        <v>58.96</v>
      </c>
      <c r="D514" s="152" t="s">
        <v>356</v>
      </c>
      <c r="E514" s="152" t="s">
        <v>655</v>
      </c>
      <c r="F514" s="149"/>
      <c r="G514" s="223" t="str">
        <f>LEFT(B514,2)</f>
        <v>17</v>
      </c>
      <c r="H514" s="150" t="str">
        <f t="shared" ref="H514:H525" si="52">RIGHT(B514,4)</f>
        <v>-404</v>
      </c>
    </row>
    <row r="515" spans="1:8" ht="24.95" customHeight="1">
      <c r="A515" s="149">
        <v>514</v>
      </c>
      <c r="B515" s="151" t="s">
        <v>519</v>
      </c>
      <c r="C515" s="152">
        <v>59.33</v>
      </c>
      <c r="D515" s="152" t="s">
        <v>356</v>
      </c>
      <c r="E515" s="152" t="s">
        <v>655</v>
      </c>
      <c r="F515" s="149"/>
      <c r="G515" s="223" t="str">
        <f t="shared" ref="G515:G525" si="53">LEFT(B515,2)</f>
        <v>17</v>
      </c>
      <c r="H515" s="150" t="str">
        <f t="shared" si="52"/>
        <v>-405</v>
      </c>
    </row>
    <row r="516" spans="1:8" ht="24.95" customHeight="1">
      <c r="A516" s="148">
        <v>515</v>
      </c>
      <c r="B516" s="151" t="s">
        <v>515</v>
      </c>
      <c r="C516" s="152">
        <v>58.66</v>
      </c>
      <c r="D516" s="152" t="s">
        <v>356</v>
      </c>
      <c r="E516" s="152" t="s">
        <v>655</v>
      </c>
      <c r="F516" s="149"/>
      <c r="G516" s="223" t="str">
        <f t="shared" si="53"/>
        <v>17</v>
      </c>
      <c r="H516" s="150" t="str">
        <f t="shared" si="52"/>
        <v>-401</v>
      </c>
    </row>
    <row r="517" spans="1:8" ht="24.95" customHeight="1">
      <c r="A517" s="149">
        <v>516</v>
      </c>
      <c r="B517" s="151" t="s">
        <v>514</v>
      </c>
      <c r="C517" s="152">
        <v>59.33</v>
      </c>
      <c r="D517" s="152" t="s">
        <v>356</v>
      </c>
      <c r="E517" s="152" t="s">
        <v>655</v>
      </c>
      <c r="F517" s="149"/>
      <c r="G517" s="223" t="str">
        <f t="shared" si="53"/>
        <v>17</v>
      </c>
      <c r="H517" s="150" t="str">
        <f t="shared" si="52"/>
        <v>-305</v>
      </c>
    </row>
    <row r="518" spans="1:8" ht="24.95" customHeight="1">
      <c r="A518" s="148">
        <v>517</v>
      </c>
      <c r="B518" s="151" t="s">
        <v>513</v>
      </c>
      <c r="C518" s="152">
        <v>58.96</v>
      </c>
      <c r="D518" s="152" t="s">
        <v>356</v>
      </c>
      <c r="E518" s="152" t="s">
        <v>655</v>
      </c>
      <c r="F518" s="149"/>
      <c r="G518" s="223" t="str">
        <f t="shared" si="53"/>
        <v>17</v>
      </c>
      <c r="H518" s="150" t="str">
        <f t="shared" si="52"/>
        <v>-304</v>
      </c>
    </row>
    <row r="519" spans="1:8" ht="24.95" customHeight="1">
      <c r="A519" s="149">
        <v>518</v>
      </c>
      <c r="B519" s="151" t="s">
        <v>512</v>
      </c>
      <c r="C519" s="152">
        <v>58.96</v>
      </c>
      <c r="D519" s="152" t="s">
        <v>356</v>
      </c>
      <c r="E519" s="152" t="s">
        <v>655</v>
      </c>
      <c r="F519" s="149"/>
      <c r="G519" s="223" t="str">
        <f t="shared" si="53"/>
        <v>17</v>
      </c>
      <c r="H519" s="150" t="str">
        <f t="shared" si="52"/>
        <v>-303</v>
      </c>
    </row>
    <row r="520" spans="1:8" ht="24.95" customHeight="1">
      <c r="A520" s="148">
        <v>519</v>
      </c>
      <c r="B520" s="151" t="s">
        <v>511</v>
      </c>
      <c r="C520" s="152">
        <v>58.96</v>
      </c>
      <c r="D520" s="152" t="s">
        <v>356</v>
      </c>
      <c r="E520" s="152" t="s">
        <v>655</v>
      </c>
      <c r="F520" s="149"/>
      <c r="G520" s="223" t="str">
        <f t="shared" si="53"/>
        <v>17</v>
      </c>
      <c r="H520" s="150" t="str">
        <f t="shared" si="52"/>
        <v>-302</v>
      </c>
    </row>
    <row r="521" spans="1:8" ht="24.95" customHeight="1">
      <c r="A521" s="149">
        <v>520</v>
      </c>
      <c r="B521" s="151" t="s">
        <v>510</v>
      </c>
      <c r="C521" s="152">
        <v>58.66</v>
      </c>
      <c r="D521" s="152" t="s">
        <v>356</v>
      </c>
      <c r="E521" s="152" t="s">
        <v>655</v>
      </c>
      <c r="F521" s="149"/>
      <c r="G521" s="223" t="str">
        <f t="shared" si="53"/>
        <v>17</v>
      </c>
      <c r="H521" s="150" t="str">
        <f t="shared" si="52"/>
        <v>-301</v>
      </c>
    </row>
    <row r="522" spans="1:8" ht="24.95" customHeight="1">
      <c r="A522" s="148">
        <v>521</v>
      </c>
      <c r="B522" s="151" t="s">
        <v>999</v>
      </c>
      <c r="C522" s="152">
        <v>59.33</v>
      </c>
      <c r="D522" s="152" t="s">
        <v>356</v>
      </c>
      <c r="E522" s="152" t="s">
        <v>655</v>
      </c>
      <c r="F522" s="149"/>
      <c r="G522" s="223" t="str">
        <f t="shared" si="53"/>
        <v>17</v>
      </c>
      <c r="H522" s="150" t="str">
        <f t="shared" si="52"/>
        <v>-205</v>
      </c>
    </row>
    <row r="523" spans="1:8" ht="24.95" customHeight="1">
      <c r="A523" s="149">
        <v>522</v>
      </c>
      <c r="B523" s="151" t="s">
        <v>1000</v>
      </c>
      <c r="C523" s="152">
        <v>58.96</v>
      </c>
      <c r="D523" s="152" t="s">
        <v>356</v>
      </c>
      <c r="E523" s="152" t="s">
        <v>655</v>
      </c>
      <c r="F523" s="149"/>
      <c r="G523" s="223" t="str">
        <f t="shared" si="53"/>
        <v>17</v>
      </c>
      <c r="H523" s="150" t="str">
        <f t="shared" si="52"/>
        <v>-204</v>
      </c>
    </row>
    <row r="524" spans="1:8" ht="24.95" customHeight="1">
      <c r="A524" s="148">
        <v>523</v>
      </c>
      <c r="B524" s="151" t="s">
        <v>508</v>
      </c>
      <c r="C524" s="152">
        <v>58.96</v>
      </c>
      <c r="D524" s="152" t="s">
        <v>356</v>
      </c>
      <c r="E524" s="152" t="s">
        <v>655</v>
      </c>
      <c r="F524" s="149"/>
      <c r="G524" s="223" t="str">
        <f t="shared" si="53"/>
        <v>17</v>
      </c>
      <c r="H524" s="150" t="str">
        <f t="shared" si="52"/>
        <v>-202</v>
      </c>
    </row>
    <row r="525" spans="1:8" ht="24.95" customHeight="1">
      <c r="A525" s="149">
        <v>524</v>
      </c>
      <c r="B525" s="151" t="s">
        <v>507</v>
      </c>
      <c r="C525" s="152">
        <v>58.66</v>
      </c>
      <c r="D525" s="152" t="s">
        <v>356</v>
      </c>
      <c r="E525" s="152" t="s">
        <v>655</v>
      </c>
      <c r="F525" s="149"/>
      <c r="G525" s="223" t="str">
        <f t="shared" si="53"/>
        <v>17</v>
      </c>
      <c r="H525" s="150" t="str">
        <f t="shared" si="52"/>
        <v>-201</v>
      </c>
    </row>
    <row r="526" spans="1:8" ht="24.95" customHeight="1">
      <c r="A526" s="148">
        <v>525</v>
      </c>
      <c r="B526" s="151" t="s">
        <v>1001</v>
      </c>
      <c r="C526" s="152">
        <v>58.25</v>
      </c>
      <c r="D526" s="152" t="s">
        <v>356</v>
      </c>
      <c r="E526" s="152" t="s">
        <v>657</v>
      </c>
      <c r="F526" s="149"/>
      <c r="G526" s="223" t="str">
        <f>LEFT(B526,2)</f>
        <v>1-</v>
      </c>
      <c r="H526" s="150" t="str">
        <f>RIGHT(B526,4)</f>
        <v>1505</v>
      </c>
    </row>
    <row r="527" spans="1:8" ht="24.95" customHeight="1">
      <c r="A527" s="149">
        <v>526</v>
      </c>
      <c r="B527" s="151" t="s">
        <v>1002</v>
      </c>
      <c r="C527" s="152">
        <v>58.81</v>
      </c>
      <c r="D527" s="152" t="s">
        <v>356</v>
      </c>
      <c r="E527" s="152" t="s">
        <v>657</v>
      </c>
      <c r="F527" s="149"/>
      <c r="G527" s="223" t="str">
        <f>LEFT(B527,2)</f>
        <v>1-</v>
      </c>
      <c r="H527" s="150" t="str">
        <f t="shared" ref="H527:H590" si="54">RIGHT(B527,4)</f>
        <v>-902</v>
      </c>
    </row>
    <row r="528" spans="1:8" ht="24.95" customHeight="1">
      <c r="A528" s="148">
        <v>527</v>
      </c>
      <c r="B528" s="151" t="s">
        <v>1003</v>
      </c>
      <c r="C528" s="152">
        <v>58.83</v>
      </c>
      <c r="D528" s="152" t="s">
        <v>356</v>
      </c>
      <c r="E528" s="152" t="s">
        <v>657</v>
      </c>
      <c r="F528" s="149"/>
      <c r="G528" s="223" t="str">
        <f t="shared" ref="G528:G591" si="55">LEFT(B528,2)</f>
        <v>1-</v>
      </c>
      <c r="H528" s="150" t="str">
        <f t="shared" si="54"/>
        <v>-901</v>
      </c>
    </row>
    <row r="529" spans="1:8" ht="24.95" customHeight="1">
      <c r="A529" s="149">
        <v>528</v>
      </c>
      <c r="B529" s="151" t="s">
        <v>1004</v>
      </c>
      <c r="C529" s="152">
        <v>58.25</v>
      </c>
      <c r="D529" s="152" t="s">
        <v>356</v>
      </c>
      <c r="E529" s="152" t="s">
        <v>655</v>
      </c>
      <c r="F529" s="149"/>
      <c r="G529" s="223" t="str">
        <f t="shared" si="55"/>
        <v>1-</v>
      </c>
      <c r="H529" s="150" t="str">
        <f t="shared" si="54"/>
        <v>1305</v>
      </c>
    </row>
    <row r="530" spans="1:8" ht="24.95" customHeight="1">
      <c r="A530" s="148">
        <v>529</v>
      </c>
      <c r="B530" s="151" t="s">
        <v>522</v>
      </c>
      <c r="C530" s="152">
        <v>58.96</v>
      </c>
      <c r="D530" s="152" t="s">
        <v>356</v>
      </c>
      <c r="E530" s="152" t="s">
        <v>655</v>
      </c>
      <c r="F530" s="149"/>
      <c r="G530" s="223" t="str">
        <f t="shared" si="55"/>
        <v>17</v>
      </c>
      <c r="H530" s="150" t="str">
        <f t="shared" si="54"/>
        <v>-503</v>
      </c>
    </row>
    <row r="531" spans="1:8" ht="24.95" customHeight="1">
      <c r="A531" s="149">
        <v>530</v>
      </c>
      <c r="B531" s="151" t="s">
        <v>523</v>
      </c>
      <c r="C531" s="152">
        <v>58.96</v>
      </c>
      <c r="D531" s="152" t="s">
        <v>356</v>
      </c>
      <c r="E531" s="152" t="s">
        <v>655</v>
      </c>
      <c r="F531" s="149"/>
      <c r="G531" s="223" t="str">
        <f t="shared" si="55"/>
        <v>17</v>
      </c>
      <c r="H531" s="150" t="str">
        <f t="shared" si="54"/>
        <v>-504</v>
      </c>
    </row>
    <row r="532" spans="1:8" ht="24.95" customHeight="1">
      <c r="A532" s="148">
        <v>531</v>
      </c>
      <c r="B532" s="151" t="s">
        <v>528</v>
      </c>
      <c r="C532" s="152">
        <v>58.96</v>
      </c>
      <c r="D532" s="152" t="s">
        <v>356</v>
      </c>
      <c r="E532" s="152" t="s">
        <v>655</v>
      </c>
      <c r="F532" s="149"/>
      <c r="G532" s="223" t="str">
        <f t="shared" si="55"/>
        <v>17</v>
      </c>
      <c r="H532" s="150" t="str">
        <f t="shared" si="54"/>
        <v>-604</v>
      </c>
    </row>
    <row r="533" spans="1:8" ht="24.95" customHeight="1">
      <c r="A533" s="149">
        <v>532</v>
      </c>
      <c r="B533" s="151" t="s">
        <v>529</v>
      </c>
      <c r="C533" s="152">
        <v>59.33</v>
      </c>
      <c r="D533" s="152" t="s">
        <v>356</v>
      </c>
      <c r="E533" s="152" t="s">
        <v>655</v>
      </c>
      <c r="F533" s="149"/>
      <c r="G533" s="223" t="str">
        <f t="shared" si="55"/>
        <v>17</v>
      </c>
      <c r="H533" s="150" t="str">
        <f t="shared" si="54"/>
        <v>-605</v>
      </c>
    </row>
    <row r="534" spans="1:8" ht="24.95" customHeight="1">
      <c r="A534" s="148">
        <v>533</v>
      </c>
      <c r="B534" s="151" t="s">
        <v>1005</v>
      </c>
      <c r="C534" s="152">
        <v>58.25</v>
      </c>
      <c r="D534" s="152" t="s">
        <v>356</v>
      </c>
      <c r="E534" s="152" t="s">
        <v>657</v>
      </c>
      <c r="F534" s="149"/>
      <c r="G534" s="223" t="str">
        <f t="shared" si="55"/>
        <v>1-</v>
      </c>
      <c r="H534" s="150" t="str">
        <f t="shared" si="54"/>
        <v>-801</v>
      </c>
    </row>
    <row r="535" spans="1:8" ht="24.95" customHeight="1">
      <c r="A535" s="149">
        <v>534</v>
      </c>
      <c r="B535" s="151" t="s">
        <v>1006</v>
      </c>
      <c r="C535" s="152">
        <v>58.25</v>
      </c>
      <c r="D535" s="152" t="s">
        <v>356</v>
      </c>
      <c r="E535" s="152" t="s">
        <v>657</v>
      </c>
      <c r="F535" s="149"/>
      <c r="G535" s="223" t="str">
        <f t="shared" si="55"/>
        <v>1-</v>
      </c>
      <c r="H535" s="150" t="str">
        <f t="shared" si="54"/>
        <v>-201</v>
      </c>
    </row>
    <row r="536" spans="1:8" ht="24.95" customHeight="1">
      <c r="A536" s="148">
        <v>535</v>
      </c>
      <c r="B536" s="151" t="s">
        <v>1007</v>
      </c>
      <c r="C536" s="152">
        <v>58.81</v>
      </c>
      <c r="D536" s="152" t="s">
        <v>356</v>
      </c>
      <c r="E536" s="152" t="s">
        <v>657</v>
      </c>
      <c r="F536" s="149"/>
      <c r="G536" s="223" t="str">
        <f t="shared" si="55"/>
        <v>1-</v>
      </c>
      <c r="H536" s="150" t="str">
        <f t="shared" si="54"/>
        <v>-202</v>
      </c>
    </row>
    <row r="537" spans="1:8" ht="24.95" customHeight="1">
      <c r="A537" s="149">
        <v>536</v>
      </c>
      <c r="B537" s="151" t="s">
        <v>1008</v>
      </c>
      <c r="C537" s="152">
        <v>58.81</v>
      </c>
      <c r="D537" s="152" t="s">
        <v>356</v>
      </c>
      <c r="E537" s="152" t="s">
        <v>657</v>
      </c>
      <c r="F537" s="149"/>
      <c r="G537" s="223" t="str">
        <f t="shared" si="55"/>
        <v>1-</v>
      </c>
      <c r="H537" s="150" t="str">
        <f t="shared" si="54"/>
        <v>-203</v>
      </c>
    </row>
    <row r="538" spans="1:8" ht="24.95" customHeight="1">
      <c r="A538" s="148">
        <v>537</v>
      </c>
      <c r="B538" s="151" t="s">
        <v>1009</v>
      </c>
      <c r="C538" s="152">
        <v>58.81</v>
      </c>
      <c r="D538" s="152" t="s">
        <v>356</v>
      </c>
      <c r="E538" s="152" t="s">
        <v>657</v>
      </c>
      <c r="F538" s="149"/>
      <c r="G538" s="223" t="str">
        <f t="shared" si="55"/>
        <v>1-</v>
      </c>
      <c r="H538" s="150" t="str">
        <f t="shared" si="54"/>
        <v>-204</v>
      </c>
    </row>
    <row r="539" spans="1:8" ht="24.95" customHeight="1">
      <c r="A539" s="149">
        <v>538</v>
      </c>
      <c r="B539" s="151" t="s">
        <v>1010</v>
      </c>
      <c r="C539" s="152">
        <v>59.17</v>
      </c>
      <c r="D539" s="152" t="s">
        <v>356</v>
      </c>
      <c r="E539" s="152" t="s">
        <v>657</v>
      </c>
      <c r="F539" s="149"/>
      <c r="G539" s="223" t="str">
        <f t="shared" si="55"/>
        <v>1-</v>
      </c>
      <c r="H539" s="150" t="str">
        <f t="shared" si="54"/>
        <v>-205</v>
      </c>
    </row>
    <row r="540" spans="1:8" ht="24.95" customHeight="1">
      <c r="A540" s="148">
        <v>539</v>
      </c>
      <c r="B540" s="151" t="s">
        <v>1011</v>
      </c>
      <c r="C540" s="152">
        <v>58.25</v>
      </c>
      <c r="D540" s="152" t="s">
        <v>356</v>
      </c>
      <c r="E540" s="152" t="s">
        <v>657</v>
      </c>
      <c r="F540" s="149"/>
      <c r="G540" s="223" t="str">
        <f t="shared" si="55"/>
        <v>1-</v>
      </c>
      <c r="H540" s="150" t="str">
        <f t="shared" si="54"/>
        <v>-301</v>
      </c>
    </row>
    <row r="541" spans="1:8" ht="24.95" customHeight="1">
      <c r="A541" s="149">
        <v>540</v>
      </c>
      <c r="B541" s="151" t="s">
        <v>1012</v>
      </c>
      <c r="C541" s="152">
        <v>58.81</v>
      </c>
      <c r="D541" s="152" t="s">
        <v>356</v>
      </c>
      <c r="E541" s="152" t="s">
        <v>657</v>
      </c>
      <c r="F541" s="149"/>
      <c r="G541" s="223" t="str">
        <f t="shared" si="55"/>
        <v>1-</v>
      </c>
      <c r="H541" s="150" t="str">
        <f t="shared" si="54"/>
        <v>-302</v>
      </c>
    </row>
    <row r="542" spans="1:8" ht="24.95" customHeight="1">
      <c r="A542" s="148">
        <v>541</v>
      </c>
      <c r="B542" s="151" t="s">
        <v>1013</v>
      </c>
      <c r="C542" s="152">
        <v>58.81</v>
      </c>
      <c r="D542" s="152" t="s">
        <v>356</v>
      </c>
      <c r="E542" s="152" t="s">
        <v>657</v>
      </c>
      <c r="F542" s="149"/>
      <c r="G542" s="223" t="str">
        <f t="shared" si="55"/>
        <v>1-</v>
      </c>
      <c r="H542" s="150" t="str">
        <f t="shared" si="54"/>
        <v>-303</v>
      </c>
    </row>
    <row r="543" spans="1:8" ht="24.95" customHeight="1">
      <c r="A543" s="149">
        <v>542</v>
      </c>
      <c r="B543" s="151" t="s">
        <v>1014</v>
      </c>
      <c r="C543" s="152">
        <v>58.81</v>
      </c>
      <c r="D543" s="152" t="s">
        <v>356</v>
      </c>
      <c r="E543" s="152" t="s">
        <v>657</v>
      </c>
      <c r="F543" s="149"/>
      <c r="G543" s="223" t="str">
        <f t="shared" si="55"/>
        <v>1-</v>
      </c>
      <c r="H543" s="150" t="str">
        <f t="shared" si="54"/>
        <v>-304</v>
      </c>
    </row>
    <row r="544" spans="1:8" ht="24.95" customHeight="1">
      <c r="A544" s="148">
        <v>543</v>
      </c>
      <c r="B544" s="151" t="s">
        <v>1015</v>
      </c>
      <c r="C544" s="152">
        <v>59.17</v>
      </c>
      <c r="D544" s="152" t="s">
        <v>356</v>
      </c>
      <c r="E544" s="152" t="s">
        <v>657</v>
      </c>
      <c r="F544" s="149"/>
      <c r="G544" s="223" t="str">
        <f t="shared" si="55"/>
        <v>1-</v>
      </c>
      <c r="H544" s="150" t="str">
        <f t="shared" si="54"/>
        <v>-305</v>
      </c>
    </row>
    <row r="545" spans="1:8" ht="24.95" customHeight="1">
      <c r="A545" s="149">
        <v>544</v>
      </c>
      <c r="B545" s="151" t="s">
        <v>516</v>
      </c>
      <c r="C545" s="152">
        <v>58.96</v>
      </c>
      <c r="D545" s="152" t="s">
        <v>356</v>
      </c>
      <c r="E545" s="152" t="s">
        <v>655</v>
      </c>
      <c r="F545" s="149"/>
      <c r="G545" s="223" t="str">
        <f t="shared" si="55"/>
        <v>17</v>
      </c>
      <c r="H545" s="150" t="str">
        <f t="shared" si="54"/>
        <v>-402</v>
      </c>
    </row>
    <row r="546" spans="1:8" ht="24.95" customHeight="1">
      <c r="A546" s="148">
        <v>545</v>
      </c>
      <c r="B546" s="151" t="s">
        <v>533</v>
      </c>
      <c r="C546" s="152">
        <v>58.96</v>
      </c>
      <c r="D546" s="152" t="s">
        <v>356</v>
      </c>
      <c r="E546" s="152" t="s">
        <v>655</v>
      </c>
      <c r="F546" s="149"/>
      <c r="G546" s="223" t="str">
        <f t="shared" si="55"/>
        <v>17</v>
      </c>
      <c r="H546" s="150" t="str">
        <f t="shared" si="54"/>
        <v>-704</v>
      </c>
    </row>
    <row r="547" spans="1:8" ht="24.95" customHeight="1">
      <c r="A547" s="149">
        <v>546</v>
      </c>
      <c r="B547" s="151" t="s">
        <v>534</v>
      </c>
      <c r="C547" s="152">
        <v>59.33</v>
      </c>
      <c r="D547" s="152" t="s">
        <v>356</v>
      </c>
      <c r="E547" s="152" t="s">
        <v>655</v>
      </c>
      <c r="F547" s="149"/>
      <c r="G547" s="223" t="str">
        <f t="shared" si="55"/>
        <v>17</v>
      </c>
      <c r="H547" s="150" t="str">
        <f t="shared" si="54"/>
        <v>-705</v>
      </c>
    </row>
    <row r="548" spans="1:8" ht="24.95" customHeight="1">
      <c r="A548" s="148">
        <v>547</v>
      </c>
      <c r="B548" s="151" t="s">
        <v>1016</v>
      </c>
      <c r="C548" s="152">
        <v>60.39</v>
      </c>
      <c r="D548" s="152" t="s">
        <v>356</v>
      </c>
      <c r="E548" s="152" t="s">
        <v>657</v>
      </c>
      <c r="F548" s="149"/>
      <c r="G548" s="223" t="str">
        <f t="shared" si="55"/>
        <v>22</v>
      </c>
      <c r="H548" s="150" t="str">
        <f t="shared" si="54"/>
        <v>-304</v>
      </c>
    </row>
    <row r="549" spans="1:8" ht="24.95" customHeight="1">
      <c r="A549" s="149">
        <v>548</v>
      </c>
      <c r="B549" s="151" t="s">
        <v>1017</v>
      </c>
      <c r="C549" s="152">
        <v>59.55</v>
      </c>
      <c r="D549" s="152" t="s">
        <v>356</v>
      </c>
      <c r="E549" s="152" t="s">
        <v>657</v>
      </c>
      <c r="F549" s="149"/>
      <c r="G549" s="223" t="str">
        <f t="shared" si="55"/>
        <v>22</v>
      </c>
      <c r="H549" s="150" t="str">
        <f t="shared" si="54"/>
        <v>-305</v>
      </c>
    </row>
    <row r="550" spans="1:8" ht="24.95" customHeight="1">
      <c r="A550" s="148">
        <v>549</v>
      </c>
      <c r="B550" s="151" t="s">
        <v>1018</v>
      </c>
      <c r="C550" s="152">
        <v>59.83</v>
      </c>
      <c r="D550" s="152" t="s">
        <v>356</v>
      </c>
      <c r="E550" s="152" t="s">
        <v>657</v>
      </c>
      <c r="F550" s="149"/>
      <c r="G550" s="223" t="str">
        <f t="shared" si="55"/>
        <v>21</v>
      </c>
      <c r="H550" s="150" t="str">
        <f t="shared" si="54"/>
        <v>-505</v>
      </c>
    </row>
    <row r="551" spans="1:8" ht="24.95" customHeight="1">
      <c r="A551" s="149">
        <v>550</v>
      </c>
      <c r="B551" s="151" t="s">
        <v>1019</v>
      </c>
      <c r="C551" s="152">
        <v>60.58</v>
      </c>
      <c r="D551" s="152" t="s">
        <v>356</v>
      </c>
      <c r="E551" s="152" t="s">
        <v>657</v>
      </c>
      <c r="F551" s="149"/>
      <c r="G551" s="223" t="str">
        <f t="shared" si="55"/>
        <v>21</v>
      </c>
      <c r="H551" s="150" t="str">
        <f t="shared" si="54"/>
        <v>-601</v>
      </c>
    </row>
    <row r="552" spans="1:8" ht="24.95" customHeight="1">
      <c r="A552" s="148">
        <v>551</v>
      </c>
      <c r="B552" s="151" t="s">
        <v>1020</v>
      </c>
      <c r="C552" s="152">
        <v>60.68</v>
      </c>
      <c r="D552" s="152" t="s">
        <v>356</v>
      </c>
      <c r="E552" s="152" t="s">
        <v>657</v>
      </c>
      <c r="F552" s="149"/>
      <c r="G552" s="223" t="str">
        <f t="shared" si="55"/>
        <v>21</v>
      </c>
      <c r="H552" s="150" t="str">
        <f t="shared" si="54"/>
        <v>-602</v>
      </c>
    </row>
    <row r="553" spans="1:8" ht="24.95" customHeight="1">
      <c r="A553" s="149">
        <v>552</v>
      </c>
      <c r="B553" s="151" t="s">
        <v>1021</v>
      </c>
      <c r="C553" s="152">
        <v>60.49</v>
      </c>
      <c r="D553" s="152" t="s">
        <v>356</v>
      </c>
      <c r="E553" s="152" t="s">
        <v>657</v>
      </c>
      <c r="F553" s="149"/>
      <c r="G553" s="223" t="str">
        <f t="shared" si="55"/>
        <v>21</v>
      </c>
      <c r="H553" s="150" t="str">
        <f t="shared" si="54"/>
        <v>-603</v>
      </c>
    </row>
    <row r="554" spans="1:8" ht="24.95" customHeight="1">
      <c r="A554" s="148">
        <v>553</v>
      </c>
      <c r="B554" s="151" t="s">
        <v>1022</v>
      </c>
      <c r="C554" s="152">
        <v>60.68</v>
      </c>
      <c r="D554" s="152" t="s">
        <v>356</v>
      </c>
      <c r="E554" s="152" t="s">
        <v>657</v>
      </c>
      <c r="F554" s="149"/>
      <c r="G554" s="223" t="str">
        <f t="shared" si="55"/>
        <v>21</v>
      </c>
      <c r="H554" s="150" t="str">
        <f t="shared" si="54"/>
        <v>-604</v>
      </c>
    </row>
    <row r="555" spans="1:8" ht="24.95" customHeight="1">
      <c r="A555" s="149">
        <v>554</v>
      </c>
      <c r="B555" s="151" t="s">
        <v>1023</v>
      </c>
      <c r="C555" s="152">
        <v>59.83</v>
      </c>
      <c r="D555" s="152" t="s">
        <v>356</v>
      </c>
      <c r="E555" s="152" t="s">
        <v>657</v>
      </c>
      <c r="F555" s="149"/>
      <c r="G555" s="223" t="str">
        <f t="shared" si="55"/>
        <v>21</v>
      </c>
      <c r="H555" s="150" t="str">
        <f t="shared" si="54"/>
        <v>-605</v>
      </c>
    </row>
    <row r="556" spans="1:8" ht="24.95" customHeight="1">
      <c r="A556" s="148">
        <v>555</v>
      </c>
      <c r="B556" s="151" t="s">
        <v>1024</v>
      </c>
      <c r="C556" s="152">
        <v>60.58</v>
      </c>
      <c r="D556" s="152" t="s">
        <v>356</v>
      </c>
      <c r="E556" s="152" t="s">
        <v>657</v>
      </c>
      <c r="F556" s="149"/>
      <c r="G556" s="223" t="str">
        <f t="shared" si="55"/>
        <v>21</v>
      </c>
      <c r="H556" s="150" t="str">
        <f t="shared" si="54"/>
        <v>-701</v>
      </c>
    </row>
    <row r="557" spans="1:8" ht="24.95" customHeight="1">
      <c r="A557" s="149">
        <v>556</v>
      </c>
      <c r="B557" s="151" t="s">
        <v>1025</v>
      </c>
      <c r="C557" s="152">
        <v>60.68</v>
      </c>
      <c r="D557" s="152" t="s">
        <v>356</v>
      </c>
      <c r="E557" s="152" t="s">
        <v>657</v>
      </c>
      <c r="F557" s="149"/>
      <c r="G557" s="223" t="str">
        <f t="shared" si="55"/>
        <v>21</v>
      </c>
      <c r="H557" s="150" t="str">
        <f t="shared" si="54"/>
        <v>-702</v>
      </c>
    </row>
    <row r="558" spans="1:8" ht="24.95" customHeight="1">
      <c r="A558" s="148">
        <v>557</v>
      </c>
      <c r="B558" s="151" t="s">
        <v>1026</v>
      </c>
      <c r="C558" s="152">
        <v>60.49</v>
      </c>
      <c r="D558" s="152" t="s">
        <v>356</v>
      </c>
      <c r="E558" s="152" t="s">
        <v>657</v>
      </c>
      <c r="F558" s="149"/>
      <c r="G558" s="223" t="str">
        <f t="shared" si="55"/>
        <v>21</v>
      </c>
      <c r="H558" s="150" t="str">
        <f t="shared" si="54"/>
        <v>-703</v>
      </c>
    </row>
    <row r="559" spans="1:8" ht="24.95" customHeight="1">
      <c r="A559" s="149">
        <v>558</v>
      </c>
      <c r="B559" s="151" t="s">
        <v>1027</v>
      </c>
      <c r="C559" s="152">
        <v>60.68</v>
      </c>
      <c r="D559" s="152" t="s">
        <v>356</v>
      </c>
      <c r="E559" s="152" t="s">
        <v>657</v>
      </c>
      <c r="F559" s="149"/>
      <c r="G559" s="223" t="str">
        <f t="shared" si="55"/>
        <v>21</v>
      </c>
      <c r="H559" s="150" t="str">
        <f t="shared" si="54"/>
        <v>-704</v>
      </c>
    </row>
    <row r="560" spans="1:8" ht="24.95" customHeight="1">
      <c r="A560" s="148">
        <v>559</v>
      </c>
      <c r="B560" s="151" t="s">
        <v>1028</v>
      </c>
      <c r="C560" s="152">
        <v>59.83</v>
      </c>
      <c r="D560" s="152" t="s">
        <v>356</v>
      </c>
      <c r="E560" s="152" t="s">
        <v>657</v>
      </c>
      <c r="F560" s="149"/>
      <c r="G560" s="223" t="str">
        <f t="shared" si="55"/>
        <v>21</v>
      </c>
      <c r="H560" s="150" t="str">
        <f t="shared" si="54"/>
        <v>-705</v>
      </c>
    </row>
    <row r="561" spans="1:8" ht="24.95" customHeight="1">
      <c r="A561" s="149">
        <v>560</v>
      </c>
      <c r="B561" s="151" t="s">
        <v>1029</v>
      </c>
      <c r="C561" s="152">
        <v>60.58</v>
      </c>
      <c r="D561" s="152" t="s">
        <v>356</v>
      </c>
      <c r="E561" s="152" t="s">
        <v>657</v>
      </c>
      <c r="F561" s="149"/>
      <c r="G561" s="223" t="str">
        <f t="shared" si="55"/>
        <v>21</v>
      </c>
      <c r="H561" s="150" t="str">
        <f t="shared" si="54"/>
        <v>-801</v>
      </c>
    </row>
    <row r="562" spans="1:8" ht="24.95" customHeight="1">
      <c r="A562" s="148">
        <v>561</v>
      </c>
      <c r="B562" s="151" t="s">
        <v>1030</v>
      </c>
      <c r="C562" s="152">
        <v>60.68</v>
      </c>
      <c r="D562" s="152" t="s">
        <v>356</v>
      </c>
      <c r="E562" s="152" t="s">
        <v>657</v>
      </c>
      <c r="F562" s="149"/>
      <c r="G562" s="223" t="str">
        <f t="shared" si="55"/>
        <v>21</v>
      </c>
      <c r="H562" s="150" t="str">
        <f t="shared" si="54"/>
        <v>-802</v>
      </c>
    </row>
    <row r="563" spans="1:8" ht="24.95" customHeight="1">
      <c r="A563" s="149">
        <v>562</v>
      </c>
      <c r="B563" s="151" t="s">
        <v>1031</v>
      </c>
      <c r="C563" s="152">
        <v>60.49</v>
      </c>
      <c r="D563" s="152" t="s">
        <v>356</v>
      </c>
      <c r="E563" s="152" t="s">
        <v>657</v>
      </c>
      <c r="F563" s="149"/>
      <c r="G563" s="223" t="str">
        <f t="shared" si="55"/>
        <v>21</v>
      </c>
      <c r="H563" s="150" t="str">
        <f t="shared" si="54"/>
        <v>-803</v>
      </c>
    </row>
    <row r="564" spans="1:8" ht="24.95" customHeight="1">
      <c r="A564" s="148">
        <v>563</v>
      </c>
      <c r="B564" s="151" t="s">
        <v>1032</v>
      </c>
      <c r="C564" s="152">
        <v>60.68</v>
      </c>
      <c r="D564" s="152" t="s">
        <v>356</v>
      </c>
      <c r="E564" s="152" t="s">
        <v>657</v>
      </c>
      <c r="F564" s="149"/>
      <c r="G564" s="223" t="str">
        <f t="shared" si="55"/>
        <v>21</v>
      </c>
      <c r="H564" s="150" t="str">
        <f t="shared" si="54"/>
        <v>-804</v>
      </c>
    </row>
    <row r="565" spans="1:8" ht="24.95" customHeight="1">
      <c r="A565" s="149">
        <v>564</v>
      </c>
      <c r="B565" s="151" t="s">
        <v>1033</v>
      </c>
      <c r="C565" s="152">
        <v>59.83</v>
      </c>
      <c r="D565" s="152" t="s">
        <v>356</v>
      </c>
      <c r="E565" s="152" t="s">
        <v>657</v>
      </c>
      <c r="F565" s="149"/>
      <c r="G565" s="223" t="str">
        <f t="shared" si="55"/>
        <v>21</v>
      </c>
      <c r="H565" s="150" t="str">
        <f t="shared" si="54"/>
        <v>-805</v>
      </c>
    </row>
    <row r="566" spans="1:8" ht="24.95" customHeight="1">
      <c r="A566" s="148">
        <v>565</v>
      </c>
      <c r="B566" s="151" t="s">
        <v>1034</v>
      </c>
      <c r="C566" s="152">
        <v>60.58</v>
      </c>
      <c r="D566" s="152" t="s">
        <v>356</v>
      </c>
      <c r="E566" s="152" t="s">
        <v>657</v>
      </c>
      <c r="F566" s="149"/>
      <c r="G566" s="223" t="str">
        <f t="shared" si="55"/>
        <v>21</v>
      </c>
      <c r="H566" s="150" t="str">
        <f t="shared" si="54"/>
        <v>-901</v>
      </c>
    </row>
    <row r="567" spans="1:8" ht="24.95" customHeight="1">
      <c r="A567" s="149">
        <v>566</v>
      </c>
      <c r="B567" s="151" t="s">
        <v>1035</v>
      </c>
      <c r="C567" s="152">
        <v>60.68</v>
      </c>
      <c r="D567" s="152" t="s">
        <v>356</v>
      </c>
      <c r="E567" s="152" t="s">
        <v>657</v>
      </c>
      <c r="F567" s="149"/>
      <c r="G567" s="223" t="str">
        <f t="shared" si="55"/>
        <v>21</v>
      </c>
      <c r="H567" s="150" t="str">
        <f t="shared" si="54"/>
        <v>-902</v>
      </c>
    </row>
    <row r="568" spans="1:8" ht="24.95" customHeight="1">
      <c r="A568" s="148">
        <v>567</v>
      </c>
      <c r="B568" s="151" t="s">
        <v>1036</v>
      </c>
      <c r="C568" s="152">
        <v>60.49</v>
      </c>
      <c r="D568" s="152" t="s">
        <v>356</v>
      </c>
      <c r="E568" s="152" t="s">
        <v>657</v>
      </c>
      <c r="F568" s="149"/>
      <c r="G568" s="223" t="str">
        <f t="shared" si="55"/>
        <v>21</v>
      </c>
      <c r="H568" s="150" t="str">
        <f t="shared" si="54"/>
        <v>-903</v>
      </c>
    </row>
    <row r="569" spans="1:8" ht="24.95" customHeight="1">
      <c r="A569" s="149">
        <v>568</v>
      </c>
      <c r="B569" s="151" t="s">
        <v>1037</v>
      </c>
      <c r="C569" s="152">
        <v>60.68</v>
      </c>
      <c r="D569" s="152" t="s">
        <v>356</v>
      </c>
      <c r="E569" s="152" t="s">
        <v>657</v>
      </c>
      <c r="F569" s="149"/>
      <c r="G569" s="223" t="str">
        <f t="shared" si="55"/>
        <v>21</v>
      </c>
      <c r="H569" s="150" t="str">
        <f t="shared" si="54"/>
        <v>-904</v>
      </c>
    </row>
    <row r="570" spans="1:8" ht="24.95" customHeight="1">
      <c r="A570" s="148">
        <v>569</v>
      </c>
      <c r="B570" s="151" t="s">
        <v>1038</v>
      </c>
      <c r="C570" s="152">
        <v>59.83</v>
      </c>
      <c r="D570" s="152" t="s">
        <v>356</v>
      </c>
      <c r="E570" s="152" t="s">
        <v>657</v>
      </c>
      <c r="F570" s="149"/>
      <c r="G570" s="223" t="str">
        <f t="shared" si="55"/>
        <v>21</v>
      </c>
      <c r="H570" s="150" t="str">
        <f t="shared" si="54"/>
        <v>-905</v>
      </c>
    </row>
    <row r="571" spans="1:8" ht="24.95" customHeight="1">
      <c r="A571" s="149">
        <v>570</v>
      </c>
      <c r="B571" s="151" t="s">
        <v>1039</v>
      </c>
      <c r="C571" s="152">
        <v>60.58</v>
      </c>
      <c r="D571" s="152" t="s">
        <v>356</v>
      </c>
      <c r="E571" s="152" t="s">
        <v>657</v>
      </c>
      <c r="F571" s="149"/>
      <c r="G571" s="223" t="str">
        <f t="shared" si="55"/>
        <v>21</v>
      </c>
      <c r="H571" s="150" t="str">
        <f t="shared" si="54"/>
        <v>1001</v>
      </c>
    </row>
    <row r="572" spans="1:8" ht="24.95" customHeight="1">
      <c r="A572" s="148">
        <v>571</v>
      </c>
      <c r="B572" s="151" t="s">
        <v>1040</v>
      </c>
      <c r="C572" s="152">
        <v>60.68</v>
      </c>
      <c r="D572" s="152" t="s">
        <v>356</v>
      </c>
      <c r="E572" s="152" t="s">
        <v>657</v>
      </c>
      <c r="F572" s="149"/>
      <c r="G572" s="223" t="str">
        <f t="shared" si="55"/>
        <v>21</v>
      </c>
      <c r="H572" s="150" t="str">
        <f t="shared" si="54"/>
        <v>1002</v>
      </c>
    </row>
    <row r="573" spans="1:8" ht="24.95" customHeight="1">
      <c r="A573" s="149">
        <v>572</v>
      </c>
      <c r="B573" s="151" t="s">
        <v>1041</v>
      </c>
      <c r="C573" s="152">
        <v>60.49</v>
      </c>
      <c r="D573" s="152" t="s">
        <v>356</v>
      </c>
      <c r="E573" s="152" t="s">
        <v>657</v>
      </c>
      <c r="F573" s="149"/>
      <c r="G573" s="223" t="str">
        <f t="shared" si="55"/>
        <v>21</v>
      </c>
      <c r="H573" s="150" t="str">
        <f t="shared" si="54"/>
        <v>1003</v>
      </c>
    </row>
    <row r="574" spans="1:8" ht="24.95" customHeight="1">
      <c r="A574" s="148">
        <v>573</v>
      </c>
      <c r="B574" s="151" t="s">
        <v>1042</v>
      </c>
      <c r="C574" s="152">
        <v>60.68</v>
      </c>
      <c r="D574" s="152" t="s">
        <v>356</v>
      </c>
      <c r="E574" s="152" t="s">
        <v>657</v>
      </c>
      <c r="F574" s="149"/>
      <c r="G574" s="223" t="str">
        <f t="shared" si="55"/>
        <v>21</v>
      </c>
      <c r="H574" s="150" t="str">
        <f t="shared" si="54"/>
        <v>1004</v>
      </c>
    </row>
    <row r="575" spans="1:8" ht="24.95" customHeight="1">
      <c r="A575" s="149">
        <v>574</v>
      </c>
      <c r="B575" s="151" t="s">
        <v>1043</v>
      </c>
      <c r="C575" s="152">
        <v>59.83</v>
      </c>
      <c r="D575" s="152" t="s">
        <v>356</v>
      </c>
      <c r="E575" s="152" t="s">
        <v>657</v>
      </c>
      <c r="F575" s="149"/>
      <c r="G575" s="223" t="str">
        <f t="shared" si="55"/>
        <v>21</v>
      </c>
      <c r="H575" s="150" t="str">
        <f t="shared" si="54"/>
        <v>1005</v>
      </c>
    </row>
    <row r="576" spans="1:8" ht="24.95" customHeight="1">
      <c r="A576" s="148">
        <v>575</v>
      </c>
      <c r="B576" s="151" t="s">
        <v>1044</v>
      </c>
      <c r="C576" s="152">
        <v>60.58</v>
      </c>
      <c r="D576" s="152" t="s">
        <v>356</v>
      </c>
      <c r="E576" s="152" t="s">
        <v>657</v>
      </c>
      <c r="F576" s="149"/>
      <c r="G576" s="223" t="str">
        <f t="shared" si="55"/>
        <v>21</v>
      </c>
      <c r="H576" s="150" t="str">
        <f t="shared" si="54"/>
        <v>1101</v>
      </c>
    </row>
    <row r="577" spans="1:8" ht="24.95" customHeight="1">
      <c r="A577" s="149">
        <v>576</v>
      </c>
      <c r="B577" s="151" t="s">
        <v>1045</v>
      </c>
      <c r="C577" s="152">
        <v>60.68</v>
      </c>
      <c r="D577" s="152" t="s">
        <v>356</v>
      </c>
      <c r="E577" s="152" t="s">
        <v>657</v>
      </c>
      <c r="F577" s="149"/>
      <c r="G577" s="223" t="str">
        <f t="shared" si="55"/>
        <v>21</v>
      </c>
      <c r="H577" s="150" t="str">
        <f t="shared" si="54"/>
        <v>1102</v>
      </c>
    </row>
    <row r="578" spans="1:8" ht="24.95" customHeight="1">
      <c r="A578" s="148">
        <v>577</v>
      </c>
      <c r="B578" s="151" t="s">
        <v>1046</v>
      </c>
      <c r="C578" s="152">
        <v>60.49</v>
      </c>
      <c r="D578" s="152" t="s">
        <v>356</v>
      </c>
      <c r="E578" s="152" t="s">
        <v>657</v>
      </c>
      <c r="F578" s="149"/>
      <c r="G578" s="223" t="str">
        <f t="shared" si="55"/>
        <v>21</v>
      </c>
      <c r="H578" s="150" t="str">
        <f t="shared" si="54"/>
        <v>1103</v>
      </c>
    </row>
    <row r="579" spans="1:8" ht="24.95" customHeight="1">
      <c r="A579" s="149">
        <v>578</v>
      </c>
      <c r="B579" s="151" t="s">
        <v>1047</v>
      </c>
      <c r="C579" s="152">
        <v>60.68</v>
      </c>
      <c r="D579" s="152" t="s">
        <v>356</v>
      </c>
      <c r="E579" s="152" t="s">
        <v>657</v>
      </c>
      <c r="F579" s="149"/>
      <c r="G579" s="223" t="str">
        <f t="shared" si="55"/>
        <v>21</v>
      </c>
      <c r="H579" s="150" t="str">
        <f t="shared" si="54"/>
        <v>1104</v>
      </c>
    </row>
    <row r="580" spans="1:8" ht="24.95" customHeight="1">
      <c r="A580" s="148">
        <v>579</v>
      </c>
      <c r="B580" s="151" t="s">
        <v>1048</v>
      </c>
      <c r="C580" s="152">
        <v>59.83</v>
      </c>
      <c r="D580" s="152" t="s">
        <v>356</v>
      </c>
      <c r="E580" s="152" t="s">
        <v>657</v>
      </c>
      <c r="F580" s="149"/>
      <c r="G580" s="223" t="str">
        <f t="shared" si="55"/>
        <v>21</v>
      </c>
      <c r="H580" s="150" t="str">
        <f t="shared" si="54"/>
        <v>1105</v>
      </c>
    </row>
    <row r="581" spans="1:8" ht="24.95" customHeight="1">
      <c r="A581" s="149">
        <v>580</v>
      </c>
      <c r="B581" s="151" t="s">
        <v>1049</v>
      </c>
      <c r="C581" s="152">
        <v>60.58</v>
      </c>
      <c r="D581" s="152" t="s">
        <v>356</v>
      </c>
      <c r="E581" s="152" t="s">
        <v>657</v>
      </c>
      <c r="F581" s="149"/>
      <c r="G581" s="223" t="str">
        <f t="shared" si="55"/>
        <v>21</v>
      </c>
      <c r="H581" s="150" t="str">
        <f t="shared" si="54"/>
        <v>1201</v>
      </c>
    </row>
    <row r="582" spans="1:8" ht="24.95" customHeight="1">
      <c r="A582" s="148">
        <v>581</v>
      </c>
      <c r="B582" s="151" t="s">
        <v>1050</v>
      </c>
      <c r="C582" s="152">
        <v>60.68</v>
      </c>
      <c r="D582" s="152" t="s">
        <v>356</v>
      </c>
      <c r="E582" s="152" t="s">
        <v>657</v>
      </c>
      <c r="F582" s="149"/>
      <c r="G582" s="223" t="str">
        <f t="shared" si="55"/>
        <v>21</v>
      </c>
      <c r="H582" s="150" t="str">
        <f t="shared" si="54"/>
        <v>1202</v>
      </c>
    </row>
    <row r="583" spans="1:8" ht="24.95" customHeight="1">
      <c r="A583" s="149">
        <v>582</v>
      </c>
      <c r="B583" s="151" t="s">
        <v>1051</v>
      </c>
      <c r="C583" s="152">
        <v>60.49</v>
      </c>
      <c r="D583" s="152" t="s">
        <v>356</v>
      </c>
      <c r="E583" s="152" t="s">
        <v>657</v>
      </c>
      <c r="F583" s="149"/>
      <c r="G583" s="223" t="str">
        <f t="shared" si="55"/>
        <v>21</v>
      </c>
      <c r="H583" s="150" t="str">
        <f t="shared" si="54"/>
        <v>1203</v>
      </c>
    </row>
    <row r="584" spans="1:8" ht="24.95" customHeight="1">
      <c r="A584" s="148">
        <v>583</v>
      </c>
      <c r="B584" s="151" t="s">
        <v>1052</v>
      </c>
      <c r="C584" s="152">
        <v>60.68</v>
      </c>
      <c r="D584" s="152" t="s">
        <v>356</v>
      </c>
      <c r="E584" s="152" t="s">
        <v>657</v>
      </c>
      <c r="F584" s="149"/>
      <c r="G584" s="223" t="str">
        <f t="shared" si="55"/>
        <v>21</v>
      </c>
      <c r="H584" s="150" t="str">
        <f t="shared" si="54"/>
        <v>1204</v>
      </c>
    </row>
    <row r="585" spans="1:8" ht="24.95" customHeight="1">
      <c r="A585" s="149">
        <v>584</v>
      </c>
      <c r="B585" s="151" t="s">
        <v>1053</v>
      </c>
      <c r="C585" s="152">
        <v>59.83</v>
      </c>
      <c r="D585" s="152" t="s">
        <v>356</v>
      </c>
      <c r="E585" s="152" t="s">
        <v>657</v>
      </c>
      <c r="F585" s="149"/>
      <c r="G585" s="223" t="str">
        <f t="shared" si="55"/>
        <v>21</v>
      </c>
      <c r="H585" s="150" t="str">
        <f t="shared" si="54"/>
        <v>1205</v>
      </c>
    </row>
    <row r="586" spans="1:8" ht="24.95" customHeight="1">
      <c r="A586" s="148">
        <v>585</v>
      </c>
      <c r="B586" s="151" t="s">
        <v>1054</v>
      </c>
      <c r="C586" s="152">
        <v>60.58</v>
      </c>
      <c r="D586" s="152" t="s">
        <v>356</v>
      </c>
      <c r="E586" s="152" t="s">
        <v>657</v>
      </c>
      <c r="F586" s="149"/>
      <c r="G586" s="223" t="str">
        <f t="shared" si="55"/>
        <v>21</v>
      </c>
      <c r="H586" s="150" t="str">
        <f t="shared" si="54"/>
        <v>1301</v>
      </c>
    </row>
    <row r="587" spans="1:8" ht="24.95" customHeight="1">
      <c r="A587" s="149">
        <v>586</v>
      </c>
      <c r="B587" s="151" t="s">
        <v>1055</v>
      </c>
      <c r="C587" s="152">
        <v>60.68</v>
      </c>
      <c r="D587" s="152" t="s">
        <v>356</v>
      </c>
      <c r="E587" s="152" t="s">
        <v>657</v>
      </c>
      <c r="F587" s="149"/>
      <c r="G587" s="223" t="str">
        <f t="shared" si="55"/>
        <v>21</v>
      </c>
      <c r="H587" s="150" t="str">
        <f t="shared" si="54"/>
        <v>1302</v>
      </c>
    </row>
    <row r="588" spans="1:8" ht="24.95" customHeight="1">
      <c r="A588" s="148">
        <v>587</v>
      </c>
      <c r="B588" s="151" t="s">
        <v>1056</v>
      </c>
      <c r="C588" s="152">
        <v>60.49</v>
      </c>
      <c r="D588" s="152" t="s">
        <v>356</v>
      </c>
      <c r="E588" s="152" t="s">
        <v>657</v>
      </c>
      <c r="F588" s="149"/>
      <c r="G588" s="223" t="str">
        <f t="shared" si="55"/>
        <v>21</v>
      </c>
      <c r="H588" s="150" t="str">
        <f t="shared" si="54"/>
        <v>1303</v>
      </c>
    </row>
    <row r="589" spans="1:8" ht="24.95" customHeight="1">
      <c r="A589" s="149">
        <v>588</v>
      </c>
      <c r="B589" s="151" t="s">
        <v>1057</v>
      </c>
      <c r="C589" s="152">
        <v>60.68</v>
      </c>
      <c r="D589" s="152" t="s">
        <v>356</v>
      </c>
      <c r="E589" s="152" t="s">
        <v>657</v>
      </c>
      <c r="F589" s="149"/>
      <c r="G589" s="223" t="str">
        <f t="shared" si="55"/>
        <v>21</v>
      </c>
      <c r="H589" s="150" t="str">
        <f t="shared" si="54"/>
        <v>1304</v>
      </c>
    </row>
    <row r="590" spans="1:8" ht="24.95" customHeight="1">
      <c r="A590" s="148">
        <v>589</v>
      </c>
      <c r="B590" s="151" t="s">
        <v>1058</v>
      </c>
      <c r="C590" s="152">
        <v>59.83</v>
      </c>
      <c r="D590" s="152" t="s">
        <v>356</v>
      </c>
      <c r="E590" s="152" t="s">
        <v>657</v>
      </c>
      <c r="F590" s="149"/>
      <c r="G590" s="223" t="str">
        <f t="shared" si="55"/>
        <v>21</v>
      </c>
      <c r="H590" s="150" t="str">
        <f t="shared" si="54"/>
        <v>1305</v>
      </c>
    </row>
    <row r="591" spans="1:8" ht="24.95" customHeight="1">
      <c r="A591" s="149">
        <v>590</v>
      </c>
      <c r="B591" s="151" t="s">
        <v>1059</v>
      </c>
      <c r="C591" s="152">
        <v>60.58</v>
      </c>
      <c r="D591" s="152" t="s">
        <v>356</v>
      </c>
      <c r="E591" s="152" t="s">
        <v>657</v>
      </c>
      <c r="F591" s="149"/>
      <c r="G591" s="223" t="str">
        <f t="shared" si="55"/>
        <v>21</v>
      </c>
      <c r="H591" s="150" t="str">
        <f t="shared" ref="H591:H654" si="56">RIGHT(B591,4)</f>
        <v>1401</v>
      </c>
    </row>
    <row r="592" spans="1:8" ht="24.95" customHeight="1">
      <c r="A592" s="148">
        <v>591</v>
      </c>
      <c r="B592" s="151" t="s">
        <v>1060</v>
      </c>
      <c r="C592" s="152">
        <v>60.68</v>
      </c>
      <c r="D592" s="152" t="s">
        <v>356</v>
      </c>
      <c r="E592" s="152" t="s">
        <v>657</v>
      </c>
      <c r="F592" s="149"/>
      <c r="G592" s="223" t="str">
        <f t="shared" ref="G592:G655" si="57">LEFT(B592,2)</f>
        <v>21</v>
      </c>
      <c r="H592" s="150" t="str">
        <f t="shared" si="56"/>
        <v>1402</v>
      </c>
    </row>
    <row r="593" spans="1:8" ht="24.95" customHeight="1">
      <c r="A593" s="149">
        <v>592</v>
      </c>
      <c r="B593" s="151" t="s">
        <v>1061</v>
      </c>
      <c r="C593" s="152">
        <v>60.49</v>
      </c>
      <c r="D593" s="152" t="s">
        <v>356</v>
      </c>
      <c r="E593" s="152" t="s">
        <v>657</v>
      </c>
      <c r="F593" s="149"/>
      <c r="G593" s="223" t="str">
        <f t="shared" si="57"/>
        <v>21</v>
      </c>
      <c r="H593" s="150" t="str">
        <f t="shared" si="56"/>
        <v>1403</v>
      </c>
    </row>
    <row r="594" spans="1:8" ht="24.95" customHeight="1">
      <c r="A594" s="148">
        <v>593</v>
      </c>
      <c r="B594" s="151" t="s">
        <v>1062</v>
      </c>
      <c r="C594" s="152">
        <v>60.68</v>
      </c>
      <c r="D594" s="152" t="s">
        <v>356</v>
      </c>
      <c r="E594" s="152" t="s">
        <v>657</v>
      </c>
      <c r="F594" s="149"/>
      <c r="G594" s="223" t="str">
        <f t="shared" si="57"/>
        <v>21</v>
      </c>
      <c r="H594" s="150" t="str">
        <f t="shared" si="56"/>
        <v>1404</v>
      </c>
    </row>
    <row r="595" spans="1:8" ht="24.95" customHeight="1">
      <c r="A595" s="149">
        <v>594</v>
      </c>
      <c r="B595" s="151" t="s">
        <v>1063</v>
      </c>
      <c r="C595" s="152">
        <v>59.83</v>
      </c>
      <c r="D595" s="152" t="s">
        <v>356</v>
      </c>
      <c r="E595" s="152" t="s">
        <v>657</v>
      </c>
      <c r="F595" s="149"/>
      <c r="G595" s="223" t="str">
        <f t="shared" si="57"/>
        <v>21</v>
      </c>
      <c r="H595" s="150" t="str">
        <f t="shared" si="56"/>
        <v>1405</v>
      </c>
    </row>
    <row r="596" spans="1:8" ht="24.95" customHeight="1">
      <c r="A596" s="148">
        <v>595</v>
      </c>
      <c r="B596" s="153" t="s">
        <v>1064</v>
      </c>
      <c r="C596" s="153">
        <v>60.58</v>
      </c>
      <c r="D596" s="152" t="s">
        <v>356</v>
      </c>
      <c r="E596" s="152" t="s">
        <v>657</v>
      </c>
      <c r="F596" s="149"/>
      <c r="G596" s="223" t="str">
        <f t="shared" si="57"/>
        <v>21</v>
      </c>
      <c r="H596" s="150" t="str">
        <f t="shared" si="56"/>
        <v>-201</v>
      </c>
    </row>
    <row r="597" spans="1:8" ht="24.95" customHeight="1">
      <c r="A597" s="149">
        <v>596</v>
      </c>
      <c r="B597" s="153" t="s">
        <v>1065</v>
      </c>
      <c r="C597" s="153">
        <v>60.68</v>
      </c>
      <c r="D597" s="152" t="s">
        <v>356</v>
      </c>
      <c r="E597" s="152" t="s">
        <v>657</v>
      </c>
      <c r="F597" s="149"/>
      <c r="G597" s="223" t="str">
        <f t="shared" si="57"/>
        <v>21</v>
      </c>
      <c r="H597" s="150" t="str">
        <f t="shared" si="56"/>
        <v>-202</v>
      </c>
    </row>
    <row r="598" spans="1:8" ht="24.95" customHeight="1">
      <c r="A598" s="148">
        <v>597</v>
      </c>
      <c r="B598" s="153" t="s">
        <v>1066</v>
      </c>
      <c r="C598" s="153">
        <v>60.49</v>
      </c>
      <c r="D598" s="152" t="s">
        <v>356</v>
      </c>
      <c r="E598" s="152" t="s">
        <v>657</v>
      </c>
      <c r="F598" s="149"/>
      <c r="G598" s="223" t="str">
        <f t="shared" si="57"/>
        <v>21</v>
      </c>
      <c r="H598" s="150" t="str">
        <f t="shared" si="56"/>
        <v>-203</v>
      </c>
    </row>
    <row r="599" spans="1:8" ht="24.95" customHeight="1">
      <c r="A599" s="149">
        <v>598</v>
      </c>
      <c r="B599" s="153" t="s">
        <v>1067</v>
      </c>
      <c r="C599" s="153">
        <v>60.68</v>
      </c>
      <c r="D599" s="152" t="s">
        <v>356</v>
      </c>
      <c r="E599" s="152" t="s">
        <v>657</v>
      </c>
      <c r="F599" s="149"/>
      <c r="G599" s="223" t="str">
        <f t="shared" si="57"/>
        <v>21</v>
      </c>
      <c r="H599" s="150" t="str">
        <f t="shared" si="56"/>
        <v>-304</v>
      </c>
    </row>
    <row r="600" spans="1:8" ht="24.95" customHeight="1">
      <c r="A600" s="148">
        <v>599</v>
      </c>
      <c r="B600" s="153" t="s">
        <v>1068</v>
      </c>
      <c r="C600" s="153">
        <v>59.83</v>
      </c>
      <c r="D600" s="152" t="s">
        <v>356</v>
      </c>
      <c r="E600" s="152" t="s">
        <v>657</v>
      </c>
      <c r="F600" s="149"/>
      <c r="G600" s="223" t="str">
        <f t="shared" si="57"/>
        <v>21</v>
      </c>
      <c r="H600" s="150" t="str">
        <f t="shared" si="56"/>
        <v>-305</v>
      </c>
    </row>
    <row r="601" spans="1:8" ht="24.95" customHeight="1">
      <c r="A601" s="149">
        <v>600</v>
      </c>
      <c r="B601" s="153" t="s">
        <v>1069</v>
      </c>
      <c r="C601" s="153">
        <v>60.58</v>
      </c>
      <c r="D601" s="152" t="s">
        <v>356</v>
      </c>
      <c r="E601" s="152" t="s">
        <v>657</v>
      </c>
      <c r="F601" s="149"/>
      <c r="G601" s="223" t="str">
        <f t="shared" si="57"/>
        <v>21</v>
      </c>
      <c r="H601" s="150" t="str">
        <f t="shared" si="56"/>
        <v>-401</v>
      </c>
    </row>
    <row r="602" spans="1:8" ht="24.95" customHeight="1">
      <c r="A602" s="148">
        <v>601</v>
      </c>
      <c r="B602" s="153" t="s">
        <v>1070</v>
      </c>
      <c r="C602" s="153">
        <v>60.68</v>
      </c>
      <c r="D602" s="152" t="s">
        <v>356</v>
      </c>
      <c r="E602" s="152" t="s">
        <v>657</v>
      </c>
      <c r="F602" s="149"/>
      <c r="G602" s="223" t="str">
        <f t="shared" si="57"/>
        <v>21</v>
      </c>
      <c r="H602" s="150" t="str">
        <f t="shared" si="56"/>
        <v>-402</v>
      </c>
    </row>
    <row r="603" spans="1:8" ht="24.95" customHeight="1">
      <c r="A603" s="149">
        <v>602</v>
      </c>
      <c r="B603" s="153" t="s">
        <v>1071</v>
      </c>
      <c r="C603" s="153">
        <v>60.49</v>
      </c>
      <c r="D603" s="152" t="s">
        <v>356</v>
      </c>
      <c r="E603" s="152" t="s">
        <v>657</v>
      </c>
      <c r="F603" s="149"/>
      <c r="G603" s="223" t="str">
        <f t="shared" si="57"/>
        <v>21</v>
      </c>
      <c r="H603" s="150" t="str">
        <f t="shared" si="56"/>
        <v>-403</v>
      </c>
    </row>
    <row r="604" spans="1:8" ht="24.95" customHeight="1">
      <c r="A604" s="148">
        <v>603</v>
      </c>
      <c r="B604" s="153" t="s">
        <v>1072</v>
      </c>
      <c r="C604" s="153">
        <v>60.68</v>
      </c>
      <c r="D604" s="152" t="s">
        <v>356</v>
      </c>
      <c r="E604" s="152" t="s">
        <v>657</v>
      </c>
      <c r="F604" s="149"/>
      <c r="G604" s="223" t="str">
        <f t="shared" si="57"/>
        <v>21</v>
      </c>
      <c r="H604" s="150" t="str">
        <f t="shared" si="56"/>
        <v>-404</v>
      </c>
    </row>
    <row r="605" spans="1:8" ht="24.95" customHeight="1">
      <c r="A605" s="149">
        <v>604</v>
      </c>
      <c r="B605" s="153" t="s">
        <v>1073</v>
      </c>
      <c r="C605" s="153">
        <v>59.83</v>
      </c>
      <c r="D605" s="152" t="s">
        <v>356</v>
      </c>
      <c r="E605" s="152" t="s">
        <v>657</v>
      </c>
      <c r="F605" s="149"/>
      <c r="G605" s="223" t="str">
        <f t="shared" si="57"/>
        <v>21</v>
      </c>
      <c r="H605" s="150" t="str">
        <f t="shared" si="56"/>
        <v>-405</v>
      </c>
    </row>
    <row r="606" spans="1:8" ht="24.95" customHeight="1">
      <c r="A606" s="148">
        <v>605</v>
      </c>
      <c r="B606" s="153" t="s">
        <v>1074</v>
      </c>
      <c r="C606" s="153">
        <v>60.58</v>
      </c>
      <c r="D606" s="152" t="s">
        <v>356</v>
      </c>
      <c r="E606" s="152" t="s">
        <v>657</v>
      </c>
      <c r="F606" s="149"/>
      <c r="G606" s="223" t="str">
        <f t="shared" si="57"/>
        <v>21</v>
      </c>
      <c r="H606" s="150" t="str">
        <f t="shared" si="56"/>
        <v>-501</v>
      </c>
    </row>
    <row r="607" spans="1:8" ht="24.95" customHeight="1">
      <c r="A607" s="149">
        <v>606</v>
      </c>
      <c r="B607" s="153" t="s">
        <v>1075</v>
      </c>
      <c r="C607" s="153">
        <v>60.68</v>
      </c>
      <c r="D607" s="152" t="s">
        <v>356</v>
      </c>
      <c r="E607" s="152" t="s">
        <v>657</v>
      </c>
      <c r="F607" s="149"/>
      <c r="G607" s="223" t="str">
        <f t="shared" si="57"/>
        <v>21</v>
      </c>
      <c r="H607" s="150" t="str">
        <f t="shared" si="56"/>
        <v>-502</v>
      </c>
    </row>
    <row r="608" spans="1:8" ht="24.95" customHeight="1">
      <c r="A608" s="148">
        <v>607</v>
      </c>
      <c r="B608" s="153" t="s">
        <v>1076</v>
      </c>
      <c r="C608" s="153">
        <v>60.49</v>
      </c>
      <c r="D608" s="152" t="s">
        <v>356</v>
      </c>
      <c r="E608" s="152" t="s">
        <v>657</v>
      </c>
      <c r="F608" s="149"/>
      <c r="G608" s="223" t="str">
        <f t="shared" si="57"/>
        <v>21</v>
      </c>
      <c r="H608" s="150" t="str">
        <f t="shared" si="56"/>
        <v>1503</v>
      </c>
    </row>
    <row r="609" spans="1:8" ht="24.95" customHeight="1">
      <c r="A609" s="149">
        <v>608</v>
      </c>
      <c r="B609" s="153" t="s">
        <v>1077</v>
      </c>
      <c r="C609" s="153">
        <v>60.68</v>
      </c>
      <c r="D609" s="152" t="s">
        <v>356</v>
      </c>
      <c r="E609" s="152" t="s">
        <v>657</v>
      </c>
      <c r="F609" s="149"/>
      <c r="G609" s="223" t="str">
        <f t="shared" si="57"/>
        <v>21</v>
      </c>
      <c r="H609" s="150" t="str">
        <f t="shared" si="56"/>
        <v>1504</v>
      </c>
    </row>
    <row r="610" spans="1:8" ht="24.95" customHeight="1">
      <c r="A610" s="148">
        <v>609</v>
      </c>
      <c r="B610" s="153" t="s">
        <v>1078</v>
      </c>
      <c r="C610" s="153">
        <v>59.83</v>
      </c>
      <c r="D610" s="152" t="s">
        <v>356</v>
      </c>
      <c r="E610" s="152" t="s">
        <v>657</v>
      </c>
      <c r="F610" s="149"/>
      <c r="G610" s="223" t="str">
        <f t="shared" si="57"/>
        <v>21</v>
      </c>
      <c r="H610" s="150" t="str">
        <f t="shared" si="56"/>
        <v>1505</v>
      </c>
    </row>
    <row r="611" spans="1:8" ht="24.95" customHeight="1">
      <c r="A611" s="149">
        <v>610</v>
      </c>
      <c r="B611" s="153" t="s">
        <v>1079</v>
      </c>
      <c r="C611" s="153">
        <v>60.58</v>
      </c>
      <c r="D611" s="152" t="s">
        <v>356</v>
      </c>
      <c r="E611" s="152" t="s">
        <v>657</v>
      </c>
      <c r="F611" s="149"/>
      <c r="G611" s="223" t="str">
        <f t="shared" si="57"/>
        <v>21</v>
      </c>
      <c r="H611" s="150" t="str">
        <f t="shared" si="56"/>
        <v>1601</v>
      </c>
    </row>
    <row r="612" spans="1:8" ht="24.95" customHeight="1">
      <c r="A612" s="148">
        <v>611</v>
      </c>
      <c r="B612" s="153" t="s">
        <v>1080</v>
      </c>
      <c r="C612" s="153">
        <v>60.68</v>
      </c>
      <c r="D612" s="152" t="s">
        <v>356</v>
      </c>
      <c r="E612" s="152" t="s">
        <v>657</v>
      </c>
      <c r="F612" s="149"/>
      <c r="G612" s="223" t="str">
        <f t="shared" si="57"/>
        <v>21</v>
      </c>
      <c r="H612" s="150" t="str">
        <f t="shared" si="56"/>
        <v>1602</v>
      </c>
    </row>
    <row r="613" spans="1:8" ht="24.95" customHeight="1">
      <c r="A613" s="149">
        <v>612</v>
      </c>
      <c r="B613" s="153" t="s">
        <v>1081</v>
      </c>
      <c r="C613" s="153">
        <v>60.49</v>
      </c>
      <c r="D613" s="152" t="s">
        <v>356</v>
      </c>
      <c r="E613" s="152" t="s">
        <v>657</v>
      </c>
      <c r="F613" s="149"/>
      <c r="G613" s="223" t="str">
        <f t="shared" si="57"/>
        <v>21</v>
      </c>
      <c r="H613" s="150" t="str">
        <f t="shared" si="56"/>
        <v>1603</v>
      </c>
    </row>
    <row r="614" spans="1:8" ht="24.95" customHeight="1">
      <c r="A614" s="148">
        <v>613</v>
      </c>
      <c r="B614" s="153" t="s">
        <v>1082</v>
      </c>
      <c r="C614" s="153">
        <v>60.68</v>
      </c>
      <c r="D614" s="152" t="s">
        <v>356</v>
      </c>
      <c r="E614" s="152" t="s">
        <v>657</v>
      </c>
      <c r="F614" s="149"/>
      <c r="G614" s="223" t="str">
        <f t="shared" si="57"/>
        <v>21</v>
      </c>
      <c r="H614" s="150" t="str">
        <f t="shared" si="56"/>
        <v>1604</v>
      </c>
    </row>
    <row r="615" spans="1:8" ht="24.95" customHeight="1">
      <c r="A615" s="149">
        <v>614</v>
      </c>
      <c r="B615" s="153" t="s">
        <v>1083</v>
      </c>
      <c r="C615" s="153">
        <v>59.83</v>
      </c>
      <c r="D615" s="152" t="s">
        <v>356</v>
      </c>
      <c r="E615" s="152" t="s">
        <v>657</v>
      </c>
      <c r="F615" s="149"/>
      <c r="G615" s="223" t="str">
        <f t="shared" si="57"/>
        <v>21</v>
      </c>
      <c r="H615" s="150" t="str">
        <f t="shared" si="56"/>
        <v>1605</v>
      </c>
    </row>
    <row r="616" spans="1:8" ht="24.95" customHeight="1">
      <c r="A616" s="148">
        <v>615</v>
      </c>
      <c r="B616" s="153" t="s">
        <v>1084</v>
      </c>
      <c r="C616" s="153">
        <v>59.83</v>
      </c>
      <c r="D616" s="152" t="s">
        <v>356</v>
      </c>
      <c r="E616" s="152" t="s">
        <v>657</v>
      </c>
      <c r="F616" s="149"/>
      <c r="G616" s="223" t="str">
        <f t="shared" si="57"/>
        <v>21</v>
      </c>
      <c r="H616" s="150" t="str">
        <f t="shared" si="56"/>
        <v>-201</v>
      </c>
    </row>
    <row r="617" spans="1:8" ht="24.95" customHeight="1">
      <c r="A617" s="149">
        <v>616</v>
      </c>
      <c r="B617" s="153" t="s">
        <v>1085</v>
      </c>
      <c r="C617" s="153">
        <v>60.68</v>
      </c>
      <c r="D617" s="152" t="s">
        <v>356</v>
      </c>
      <c r="E617" s="152" t="s">
        <v>657</v>
      </c>
      <c r="F617" s="149"/>
      <c r="G617" s="223" t="str">
        <f t="shared" si="57"/>
        <v>21</v>
      </c>
      <c r="H617" s="150" t="str">
        <f t="shared" si="56"/>
        <v>-202</v>
      </c>
    </row>
    <row r="618" spans="1:8" ht="24.95" customHeight="1">
      <c r="A618" s="148">
        <v>617</v>
      </c>
      <c r="B618" s="153" t="s">
        <v>1086</v>
      </c>
      <c r="C618" s="153">
        <v>60.49</v>
      </c>
      <c r="D618" s="152" t="s">
        <v>356</v>
      </c>
      <c r="E618" s="152" t="s">
        <v>657</v>
      </c>
      <c r="F618" s="149"/>
      <c r="G618" s="223" t="str">
        <f t="shared" si="57"/>
        <v>21</v>
      </c>
      <c r="H618" s="150" t="str">
        <f t="shared" si="56"/>
        <v>-203</v>
      </c>
    </row>
    <row r="619" spans="1:8" ht="24.95" customHeight="1">
      <c r="A619" s="149">
        <v>618</v>
      </c>
      <c r="B619" s="153" t="s">
        <v>1087</v>
      </c>
      <c r="C619" s="153">
        <v>60.68</v>
      </c>
      <c r="D619" s="152" t="s">
        <v>356</v>
      </c>
      <c r="E619" s="152" t="s">
        <v>657</v>
      </c>
      <c r="F619" s="149"/>
      <c r="G619" s="223" t="str">
        <f t="shared" si="57"/>
        <v>21</v>
      </c>
      <c r="H619" s="150" t="str">
        <f t="shared" si="56"/>
        <v>-204</v>
      </c>
    </row>
    <row r="620" spans="1:8" ht="24.95" customHeight="1">
      <c r="A620" s="148">
        <v>619</v>
      </c>
      <c r="B620" s="153" t="s">
        <v>1088</v>
      </c>
      <c r="C620" s="153">
        <v>60.58</v>
      </c>
      <c r="D620" s="152" t="s">
        <v>356</v>
      </c>
      <c r="E620" s="152" t="s">
        <v>657</v>
      </c>
      <c r="F620" s="149"/>
      <c r="G620" s="223" t="str">
        <f t="shared" si="57"/>
        <v>21</v>
      </c>
      <c r="H620" s="150" t="str">
        <f t="shared" si="56"/>
        <v>-205</v>
      </c>
    </row>
    <row r="621" spans="1:8" ht="24.95" customHeight="1">
      <c r="A621" s="149">
        <v>620</v>
      </c>
      <c r="B621" s="153" t="s">
        <v>1089</v>
      </c>
      <c r="C621" s="153">
        <v>59.83</v>
      </c>
      <c r="D621" s="152" t="s">
        <v>356</v>
      </c>
      <c r="E621" s="152" t="s">
        <v>657</v>
      </c>
      <c r="F621" s="149"/>
      <c r="G621" s="223" t="str">
        <f t="shared" si="57"/>
        <v>21</v>
      </c>
      <c r="H621" s="150" t="str">
        <f t="shared" si="56"/>
        <v>-301</v>
      </c>
    </row>
    <row r="622" spans="1:8" ht="24.95" customHeight="1">
      <c r="A622" s="148">
        <v>621</v>
      </c>
      <c r="B622" s="153" t="s">
        <v>1090</v>
      </c>
      <c r="C622" s="153">
        <v>60.68</v>
      </c>
      <c r="D622" s="152" t="s">
        <v>356</v>
      </c>
      <c r="E622" s="152" t="s">
        <v>657</v>
      </c>
      <c r="F622" s="149"/>
      <c r="G622" s="223" t="str">
        <f t="shared" si="57"/>
        <v>21</v>
      </c>
      <c r="H622" s="150" t="str">
        <f t="shared" si="56"/>
        <v>-302</v>
      </c>
    </row>
    <row r="623" spans="1:8" ht="24.95" customHeight="1">
      <c r="A623" s="149">
        <v>622</v>
      </c>
      <c r="B623" s="153" t="s">
        <v>1091</v>
      </c>
      <c r="C623" s="153">
        <v>60.68</v>
      </c>
      <c r="D623" s="152" t="s">
        <v>356</v>
      </c>
      <c r="E623" s="152" t="s">
        <v>657</v>
      </c>
      <c r="F623" s="149"/>
      <c r="G623" s="223" t="str">
        <f t="shared" si="57"/>
        <v>21</v>
      </c>
      <c r="H623" s="150" t="str">
        <f t="shared" si="56"/>
        <v>-402</v>
      </c>
    </row>
    <row r="624" spans="1:8" ht="24.95" customHeight="1">
      <c r="A624" s="148">
        <v>623</v>
      </c>
      <c r="B624" s="153" t="s">
        <v>1092</v>
      </c>
      <c r="C624" s="153">
        <v>60.49</v>
      </c>
      <c r="D624" s="152" t="s">
        <v>356</v>
      </c>
      <c r="E624" s="152" t="s">
        <v>657</v>
      </c>
      <c r="F624" s="149"/>
      <c r="G624" s="223" t="str">
        <f t="shared" si="57"/>
        <v>21</v>
      </c>
      <c r="H624" s="150" t="str">
        <f t="shared" si="56"/>
        <v>-403</v>
      </c>
    </row>
    <row r="625" spans="1:8" ht="24.95" customHeight="1">
      <c r="A625" s="149">
        <v>624</v>
      </c>
      <c r="B625" s="153" t="s">
        <v>1093</v>
      </c>
      <c r="C625" s="153">
        <v>60.68</v>
      </c>
      <c r="D625" s="152" t="s">
        <v>356</v>
      </c>
      <c r="E625" s="152" t="s">
        <v>657</v>
      </c>
      <c r="F625" s="149"/>
      <c r="G625" s="223" t="str">
        <f t="shared" si="57"/>
        <v>21</v>
      </c>
      <c r="H625" s="150" t="str">
        <f t="shared" si="56"/>
        <v>-404</v>
      </c>
    </row>
    <row r="626" spans="1:8" ht="24.95" customHeight="1">
      <c r="A626" s="148">
        <v>625</v>
      </c>
      <c r="B626" s="153" t="s">
        <v>1094</v>
      </c>
      <c r="C626" s="153">
        <v>60.58</v>
      </c>
      <c r="D626" s="152" t="s">
        <v>356</v>
      </c>
      <c r="E626" s="152" t="s">
        <v>657</v>
      </c>
      <c r="F626" s="149"/>
      <c r="G626" s="223" t="str">
        <f t="shared" si="57"/>
        <v>21</v>
      </c>
      <c r="H626" s="150" t="str">
        <f t="shared" si="56"/>
        <v>-405</v>
      </c>
    </row>
    <row r="627" spans="1:8" ht="24.95" customHeight="1">
      <c r="A627" s="149">
        <v>626</v>
      </c>
      <c r="B627" s="153" t="s">
        <v>1095</v>
      </c>
      <c r="C627" s="153">
        <v>59.83</v>
      </c>
      <c r="D627" s="152" t="s">
        <v>356</v>
      </c>
      <c r="E627" s="152" t="s">
        <v>657</v>
      </c>
      <c r="F627" s="149"/>
      <c r="G627" s="223" t="str">
        <f t="shared" si="57"/>
        <v>21</v>
      </c>
      <c r="H627" s="150" t="str">
        <f t="shared" si="56"/>
        <v>-501</v>
      </c>
    </row>
    <row r="628" spans="1:8" ht="24.95" customHeight="1">
      <c r="A628" s="148">
        <v>627</v>
      </c>
      <c r="B628" s="153" t="s">
        <v>1096</v>
      </c>
      <c r="C628" s="153">
        <v>60.68</v>
      </c>
      <c r="D628" s="152" t="s">
        <v>356</v>
      </c>
      <c r="E628" s="152" t="s">
        <v>657</v>
      </c>
      <c r="F628" s="149"/>
      <c r="G628" s="223" t="str">
        <f t="shared" si="57"/>
        <v>21</v>
      </c>
      <c r="H628" s="150" t="str">
        <f t="shared" si="56"/>
        <v>-502</v>
      </c>
    </row>
    <row r="629" spans="1:8" ht="24.95" customHeight="1">
      <c r="A629" s="149">
        <v>628</v>
      </c>
      <c r="B629" s="153" t="s">
        <v>1097</v>
      </c>
      <c r="C629" s="153">
        <v>60.49</v>
      </c>
      <c r="D629" s="152" t="s">
        <v>356</v>
      </c>
      <c r="E629" s="152" t="s">
        <v>657</v>
      </c>
      <c r="F629" s="149"/>
      <c r="G629" s="223" t="str">
        <f t="shared" si="57"/>
        <v>21</v>
      </c>
      <c r="H629" s="150" t="str">
        <f t="shared" si="56"/>
        <v>-503</v>
      </c>
    </row>
    <row r="630" spans="1:8" ht="24.95" customHeight="1">
      <c r="A630" s="148">
        <v>629</v>
      </c>
      <c r="B630" s="153" t="s">
        <v>1098</v>
      </c>
      <c r="C630" s="153">
        <v>60.68</v>
      </c>
      <c r="D630" s="152" t="s">
        <v>356</v>
      </c>
      <c r="E630" s="152" t="s">
        <v>657</v>
      </c>
      <c r="F630" s="149"/>
      <c r="G630" s="223" t="str">
        <f t="shared" si="57"/>
        <v>21</v>
      </c>
      <c r="H630" s="150" t="str">
        <f t="shared" si="56"/>
        <v>-504</v>
      </c>
    </row>
    <row r="631" spans="1:8" ht="24.95" customHeight="1">
      <c r="A631" s="149">
        <v>630</v>
      </c>
      <c r="B631" s="153" t="s">
        <v>1099</v>
      </c>
      <c r="C631" s="153">
        <v>60.58</v>
      </c>
      <c r="D631" s="152" t="s">
        <v>356</v>
      </c>
      <c r="E631" s="152" t="s">
        <v>657</v>
      </c>
      <c r="F631" s="149"/>
      <c r="G631" s="223" t="str">
        <f t="shared" si="57"/>
        <v>21</v>
      </c>
      <c r="H631" s="150" t="str">
        <f t="shared" si="56"/>
        <v>-505</v>
      </c>
    </row>
    <row r="632" spans="1:8" ht="24.95" customHeight="1">
      <c r="A632" s="148">
        <v>631</v>
      </c>
      <c r="B632" s="153" t="s">
        <v>1100</v>
      </c>
      <c r="C632" s="153">
        <v>59.83</v>
      </c>
      <c r="D632" s="152" t="s">
        <v>356</v>
      </c>
      <c r="E632" s="152" t="s">
        <v>657</v>
      </c>
      <c r="F632" s="149"/>
      <c r="G632" s="223" t="str">
        <f t="shared" si="57"/>
        <v>21</v>
      </c>
      <c r="H632" s="150" t="str">
        <f t="shared" si="56"/>
        <v>-601</v>
      </c>
    </row>
    <row r="633" spans="1:8" ht="24.95" customHeight="1">
      <c r="A633" s="149">
        <v>632</v>
      </c>
      <c r="B633" s="153" t="s">
        <v>1101</v>
      </c>
      <c r="C633" s="153">
        <v>60.68</v>
      </c>
      <c r="D633" s="152" t="s">
        <v>356</v>
      </c>
      <c r="E633" s="152" t="s">
        <v>657</v>
      </c>
      <c r="F633" s="149"/>
      <c r="G633" s="223" t="str">
        <f t="shared" si="57"/>
        <v>21</v>
      </c>
      <c r="H633" s="150" t="str">
        <f t="shared" si="56"/>
        <v>-602</v>
      </c>
    </row>
    <row r="634" spans="1:8" ht="24.95" customHeight="1">
      <c r="A634" s="148">
        <v>633</v>
      </c>
      <c r="B634" s="153" t="s">
        <v>1102</v>
      </c>
      <c r="C634" s="153">
        <v>60.49</v>
      </c>
      <c r="D634" s="152" t="s">
        <v>356</v>
      </c>
      <c r="E634" s="152" t="s">
        <v>657</v>
      </c>
      <c r="F634" s="149"/>
      <c r="G634" s="223" t="str">
        <f t="shared" si="57"/>
        <v>21</v>
      </c>
      <c r="H634" s="150" t="str">
        <f t="shared" si="56"/>
        <v>-603</v>
      </c>
    </row>
    <row r="635" spans="1:8" ht="24.95" customHeight="1">
      <c r="A635" s="149">
        <v>634</v>
      </c>
      <c r="B635" s="153" t="s">
        <v>1103</v>
      </c>
      <c r="C635" s="153">
        <v>60.68</v>
      </c>
      <c r="D635" s="152" t="s">
        <v>356</v>
      </c>
      <c r="E635" s="152" t="s">
        <v>657</v>
      </c>
      <c r="F635" s="149"/>
      <c r="G635" s="223" t="str">
        <f t="shared" si="57"/>
        <v>21</v>
      </c>
      <c r="H635" s="150" t="str">
        <f t="shared" si="56"/>
        <v>-604</v>
      </c>
    </row>
    <row r="636" spans="1:8" ht="24.95" customHeight="1">
      <c r="A636" s="148">
        <v>635</v>
      </c>
      <c r="B636" s="153" t="s">
        <v>1104</v>
      </c>
      <c r="C636" s="153">
        <v>60.58</v>
      </c>
      <c r="D636" s="152" t="s">
        <v>356</v>
      </c>
      <c r="E636" s="152" t="s">
        <v>657</v>
      </c>
      <c r="F636" s="149"/>
      <c r="G636" s="223" t="str">
        <f t="shared" si="57"/>
        <v>21</v>
      </c>
      <c r="H636" s="150" t="str">
        <f t="shared" si="56"/>
        <v>-605</v>
      </c>
    </row>
    <row r="637" spans="1:8" ht="24.95" customHeight="1">
      <c r="A637" s="149">
        <v>636</v>
      </c>
      <c r="B637" s="153" t="s">
        <v>1105</v>
      </c>
      <c r="C637" s="153">
        <v>59.83</v>
      </c>
      <c r="D637" s="152" t="s">
        <v>356</v>
      </c>
      <c r="E637" s="152" t="s">
        <v>657</v>
      </c>
      <c r="F637" s="149"/>
      <c r="G637" s="223" t="str">
        <f t="shared" si="57"/>
        <v>21</v>
      </c>
      <c r="H637" s="150" t="str">
        <f t="shared" si="56"/>
        <v>-701</v>
      </c>
    </row>
    <row r="638" spans="1:8" ht="24.95" customHeight="1">
      <c r="A638" s="148">
        <v>637</v>
      </c>
      <c r="B638" s="153" t="s">
        <v>1106</v>
      </c>
      <c r="C638" s="153">
        <v>60.68</v>
      </c>
      <c r="D638" s="152" t="s">
        <v>356</v>
      </c>
      <c r="E638" s="152" t="s">
        <v>657</v>
      </c>
      <c r="F638" s="149"/>
      <c r="G638" s="223" t="str">
        <f t="shared" si="57"/>
        <v>21</v>
      </c>
      <c r="H638" s="150" t="str">
        <f t="shared" si="56"/>
        <v>-702</v>
      </c>
    </row>
    <row r="639" spans="1:8" ht="24.95" customHeight="1">
      <c r="A639" s="149">
        <v>638</v>
      </c>
      <c r="B639" s="153" t="s">
        <v>1107</v>
      </c>
      <c r="C639" s="153">
        <v>60.49</v>
      </c>
      <c r="D639" s="152" t="s">
        <v>356</v>
      </c>
      <c r="E639" s="152" t="s">
        <v>657</v>
      </c>
      <c r="F639" s="149"/>
      <c r="G639" s="223" t="str">
        <f t="shared" si="57"/>
        <v>21</v>
      </c>
      <c r="H639" s="150" t="str">
        <f t="shared" si="56"/>
        <v>-703</v>
      </c>
    </row>
    <row r="640" spans="1:8" ht="24.95" customHeight="1">
      <c r="A640" s="148">
        <v>639</v>
      </c>
      <c r="B640" s="153" t="s">
        <v>1108</v>
      </c>
      <c r="C640" s="153">
        <v>60.68</v>
      </c>
      <c r="D640" s="152" t="s">
        <v>356</v>
      </c>
      <c r="E640" s="152" t="s">
        <v>657</v>
      </c>
      <c r="F640" s="149"/>
      <c r="G640" s="223" t="str">
        <f t="shared" si="57"/>
        <v>21</v>
      </c>
      <c r="H640" s="150" t="str">
        <f t="shared" si="56"/>
        <v>-704</v>
      </c>
    </row>
    <row r="641" spans="1:8" ht="24.95" customHeight="1">
      <c r="A641" s="149">
        <v>640</v>
      </c>
      <c r="B641" s="153" t="s">
        <v>1109</v>
      </c>
      <c r="C641" s="153">
        <v>60.58</v>
      </c>
      <c r="D641" s="152" t="s">
        <v>356</v>
      </c>
      <c r="E641" s="152" t="s">
        <v>657</v>
      </c>
      <c r="F641" s="149"/>
      <c r="G641" s="223" t="str">
        <f t="shared" si="57"/>
        <v>21</v>
      </c>
      <c r="H641" s="150" t="str">
        <f t="shared" si="56"/>
        <v>-705</v>
      </c>
    </row>
    <row r="642" spans="1:8" ht="24.95" customHeight="1">
      <c r="A642" s="148">
        <v>641</v>
      </c>
      <c r="B642" s="153" t="s">
        <v>1110</v>
      </c>
      <c r="C642" s="153">
        <v>59.83</v>
      </c>
      <c r="D642" s="152" t="s">
        <v>356</v>
      </c>
      <c r="E642" s="152" t="s">
        <v>657</v>
      </c>
      <c r="F642" s="149"/>
      <c r="G642" s="223" t="str">
        <f t="shared" si="57"/>
        <v>21</v>
      </c>
      <c r="H642" s="150" t="str">
        <f t="shared" si="56"/>
        <v>-801</v>
      </c>
    </row>
    <row r="643" spans="1:8" ht="24.95" customHeight="1">
      <c r="A643" s="149">
        <v>642</v>
      </c>
      <c r="B643" s="153" t="s">
        <v>1111</v>
      </c>
      <c r="C643" s="153">
        <v>60.68</v>
      </c>
      <c r="D643" s="152" t="s">
        <v>356</v>
      </c>
      <c r="E643" s="152" t="s">
        <v>657</v>
      </c>
      <c r="F643" s="149"/>
      <c r="G643" s="223" t="str">
        <f t="shared" si="57"/>
        <v>21</v>
      </c>
      <c r="H643" s="150" t="str">
        <f t="shared" si="56"/>
        <v>-802</v>
      </c>
    </row>
    <row r="644" spans="1:8" ht="24.95" customHeight="1">
      <c r="A644" s="148">
        <v>643</v>
      </c>
      <c r="B644" s="153" t="s">
        <v>1112</v>
      </c>
      <c r="C644" s="153">
        <v>60.49</v>
      </c>
      <c r="D644" s="152" t="s">
        <v>356</v>
      </c>
      <c r="E644" s="152" t="s">
        <v>657</v>
      </c>
      <c r="F644" s="149"/>
      <c r="G644" s="223" t="str">
        <f t="shared" si="57"/>
        <v>21</v>
      </c>
      <c r="H644" s="150" t="str">
        <f t="shared" si="56"/>
        <v>-803</v>
      </c>
    </row>
    <row r="645" spans="1:8" ht="24.95" customHeight="1">
      <c r="A645" s="149">
        <v>644</v>
      </c>
      <c r="B645" s="153" t="s">
        <v>1113</v>
      </c>
      <c r="C645" s="153">
        <v>60.68</v>
      </c>
      <c r="D645" s="152" t="s">
        <v>356</v>
      </c>
      <c r="E645" s="152" t="s">
        <v>657</v>
      </c>
      <c r="F645" s="149"/>
      <c r="G645" s="223" t="str">
        <f t="shared" si="57"/>
        <v>21</v>
      </c>
      <c r="H645" s="150" t="str">
        <f t="shared" si="56"/>
        <v>-804</v>
      </c>
    </row>
    <row r="646" spans="1:8" ht="24.95" customHeight="1">
      <c r="A646" s="148">
        <v>645</v>
      </c>
      <c r="B646" s="153" t="s">
        <v>1114</v>
      </c>
      <c r="C646" s="153">
        <v>60.58</v>
      </c>
      <c r="D646" s="152" t="s">
        <v>356</v>
      </c>
      <c r="E646" s="152" t="s">
        <v>657</v>
      </c>
      <c r="F646" s="149"/>
      <c r="G646" s="223" t="str">
        <f t="shared" si="57"/>
        <v>21</v>
      </c>
      <c r="H646" s="150" t="str">
        <f t="shared" si="56"/>
        <v>-805</v>
      </c>
    </row>
    <row r="647" spans="1:8" ht="24.95" customHeight="1">
      <c r="A647" s="149">
        <v>646</v>
      </c>
      <c r="B647" s="153" t="s">
        <v>1115</v>
      </c>
      <c r="C647" s="153">
        <v>59.83</v>
      </c>
      <c r="D647" s="152" t="s">
        <v>356</v>
      </c>
      <c r="E647" s="152" t="s">
        <v>657</v>
      </c>
      <c r="F647" s="149"/>
      <c r="G647" s="223" t="str">
        <f t="shared" si="57"/>
        <v>21</v>
      </c>
      <c r="H647" s="150" t="str">
        <f t="shared" si="56"/>
        <v>-901</v>
      </c>
    </row>
    <row r="648" spans="1:8" ht="24.95" customHeight="1">
      <c r="A648" s="148">
        <v>647</v>
      </c>
      <c r="B648" s="153" t="s">
        <v>1116</v>
      </c>
      <c r="C648" s="153">
        <v>60.68</v>
      </c>
      <c r="D648" s="152" t="s">
        <v>356</v>
      </c>
      <c r="E648" s="152" t="s">
        <v>657</v>
      </c>
      <c r="F648" s="149"/>
      <c r="G648" s="223" t="str">
        <f t="shared" si="57"/>
        <v>21</v>
      </c>
      <c r="H648" s="150" t="str">
        <f t="shared" si="56"/>
        <v>-902</v>
      </c>
    </row>
    <row r="649" spans="1:8" ht="24.95" customHeight="1">
      <c r="A649" s="149">
        <v>648</v>
      </c>
      <c r="B649" s="153" t="s">
        <v>1117</v>
      </c>
      <c r="C649" s="153">
        <v>60.58</v>
      </c>
      <c r="D649" s="152" t="s">
        <v>356</v>
      </c>
      <c r="E649" s="152" t="s">
        <v>657</v>
      </c>
      <c r="F649" s="149"/>
      <c r="G649" s="223" t="str">
        <f t="shared" si="57"/>
        <v>21</v>
      </c>
      <c r="H649" s="150" t="str">
        <f t="shared" si="56"/>
        <v>-905</v>
      </c>
    </row>
    <row r="650" spans="1:8" ht="24.95" customHeight="1">
      <c r="A650" s="148">
        <v>649</v>
      </c>
      <c r="B650" s="153" t="s">
        <v>1118</v>
      </c>
      <c r="C650" s="153">
        <v>59.83</v>
      </c>
      <c r="D650" s="152" t="s">
        <v>356</v>
      </c>
      <c r="E650" s="152" t="s">
        <v>657</v>
      </c>
      <c r="F650" s="149"/>
      <c r="G650" s="223" t="str">
        <f t="shared" si="57"/>
        <v>21</v>
      </c>
      <c r="H650" s="150" t="str">
        <f t="shared" si="56"/>
        <v>1001</v>
      </c>
    </row>
    <row r="651" spans="1:8" ht="24.95" customHeight="1">
      <c r="A651" s="149">
        <v>650</v>
      </c>
      <c r="B651" s="153" t="s">
        <v>1119</v>
      </c>
      <c r="C651" s="153">
        <v>60.68</v>
      </c>
      <c r="D651" s="152" t="s">
        <v>356</v>
      </c>
      <c r="E651" s="152" t="s">
        <v>657</v>
      </c>
      <c r="F651" s="149"/>
      <c r="G651" s="223" t="str">
        <f t="shared" si="57"/>
        <v>21</v>
      </c>
      <c r="H651" s="150" t="str">
        <f t="shared" si="56"/>
        <v>1002</v>
      </c>
    </row>
    <row r="652" spans="1:8" ht="24.95" customHeight="1">
      <c r="A652" s="148">
        <v>651</v>
      </c>
      <c r="B652" s="153" t="s">
        <v>1120</v>
      </c>
      <c r="C652" s="153">
        <v>60.49</v>
      </c>
      <c r="D652" s="152" t="s">
        <v>356</v>
      </c>
      <c r="E652" s="152" t="s">
        <v>657</v>
      </c>
      <c r="F652" s="149"/>
      <c r="G652" s="223" t="str">
        <f t="shared" si="57"/>
        <v>21</v>
      </c>
      <c r="H652" s="150" t="str">
        <f t="shared" si="56"/>
        <v>1003</v>
      </c>
    </row>
    <row r="653" spans="1:8" ht="24.95" customHeight="1">
      <c r="A653" s="149">
        <v>652</v>
      </c>
      <c r="B653" s="153" t="s">
        <v>1121</v>
      </c>
      <c r="C653" s="153">
        <v>60.68</v>
      </c>
      <c r="D653" s="152" t="s">
        <v>356</v>
      </c>
      <c r="E653" s="152" t="s">
        <v>657</v>
      </c>
      <c r="F653" s="149"/>
      <c r="G653" s="223" t="str">
        <f t="shared" si="57"/>
        <v>21</v>
      </c>
      <c r="H653" s="150" t="str">
        <f t="shared" si="56"/>
        <v>1004</v>
      </c>
    </row>
    <row r="654" spans="1:8" ht="24.95" customHeight="1">
      <c r="A654" s="148">
        <v>653</v>
      </c>
      <c r="B654" s="153" t="s">
        <v>1122</v>
      </c>
      <c r="C654" s="153">
        <v>60.58</v>
      </c>
      <c r="D654" s="152" t="s">
        <v>356</v>
      </c>
      <c r="E654" s="152" t="s">
        <v>657</v>
      </c>
      <c r="F654" s="149"/>
      <c r="G654" s="223" t="str">
        <f t="shared" si="57"/>
        <v>21</v>
      </c>
      <c r="H654" s="150" t="str">
        <f t="shared" si="56"/>
        <v>1005</v>
      </c>
    </row>
    <row r="655" spans="1:8" ht="24.95" customHeight="1">
      <c r="A655" s="149">
        <v>654</v>
      </c>
      <c r="B655" s="153" t="s">
        <v>1123</v>
      </c>
      <c r="C655" s="153">
        <v>59.83</v>
      </c>
      <c r="D655" s="152" t="s">
        <v>356</v>
      </c>
      <c r="E655" s="152" t="s">
        <v>657</v>
      </c>
      <c r="F655" s="149"/>
      <c r="G655" s="223" t="str">
        <f t="shared" si="57"/>
        <v>21</v>
      </c>
      <c r="H655" s="150" t="str">
        <f t="shared" ref="H655:H718" si="58">RIGHT(B655,4)</f>
        <v>1101</v>
      </c>
    </row>
    <row r="656" spans="1:8" ht="24.95" customHeight="1">
      <c r="A656" s="148">
        <v>655</v>
      </c>
      <c r="B656" s="153" t="s">
        <v>1124</v>
      </c>
      <c r="C656" s="153">
        <v>60.68</v>
      </c>
      <c r="D656" s="152" t="s">
        <v>356</v>
      </c>
      <c r="E656" s="152" t="s">
        <v>657</v>
      </c>
      <c r="F656" s="149"/>
      <c r="G656" s="223" t="str">
        <f t="shared" ref="G656:G719" si="59">LEFT(B656,2)</f>
        <v>21</v>
      </c>
      <c r="H656" s="150" t="str">
        <f t="shared" si="58"/>
        <v>1102</v>
      </c>
    </row>
    <row r="657" spans="1:8" ht="24.95" customHeight="1">
      <c r="A657" s="149">
        <v>656</v>
      </c>
      <c r="B657" s="153" t="s">
        <v>1125</v>
      </c>
      <c r="C657" s="153">
        <v>60.58</v>
      </c>
      <c r="D657" s="152" t="s">
        <v>356</v>
      </c>
      <c r="E657" s="152" t="s">
        <v>657</v>
      </c>
      <c r="F657" s="149"/>
      <c r="G657" s="223" t="str">
        <f t="shared" si="59"/>
        <v>21</v>
      </c>
      <c r="H657" s="150" t="str">
        <f t="shared" si="58"/>
        <v>1105</v>
      </c>
    </row>
    <row r="658" spans="1:8" ht="24.95" customHeight="1">
      <c r="A658" s="148">
        <v>657</v>
      </c>
      <c r="B658" s="153" t="s">
        <v>1126</v>
      </c>
      <c r="C658" s="153">
        <v>59.83</v>
      </c>
      <c r="D658" s="152" t="s">
        <v>356</v>
      </c>
      <c r="E658" s="152" t="s">
        <v>657</v>
      </c>
      <c r="F658" s="149"/>
      <c r="G658" s="223" t="str">
        <f t="shared" si="59"/>
        <v>21</v>
      </c>
      <c r="H658" s="150" t="str">
        <f t="shared" si="58"/>
        <v>1201</v>
      </c>
    </row>
    <row r="659" spans="1:8" ht="24.95" customHeight="1">
      <c r="A659" s="149">
        <v>658</v>
      </c>
      <c r="B659" s="153" t="s">
        <v>1127</v>
      </c>
      <c r="C659" s="153">
        <v>60.68</v>
      </c>
      <c r="D659" s="152" t="s">
        <v>356</v>
      </c>
      <c r="E659" s="152" t="s">
        <v>657</v>
      </c>
      <c r="F659" s="149"/>
      <c r="G659" s="223" t="str">
        <f t="shared" si="59"/>
        <v>21</v>
      </c>
      <c r="H659" s="150" t="str">
        <f t="shared" si="58"/>
        <v>1202</v>
      </c>
    </row>
    <row r="660" spans="1:8" ht="24.95" customHeight="1">
      <c r="A660" s="148">
        <v>659</v>
      </c>
      <c r="B660" s="153" t="s">
        <v>1128</v>
      </c>
      <c r="C660" s="153">
        <v>60.49</v>
      </c>
      <c r="D660" s="152" t="s">
        <v>356</v>
      </c>
      <c r="E660" s="152" t="s">
        <v>657</v>
      </c>
      <c r="F660" s="149"/>
      <c r="G660" s="223" t="str">
        <f t="shared" si="59"/>
        <v>21</v>
      </c>
      <c r="H660" s="150" t="str">
        <f t="shared" si="58"/>
        <v>1203</v>
      </c>
    </row>
    <row r="661" spans="1:8" ht="24.95" customHeight="1">
      <c r="A661" s="149">
        <v>660</v>
      </c>
      <c r="B661" s="153" t="s">
        <v>1129</v>
      </c>
      <c r="C661" s="153">
        <v>60.68</v>
      </c>
      <c r="D661" s="152" t="s">
        <v>356</v>
      </c>
      <c r="E661" s="152" t="s">
        <v>657</v>
      </c>
      <c r="F661" s="149"/>
      <c r="G661" s="223" t="str">
        <f t="shared" si="59"/>
        <v>21</v>
      </c>
      <c r="H661" s="150" t="str">
        <f t="shared" si="58"/>
        <v>1204</v>
      </c>
    </row>
    <row r="662" spans="1:8" ht="24.95" customHeight="1">
      <c r="A662" s="148">
        <v>661</v>
      </c>
      <c r="B662" s="153" t="s">
        <v>1130</v>
      </c>
      <c r="C662" s="153">
        <v>60.58</v>
      </c>
      <c r="D662" s="152" t="s">
        <v>356</v>
      </c>
      <c r="E662" s="152" t="s">
        <v>657</v>
      </c>
      <c r="F662" s="149"/>
      <c r="G662" s="223" t="str">
        <f t="shared" si="59"/>
        <v>21</v>
      </c>
      <c r="H662" s="150" t="str">
        <f t="shared" si="58"/>
        <v>1205</v>
      </c>
    </row>
    <row r="663" spans="1:8" ht="24.95" customHeight="1">
      <c r="A663" s="149">
        <v>662</v>
      </c>
      <c r="B663" s="153" t="s">
        <v>1131</v>
      </c>
      <c r="C663" s="153">
        <v>59.83</v>
      </c>
      <c r="D663" s="152" t="s">
        <v>356</v>
      </c>
      <c r="E663" s="152" t="s">
        <v>657</v>
      </c>
      <c r="F663" s="149"/>
      <c r="G663" s="223" t="str">
        <f t="shared" si="59"/>
        <v>21</v>
      </c>
      <c r="H663" s="150" t="str">
        <f t="shared" si="58"/>
        <v>1301</v>
      </c>
    </row>
    <row r="664" spans="1:8" ht="24.95" customHeight="1">
      <c r="A664" s="148">
        <v>663</v>
      </c>
      <c r="B664" s="153" t="s">
        <v>1132</v>
      </c>
      <c r="C664" s="153">
        <v>60.68</v>
      </c>
      <c r="D664" s="152" t="s">
        <v>356</v>
      </c>
      <c r="E664" s="152" t="s">
        <v>657</v>
      </c>
      <c r="F664" s="149"/>
      <c r="G664" s="223" t="str">
        <f t="shared" si="59"/>
        <v>21</v>
      </c>
      <c r="H664" s="150" t="str">
        <f t="shared" si="58"/>
        <v>1302</v>
      </c>
    </row>
    <row r="665" spans="1:8" ht="24.95" customHeight="1">
      <c r="A665" s="149">
        <v>664</v>
      </c>
      <c r="B665" s="153" t="s">
        <v>1133</v>
      </c>
      <c r="C665" s="153">
        <v>60.49</v>
      </c>
      <c r="D665" s="152" t="s">
        <v>356</v>
      </c>
      <c r="E665" s="152" t="s">
        <v>657</v>
      </c>
      <c r="F665" s="149"/>
      <c r="G665" s="223" t="str">
        <f t="shared" si="59"/>
        <v>21</v>
      </c>
      <c r="H665" s="150" t="str">
        <f t="shared" si="58"/>
        <v>1303</v>
      </c>
    </row>
    <row r="666" spans="1:8" ht="24.95" customHeight="1">
      <c r="A666" s="148">
        <v>665</v>
      </c>
      <c r="B666" s="153" t="s">
        <v>1134</v>
      </c>
      <c r="C666" s="153">
        <v>60.68</v>
      </c>
      <c r="D666" s="152" t="s">
        <v>356</v>
      </c>
      <c r="E666" s="152" t="s">
        <v>657</v>
      </c>
      <c r="F666" s="149"/>
      <c r="G666" s="223" t="str">
        <f t="shared" si="59"/>
        <v>21</v>
      </c>
      <c r="H666" s="150" t="str">
        <f t="shared" si="58"/>
        <v>1304</v>
      </c>
    </row>
    <row r="667" spans="1:8" ht="24.95" customHeight="1">
      <c r="A667" s="149">
        <v>666</v>
      </c>
      <c r="B667" s="153" t="s">
        <v>1135</v>
      </c>
      <c r="C667" s="153">
        <v>60.58</v>
      </c>
      <c r="D667" s="152" t="s">
        <v>356</v>
      </c>
      <c r="E667" s="152" t="s">
        <v>657</v>
      </c>
      <c r="F667" s="149"/>
      <c r="G667" s="223" t="str">
        <f t="shared" si="59"/>
        <v>21</v>
      </c>
      <c r="H667" s="150" t="str">
        <f t="shared" si="58"/>
        <v>1305</v>
      </c>
    </row>
    <row r="668" spans="1:8" ht="24.95" customHeight="1">
      <c r="A668" s="148">
        <v>667</v>
      </c>
      <c r="B668" s="153" t="s">
        <v>1136</v>
      </c>
      <c r="C668" s="153">
        <v>59.83</v>
      </c>
      <c r="D668" s="152" t="s">
        <v>356</v>
      </c>
      <c r="E668" s="152" t="s">
        <v>657</v>
      </c>
      <c r="F668" s="149"/>
      <c r="G668" s="223" t="str">
        <f t="shared" si="59"/>
        <v>21</v>
      </c>
      <c r="H668" s="150" t="str">
        <f t="shared" si="58"/>
        <v>1401</v>
      </c>
    </row>
    <row r="669" spans="1:8" ht="24.95" customHeight="1">
      <c r="A669" s="149">
        <v>668</v>
      </c>
      <c r="B669" s="153" t="s">
        <v>1137</v>
      </c>
      <c r="C669" s="153">
        <v>60.68</v>
      </c>
      <c r="D669" s="152" t="s">
        <v>356</v>
      </c>
      <c r="E669" s="152" t="s">
        <v>657</v>
      </c>
      <c r="F669" s="149"/>
      <c r="G669" s="223" t="str">
        <f t="shared" si="59"/>
        <v>21</v>
      </c>
      <c r="H669" s="150" t="str">
        <f t="shared" si="58"/>
        <v>1402</v>
      </c>
    </row>
    <row r="670" spans="1:8" ht="24.95" customHeight="1">
      <c r="A670" s="148">
        <v>669</v>
      </c>
      <c r="B670" s="153" t="s">
        <v>1138</v>
      </c>
      <c r="C670" s="153">
        <v>60.49</v>
      </c>
      <c r="D670" s="152" t="s">
        <v>356</v>
      </c>
      <c r="E670" s="152" t="s">
        <v>657</v>
      </c>
      <c r="F670" s="149"/>
      <c r="G670" s="223" t="str">
        <f t="shared" si="59"/>
        <v>21</v>
      </c>
      <c r="H670" s="150" t="str">
        <f t="shared" si="58"/>
        <v>1403</v>
      </c>
    </row>
    <row r="671" spans="1:8" ht="24.95" customHeight="1">
      <c r="A671" s="149">
        <v>670</v>
      </c>
      <c r="B671" s="153" t="s">
        <v>1139</v>
      </c>
      <c r="C671" s="153">
        <v>60.68</v>
      </c>
      <c r="D671" s="152" t="s">
        <v>356</v>
      </c>
      <c r="E671" s="152" t="s">
        <v>657</v>
      </c>
      <c r="F671" s="149"/>
      <c r="G671" s="223" t="str">
        <f t="shared" si="59"/>
        <v>21</v>
      </c>
      <c r="H671" s="150" t="str">
        <f t="shared" si="58"/>
        <v>1404</v>
      </c>
    </row>
    <row r="672" spans="1:8" ht="24.95" customHeight="1">
      <c r="A672" s="148">
        <v>671</v>
      </c>
      <c r="B672" s="153" t="s">
        <v>1140</v>
      </c>
      <c r="C672" s="153">
        <v>60.58</v>
      </c>
      <c r="D672" s="152" t="s">
        <v>356</v>
      </c>
      <c r="E672" s="152" t="s">
        <v>657</v>
      </c>
      <c r="F672" s="149"/>
      <c r="G672" s="223" t="str">
        <f t="shared" si="59"/>
        <v>21</v>
      </c>
      <c r="H672" s="150" t="str">
        <f t="shared" si="58"/>
        <v>1405</v>
      </c>
    </row>
    <row r="673" spans="1:8" ht="24.95" customHeight="1">
      <c r="A673" s="149">
        <v>672</v>
      </c>
      <c r="B673" s="153" t="s">
        <v>1141</v>
      </c>
      <c r="C673" s="153">
        <v>59.83</v>
      </c>
      <c r="D673" s="152" t="s">
        <v>356</v>
      </c>
      <c r="E673" s="152" t="s">
        <v>657</v>
      </c>
      <c r="F673" s="149"/>
      <c r="G673" s="223" t="str">
        <f t="shared" si="59"/>
        <v>21</v>
      </c>
      <c r="H673" s="150" t="str">
        <f t="shared" si="58"/>
        <v>1501</v>
      </c>
    </row>
    <row r="674" spans="1:8" ht="24.95" customHeight="1">
      <c r="A674" s="148">
        <v>673</v>
      </c>
      <c r="B674" s="153" t="s">
        <v>1142</v>
      </c>
      <c r="C674" s="153">
        <v>60.68</v>
      </c>
      <c r="D674" s="152" t="s">
        <v>356</v>
      </c>
      <c r="E674" s="152" t="s">
        <v>657</v>
      </c>
      <c r="F674" s="149"/>
      <c r="G674" s="223" t="str">
        <f t="shared" si="59"/>
        <v>21</v>
      </c>
      <c r="H674" s="150" t="str">
        <f t="shared" si="58"/>
        <v>1502</v>
      </c>
    </row>
    <row r="675" spans="1:8" ht="24.95" customHeight="1">
      <c r="A675" s="149">
        <v>674</v>
      </c>
      <c r="B675" s="153" t="s">
        <v>1143</v>
      </c>
      <c r="C675" s="153">
        <v>60.49</v>
      </c>
      <c r="D675" s="152" t="s">
        <v>356</v>
      </c>
      <c r="E675" s="152" t="s">
        <v>657</v>
      </c>
      <c r="F675" s="149"/>
      <c r="G675" s="223" t="str">
        <f t="shared" si="59"/>
        <v>21</v>
      </c>
      <c r="H675" s="150" t="str">
        <f t="shared" si="58"/>
        <v>1503</v>
      </c>
    </row>
    <row r="676" spans="1:8" ht="24.95" customHeight="1">
      <c r="A676" s="148">
        <v>675</v>
      </c>
      <c r="B676" s="153" t="s">
        <v>1144</v>
      </c>
      <c r="C676" s="153">
        <v>60.68</v>
      </c>
      <c r="D676" s="152" t="s">
        <v>356</v>
      </c>
      <c r="E676" s="152" t="s">
        <v>657</v>
      </c>
      <c r="F676" s="149"/>
      <c r="G676" s="223" t="str">
        <f t="shared" si="59"/>
        <v>21</v>
      </c>
      <c r="H676" s="150" t="str">
        <f t="shared" si="58"/>
        <v>1504</v>
      </c>
    </row>
    <row r="677" spans="1:8" ht="24.95" customHeight="1">
      <c r="A677" s="149">
        <v>676</v>
      </c>
      <c r="B677" s="153" t="s">
        <v>1145</v>
      </c>
      <c r="C677" s="153">
        <v>60.68</v>
      </c>
      <c r="D677" s="152" t="s">
        <v>356</v>
      </c>
      <c r="E677" s="152" t="s">
        <v>657</v>
      </c>
      <c r="F677" s="149"/>
      <c r="G677" s="223" t="str">
        <f t="shared" si="59"/>
        <v>21</v>
      </c>
      <c r="H677" s="150" t="str">
        <f t="shared" si="58"/>
        <v>1602</v>
      </c>
    </row>
    <row r="678" spans="1:8" ht="24.95" customHeight="1">
      <c r="A678" s="148">
        <v>677</v>
      </c>
      <c r="B678" s="153" t="s">
        <v>1146</v>
      </c>
      <c r="C678" s="153">
        <v>60.49</v>
      </c>
      <c r="D678" s="152" t="s">
        <v>356</v>
      </c>
      <c r="E678" s="152" t="s">
        <v>657</v>
      </c>
      <c r="F678" s="149"/>
      <c r="G678" s="223" t="str">
        <f t="shared" si="59"/>
        <v>21</v>
      </c>
      <c r="H678" s="150" t="str">
        <f t="shared" si="58"/>
        <v>1603</v>
      </c>
    </row>
    <row r="679" spans="1:8" ht="24.95" customHeight="1">
      <c r="A679" s="149">
        <v>678</v>
      </c>
      <c r="B679" s="153" t="s">
        <v>1147</v>
      </c>
      <c r="C679" s="153">
        <v>60.68</v>
      </c>
      <c r="D679" s="152" t="s">
        <v>356</v>
      </c>
      <c r="E679" s="152" t="s">
        <v>657</v>
      </c>
      <c r="F679" s="149"/>
      <c r="G679" s="223" t="str">
        <f t="shared" si="59"/>
        <v>21</v>
      </c>
      <c r="H679" s="150" t="str">
        <f t="shared" si="58"/>
        <v>1604</v>
      </c>
    </row>
    <row r="680" spans="1:8" ht="24.95" customHeight="1">
      <c r="A680" s="148">
        <v>679</v>
      </c>
      <c r="B680" s="153" t="s">
        <v>1148</v>
      </c>
      <c r="C680" s="153">
        <v>60.58</v>
      </c>
      <c r="D680" s="152" t="s">
        <v>356</v>
      </c>
      <c r="E680" s="152" t="s">
        <v>657</v>
      </c>
      <c r="F680" s="149"/>
      <c r="G680" s="223" t="str">
        <f t="shared" si="59"/>
        <v>21</v>
      </c>
      <c r="H680" s="150" t="str">
        <f t="shared" si="58"/>
        <v>1605</v>
      </c>
    </row>
    <row r="681" spans="1:8" ht="24.95" customHeight="1">
      <c r="A681" s="149">
        <v>680</v>
      </c>
      <c r="B681" s="153" t="s">
        <v>1149</v>
      </c>
      <c r="C681" s="153">
        <v>59.55</v>
      </c>
      <c r="D681" s="152" t="s">
        <v>356</v>
      </c>
      <c r="E681" s="152" t="s">
        <v>657</v>
      </c>
      <c r="F681" s="149"/>
      <c r="G681" s="223" t="str">
        <f t="shared" si="59"/>
        <v>22</v>
      </c>
      <c r="H681" s="150" t="str">
        <f t="shared" si="58"/>
        <v>1501</v>
      </c>
    </row>
    <row r="682" spans="1:8" ht="24.95" customHeight="1">
      <c r="A682" s="148">
        <v>681</v>
      </c>
      <c r="B682" s="153" t="s">
        <v>1150</v>
      </c>
      <c r="C682" s="153">
        <v>60.68</v>
      </c>
      <c r="D682" s="152" t="s">
        <v>356</v>
      </c>
      <c r="E682" s="152" t="s">
        <v>657</v>
      </c>
      <c r="F682" s="149"/>
      <c r="G682" s="223" t="str">
        <f t="shared" si="59"/>
        <v>21</v>
      </c>
      <c r="H682" s="150" t="str">
        <f t="shared" si="58"/>
        <v>-302</v>
      </c>
    </row>
    <row r="683" spans="1:8" ht="24.95" customHeight="1">
      <c r="A683" s="149">
        <v>682</v>
      </c>
      <c r="B683" s="153" t="s">
        <v>1151</v>
      </c>
      <c r="C683" s="153">
        <v>60.49</v>
      </c>
      <c r="D683" s="152" t="s">
        <v>356</v>
      </c>
      <c r="E683" s="152" t="s">
        <v>657</v>
      </c>
      <c r="F683" s="149"/>
      <c r="G683" s="223" t="str">
        <f t="shared" si="59"/>
        <v>21</v>
      </c>
      <c r="H683" s="150" t="str">
        <f t="shared" si="58"/>
        <v>-303</v>
      </c>
    </row>
    <row r="684" spans="1:8" ht="24.95" customHeight="1">
      <c r="A684" s="148">
        <v>683</v>
      </c>
      <c r="B684" s="153" t="s">
        <v>1152</v>
      </c>
      <c r="C684" s="154">
        <v>58.25</v>
      </c>
      <c r="D684" s="152" t="s">
        <v>356</v>
      </c>
      <c r="E684" s="152" t="s">
        <v>657</v>
      </c>
      <c r="F684" s="149"/>
      <c r="G684" s="223" t="str">
        <f t="shared" si="59"/>
        <v>1-</v>
      </c>
      <c r="H684" s="150" t="str">
        <f t="shared" si="58"/>
        <v>-401</v>
      </c>
    </row>
    <row r="685" spans="1:8" ht="24.95" customHeight="1">
      <c r="A685" s="149">
        <v>684</v>
      </c>
      <c r="B685" s="153" t="s">
        <v>1153</v>
      </c>
      <c r="C685" s="154">
        <v>58.81</v>
      </c>
      <c r="D685" s="152" t="s">
        <v>356</v>
      </c>
      <c r="E685" s="152" t="s">
        <v>657</v>
      </c>
      <c r="F685" s="149"/>
      <c r="G685" s="223" t="str">
        <f t="shared" si="59"/>
        <v>1-</v>
      </c>
      <c r="H685" s="150" t="str">
        <f t="shared" si="58"/>
        <v>-402</v>
      </c>
    </row>
    <row r="686" spans="1:8" ht="24.95" customHeight="1">
      <c r="A686" s="148">
        <v>685</v>
      </c>
      <c r="B686" s="153" t="s">
        <v>1154</v>
      </c>
      <c r="C686" s="154">
        <v>58.81</v>
      </c>
      <c r="D686" s="152" t="s">
        <v>356</v>
      </c>
      <c r="E686" s="152" t="s">
        <v>657</v>
      </c>
      <c r="F686" s="149"/>
      <c r="G686" s="223" t="str">
        <f t="shared" si="59"/>
        <v>1-</v>
      </c>
      <c r="H686" s="150" t="str">
        <f t="shared" si="58"/>
        <v>-403</v>
      </c>
    </row>
    <row r="687" spans="1:8" ht="24.95" customHeight="1">
      <c r="A687" s="149">
        <v>686</v>
      </c>
      <c r="B687" s="153" t="s">
        <v>1155</v>
      </c>
      <c r="C687" s="154">
        <v>58.81</v>
      </c>
      <c r="D687" s="152" t="s">
        <v>356</v>
      </c>
      <c r="E687" s="152" t="s">
        <v>657</v>
      </c>
      <c r="F687" s="149"/>
      <c r="G687" s="223" t="str">
        <f t="shared" si="59"/>
        <v>1-</v>
      </c>
      <c r="H687" s="150" t="str">
        <f t="shared" si="58"/>
        <v>-404</v>
      </c>
    </row>
    <row r="688" spans="1:8" ht="24.95" customHeight="1">
      <c r="A688" s="148">
        <v>687</v>
      </c>
      <c r="B688" s="153" t="s">
        <v>1156</v>
      </c>
      <c r="C688" s="154">
        <v>59.17</v>
      </c>
      <c r="D688" s="152" t="s">
        <v>356</v>
      </c>
      <c r="E688" s="152" t="s">
        <v>657</v>
      </c>
      <c r="F688" s="149"/>
      <c r="G688" s="223" t="str">
        <f t="shared" si="59"/>
        <v>1-</v>
      </c>
      <c r="H688" s="150" t="str">
        <f t="shared" si="58"/>
        <v>-405</v>
      </c>
    </row>
    <row r="689" spans="1:8" ht="24.95" customHeight="1">
      <c r="A689" s="149">
        <v>688</v>
      </c>
      <c r="B689" s="153" t="s">
        <v>1157</v>
      </c>
      <c r="C689" s="154">
        <v>58.25</v>
      </c>
      <c r="D689" s="152" t="s">
        <v>356</v>
      </c>
      <c r="E689" s="152" t="s">
        <v>657</v>
      </c>
      <c r="F689" s="149"/>
      <c r="G689" s="223" t="str">
        <f t="shared" si="59"/>
        <v>1-</v>
      </c>
      <c r="H689" s="150" t="str">
        <f t="shared" si="58"/>
        <v>-701</v>
      </c>
    </row>
    <row r="690" spans="1:8" ht="24.95" customHeight="1">
      <c r="A690" s="148">
        <v>689</v>
      </c>
      <c r="B690" s="153" t="s">
        <v>1158</v>
      </c>
      <c r="C690" s="154">
        <v>58.81</v>
      </c>
      <c r="D690" s="152" t="s">
        <v>356</v>
      </c>
      <c r="E690" s="152" t="s">
        <v>657</v>
      </c>
      <c r="F690" s="149"/>
      <c r="G690" s="223" t="str">
        <f t="shared" si="59"/>
        <v>1-</v>
      </c>
      <c r="H690" s="150" t="str">
        <f t="shared" si="58"/>
        <v>-702</v>
      </c>
    </row>
    <row r="691" spans="1:8" ht="24.95" customHeight="1">
      <c r="A691" s="149">
        <v>690</v>
      </c>
      <c r="B691" s="153" t="s">
        <v>1159</v>
      </c>
      <c r="C691" s="154">
        <v>58.81</v>
      </c>
      <c r="D691" s="152" t="s">
        <v>356</v>
      </c>
      <c r="E691" s="152" t="s">
        <v>657</v>
      </c>
      <c r="F691" s="149"/>
      <c r="G691" s="223" t="str">
        <f t="shared" si="59"/>
        <v>1-</v>
      </c>
      <c r="H691" s="150" t="str">
        <f t="shared" si="58"/>
        <v>-703</v>
      </c>
    </row>
    <row r="692" spans="1:8" ht="24.95" customHeight="1">
      <c r="A692" s="148">
        <v>691</v>
      </c>
      <c r="B692" s="153" t="s">
        <v>1160</v>
      </c>
      <c r="C692" s="154">
        <v>58.81</v>
      </c>
      <c r="D692" s="152" t="s">
        <v>356</v>
      </c>
      <c r="E692" s="152" t="s">
        <v>657</v>
      </c>
      <c r="F692" s="149"/>
      <c r="G692" s="223" t="str">
        <f t="shared" si="59"/>
        <v>1-</v>
      </c>
      <c r="H692" s="150" t="str">
        <f t="shared" si="58"/>
        <v>-704</v>
      </c>
    </row>
    <row r="693" spans="1:8" ht="24.95" customHeight="1">
      <c r="A693" s="149">
        <v>692</v>
      </c>
      <c r="B693" s="153" t="s">
        <v>1161</v>
      </c>
      <c r="C693" s="154">
        <v>59.17</v>
      </c>
      <c r="D693" s="152" t="s">
        <v>356</v>
      </c>
      <c r="E693" s="152" t="s">
        <v>657</v>
      </c>
      <c r="F693" s="149"/>
      <c r="G693" s="223" t="str">
        <f t="shared" si="59"/>
        <v>1-</v>
      </c>
      <c r="H693" s="150" t="str">
        <f t="shared" si="58"/>
        <v>-705</v>
      </c>
    </row>
    <row r="694" spans="1:8" ht="24.95" customHeight="1">
      <c r="A694" s="148">
        <v>693</v>
      </c>
      <c r="B694" s="153" t="s">
        <v>1162</v>
      </c>
      <c r="C694" s="154">
        <v>58.25</v>
      </c>
      <c r="D694" s="152" t="s">
        <v>356</v>
      </c>
      <c r="E694" s="152" t="s">
        <v>657</v>
      </c>
      <c r="F694" s="149"/>
      <c r="G694" s="223" t="str">
        <f t="shared" si="59"/>
        <v>1-</v>
      </c>
      <c r="H694" s="150" t="str">
        <f t="shared" si="58"/>
        <v>-501</v>
      </c>
    </row>
    <row r="695" spans="1:8" ht="24.95" customHeight="1">
      <c r="A695" s="149">
        <v>694</v>
      </c>
      <c r="B695" s="153" t="s">
        <v>1163</v>
      </c>
      <c r="C695" s="154">
        <v>58.81</v>
      </c>
      <c r="D695" s="152" t="s">
        <v>356</v>
      </c>
      <c r="E695" s="152" t="s">
        <v>657</v>
      </c>
      <c r="F695" s="149"/>
      <c r="G695" s="223" t="str">
        <f t="shared" si="59"/>
        <v>1-</v>
      </c>
      <c r="H695" s="150" t="str">
        <f t="shared" si="58"/>
        <v>-502</v>
      </c>
    </row>
    <row r="696" spans="1:8" ht="24.95" customHeight="1">
      <c r="A696" s="148">
        <v>695</v>
      </c>
      <c r="B696" s="153" t="s">
        <v>1164</v>
      </c>
      <c r="C696" s="154">
        <v>58.81</v>
      </c>
      <c r="D696" s="152" t="s">
        <v>356</v>
      </c>
      <c r="E696" s="152" t="s">
        <v>657</v>
      </c>
      <c r="F696" s="149"/>
      <c r="G696" s="223" t="str">
        <f t="shared" si="59"/>
        <v>1-</v>
      </c>
      <c r="H696" s="150" t="str">
        <f t="shared" si="58"/>
        <v>-503</v>
      </c>
    </row>
    <row r="697" spans="1:8" ht="24.95" customHeight="1">
      <c r="A697" s="149">
        <v>696</v>
      </c>
      <c r="B697" s="153" t="s">
        <v>1165</v>
      </c>
      <c r="C697" s="154">
        <v>58.81</v>
      </c>
      <c r="D697" s="152" t="s">
        <v>356</v>
      </c>
      <c r="E697" s="152" t="s">
        <v>657</v>
      </c>
      <c r="F697" s="149"/>
      <c r="G697" s="223" t="str">
        <f t="shared" si="59"/>
        <v>1-</v>
      </c>
      <c r="H697" s="150" t="str">
        <f t="shared" si="58"/>
        <v>-504</v>
      </c>
    </row>
    <row r="698" spans="1:8" ht="24.95" customHeight="1">
      <c r="A698" s="148">
        <v>697</v>
      </c>
      <c r="B698" s="153" t="s">
        <v>1166</v>
      </c>
      <c r="C698" s="154">
        <v>59.17</v>
      </c>
      <c r="D698" s="152" t="s">
        <v>356</v>
      </c>
      <c r="E698" s="152" t="s">
        <v>657</v>
      </c>
      <c r="F698" s="149"/>
      <c r="G698" s="223" t="str">
        <f t="shared" si="59"/>
        <v>1-</v>
      </c>
      <c r="H698" s="150" t="str">
        <f t="shared" si="58"/>
        <v>-505</v>
      </c>
    </row>
    <row r="699" spans="1:8" ht="24.95" customHeight="1">
      <c r="A699" s="149">
        <v>698</v>
      </c>
      <c r="B699" s="153" t="s">
        <v>1167</v>
      </c>
      <c r="C699" s="154">
        <v>58.25</v>
      </c>
      <c r="D699" s="152" t="s">
        <v>356</v>
      </c>
      <c r="E699" s="152" t="s">
        <v>657</v>
      </c>
      <c r="F699" s="149"/>
      <c r="G699" s="223" t="str">
        <f t="shared" si="59"/>
        <v>1-</v>
      </c>
      <c r="H699" s="150" t="str">
        <f t="shared" si="58"/>
        <v>-601</v>
      </c>
    </row>
    <row r="700" spans="1:8" ht="24.95" customHeight="1">
      <c r="A700" s="148">
        <v>699</v>
      </c>
      <c r="B700" s="153" t="s">
        <v>1168</v>
      </c>
      <c r="C700" s="154">
        <v>58.81</v>
      </c>
      <c r="D700" s="152" t="s">
        <v>356</v>
      </c>
      <c r="E700" s="152" t="s">
        <v>657</v>
      </c>
      <c r="F700" s="149"/>
      <c r="G700" s="223" t="str">
        <f t="shared" si="59"/>
        <v>1-</v>
      </c>
      <c r="H700" s="150" t="str">
        <f t="shared" si="58"/>
        <v>-602</v>
      </c>
    </row>
    <row r="701" spans="1:8" ht="24.95" customHeight="1">
      <c r="A701" s="149">
        <v>700</v>
      </c>
      <c r="B701" s="153" t="s">
        <v>1169</v>
      </c>
      <c r="C701" s="154">
        <v>58.81</v>
      </c>
      <c r="D701" s="152" t="s">
        <v>356</v>
      </c>
      <c r="E701" s="152" t="s">
        <v>657</v>
      </c>
      <c r="F701" s="149"/>
      <c r="G701" s="223" t="str">
        <f t="shared" si="59"/>
        <v>1-</v>
      </c>
      <c r="H701" s="150" t="str">
        <f t="shared" si="58"/>
        <v>-603</v>
      </c>
    </row>
    <row r="702" spans="1:8" ht="24.95" customHeight="1">
      <c r="A702" s="148">
        <v>701</v>
      </c>
      <c r="B702" s="153" t="s">
        <v>1170</v>
      </c>
      <c r="C702" s="154">
        <v>58.81</v>
      </c>
      <c r="D702" s="152" t="s">
        <v>356</v>
      </c>
      <c r="E702" s="152" t="s">
        <v>657</v>
      </c>
      <c r="F702" s="149"/>
      <c r="G702" s="223" t="str">
        <f t="shared" si="59"/>
        <v>1-</v>
      </c>
      <c r="H702" s="150" t="str">
        <f t="shared" si="58"/>
        <v>-604</v>
      </c>
    </row>
    <row r="703" spans="1:8" ht="24.95" customHeight="1">
      <c r="A703" s="149">
        <v>702</v>
      </c>
      <c r="B703" s="153" t="s">
        <v>1171</v>
      </c>
      <c r="C703" s="154">
        <v>59.17</v>
      </c>
      <c r="D703" s="152" t="s">
        <v>356</v>
      </c>
      <c r="E703" s="152" t="s">
        <v>657</v>
      </c>
      <c r="F703" s="149"/>
      <c r="G703" s="223" t="str">
        <f t="shared" si="59"/>
        <v>1-</v>
      </c>
      <c r="H703" s="150" t="str">
        <f t="shared" si="58"/>
        <v>-605</v>
      </c>
    </row>
    <row r="704" spans="1:8" ht="24.95" customHeight="1">
      <c r="A704" s="148">
        <v>703</v>
      </c>
      <c r="B704" s="153" t="s">
        <v>1172</v>
      </c>
      <c r="C704" s="154">
        <v>58.81</v>
      </c>
      <c r="D704" s="152" t="s">
        <v>356</v>
      </c>
      <c r="E704" s="152" t="s">
        <v>657</v>
      </c>
      <c r="F704" s="149"/>
      <c r="G704" s="223" t="str">
        <f t="shared" si="59"/>
        <v>1-</v>
      </c>
      <c r="H704" s="150" t="str">
        <f t="shared" si="58"/>
        <v>-904</v>
      </c>
    </row>
    <row r="705" spans="1:8" ht="24.95" customHeight="1">
      <c r="A705" s="149">
        <v>704</v>
      </c>
      <c r="B705" s="153" t="s">
        <v>1173</v>
      </c>
      <c r="C705" s="153">
        <v>60.49</v>
      </c>
      <c r="D705" s="152" t="s">
        <v>356</v>
      </c>
      <c r="E705" s="152" t="s">
        <v>657</v>
      </c>
      <c r="F705" s="149"/>
      <c r="G705" s="223" t="str">
        <f t="shared" si="59"/>
        <v>21</v>
      </c>
      <c r="H705" s="150" t="str">
        <f t="shared" si="58"/>
        <v>-303</v>
      </c>
    </row>
    <row r="706" spans="1:8" ht="24.95" customHeight="1">
      <c r="A706" s="148">
        <v>705</v>
      </c>
      <c r="B706" s="153" t="s">
        <v>1174</v>
      </c>
      <c r="C706" s="153">
        <v>60.68</v>
      </c>
      <c r="D706" s="152" t="s">
        <v>356</v>
      </c>
      <c r="E706" s="152" t="s">
        <v>657</v>
      </c>
      <c r="F706" s="149"/>
      <c r="G706" s="223" t="str">
        <f t="shared" si="59"/>
        <v>21</v>
      </c>
      <c r="H706" s="150" t="str">
        <f t="shared" si="58"/>
        <v>-304</v>
      </c>
    </row>
    <row r="707" spans="1:8" ht="24.95" customHeight="1">
      <c r="A707" s="149">
        <v>706</v>
      </c>
      <c r="B707" s="153" t="s">
        <v>1175</v>
      </c>
      <c r="C707" s="153">
        <v>60.58</v>
      </c>
      <c r="D707" s="152" t="s">
        <v>356</v>
      </c>
      <c r="E707" s="152" t="s">
        <v>657</v>
      </c>
      <c r="F707" s="149"/>
      <c r="G707" s="223" t="str">
        <f t="shared" si="59"/>
        <v>21</v>
      </c>
      <c r="H707" s="150" t="str">
        <f t="shared" si="58"/>
        <v>-305</v>
      </c>
    </row>
    <row r="708" spans="1:8" ht="24.95" customHeight="1">
      <c r="A708" s="148">
        <v>707</v>
      </c>
      <c r="B708" s="153" t="s">
        <v>1176</v>
      </c>
      <c r="C708" s="153">
        <v>59.83</v>
      </c>
      <c r="D708" s="152" t="s">
        <v>356</v>
      </c>
      <c r="E708" s="152" t="s">
        <v>657</v>
      </c>
      <c r="F708" s="149"/>
      <c r="G708" s="223" t="str">
        <f t="shared" si="59"/>
        <v>21</v>
      </c>
      <c r="H708" s="150" t="str">
        <f t="shared" si="58"/>
        <v>-401</v>
      </c>
    </row>
    <row r="709" spans="1:8" ht="24.95" customHeight="1">
      <c r="A709" s="149">
        <v>708</v>
      </c>
      <c r="B709" s="153" t="s">
        <v>1177</v>
      </c>
      <c r="C709" s="154">
        <v>59.55</v>
      </c>
      <c r="D709" s="152" t="s">
        <v>356</v>
      </c>
      <c r="E709" s="152" t="s">
        <v>657</v>
      </c>
      <c r="F709" s="149"/>
      <c r="G709" s="223" t="str">
        <f t="shared" si="59"/>
        <v>22</v>
      </c>
      <c r="H709" s="150" t="str">
        <f t="shared" si="58"/>
        <v>1001</v>
      </c>
    </row>
    <row r="710" spans="1:8" ht="24.95" customHeight="1">
      <c r="A710" s="148">
        <v>709</v>
      </c>
      <c r="B710" s="155" t="s">
        <v>1178</v>
      </c>
      <c r="C710" s="154">
        <v>60.58</v>
      </c>
      <c r="D710" s="152" t="s">
        <v>356</v>
      </c>
      <c r="E710" s="152" t="s">
        <v>657</v>
      </c>
      <c r="F710" s="149"/>
      <c r="G710" s="223" t="str">
        <f t="shared" si="59"/>
        <v>21</v>
      </c>
      <c r="H710" s="150" t="str">
        <f t="shared" si="58"/>
        <v>-301</v>
      </c>
    </row>
    <row r="711" spans="1:8" ht="24.95" customHeight="1">
      <c r="A711" s="149">
        <v>710</v>
      </c>
      <c r="B711" s="155" t="s">
        <v>1179</v>
      </c>
      <c r="C711" s="154">
        <v>59.55</v>
      </c>
      <c r="D711" s="152" t="s">
        <v>356</v>
      </c>
      <c r="E711" s="152" t="s">
        <v>657</v>
      </c>
      <c r="F711" s="149"/>
      <c r="G711" s="223" t="str">
        <f t="shared" si="59"/>
        <v>22</v>
      </c>
      <c r="H711" s="150" t="str">
        <f t="shared" si="58"/>
        <v>1401</v>
      </c>
    </row>
    <row r="712" spans="1:8" ht="24.95" customHeight="1">
      <c r="A712" s="148">
        <v>711</v>
      </c>
      <c r="B712" s="155" t="s">
        <v>1180</v>
      </c>
      <c r="C712" s="154">
        <v>60.39</v>
      </c>
      <c r="D712" s="152" t="s">
        <v>356</v>
      </c>
      <c r="E712" s="152" t="s">
        <v>657</v>
      </c>
      <c r="F712" s="149"/>
      <c r="G712" s="223" t="str">
        <f t="shared" si="59"/>
        <v>22</v>
      </c>
      <c r="H712" s="150" t="str">
        <f t="shared" si="58"/>
        <v>1402</v>
      </c>
    </row>
    <row r="713" spans="1:8" ht="24.95" customHeight="1">
      <c r="A713" s="149">
        <v>712</v>
      </c>
      <c r="B713" s="155" t="s">
        <v>1181</v>
      </c>
      <c r="C713" s="154">
        <v>60.29</v>
      </c>
      <c r="D713" s="152" t="s">
        <v>356</v>
      </c>
      <c r="E713" s="152" t="s">
        <v>657</v>
      </c>
      <c r="F713" s="149"/>
      <c r="G713" s="223" t="str">
        <f t="shared" si="59"/>
        <v>22</v>
      </c>
      <c r="H713" s="150" t="str">
        <f t="shared" si="58"/>
        <v>1405</v>
      </c>
    </row>
    <row r="714" spans="1:8" ht="24.95" customHeight="1">
      <c r="A714" s="148">
        <v>713</v>
      </c>
      <c r="B714" s="155" t="s">
        <v>1182</v>
      </c>
      <c r="C714" s="156">
        <v>60.29</v>
      </c>
      <c r="D714" s="152" t="s">
        <v>356</v>
      </c>
      <c r="E714" s="152" t="s">
        <v>657</v>
      </c>
      <c r="F714" s="149"/>
      <c r="G714" s="223" t="str">
        <f t="shared" si="59"/>
        <v>22</v>
      </c>
      <c r="H714" s="150" t="str">
        <f t="shared" si="58"/>
        <v>1401</v>
      </c>
    </row>
    <row r="715" spans="1:8" ht="24.95" customHeight="1">
      <c r="A715" s="149">
        <v>714</v>
      </c>
      <c r="B715" s="155" t="s">
        <v>1183</v>
      </c>
      <c r="C715" s="156">
        <v>60.39</v>
      </c>
      <c r="D715" s="152" t="s">
        <v>356</v>
      </c>
      <c r="E715" s="152" t="s">
        <v>657</v>
      </c>
      <c r="F715" s="149"/>
      <c r="G715" s="223" t="str">
        <f t="shared" si="59"/>
        <v>22</v>
      </c>
      <c r="H715" s="150" t="str">
        <f t="shared" si="58"/>
        <v>1402</v>
      </c>
    </row>
    <row r="716" spans="1:8" ht="24.95" customHeight="1">
      <c r="A716" s="148">
        <v>715</v>
      </c>
      <c r="B716" s="155" t="s">
        <v>1184</v>
      </c>
      <c r="C716" s="156">
        <v>60.39</v>
      </c>
      <c r="D716" s="152" t="s">
        <v>356</v>
      </c>
      <c r="E716" s="152" t="s">
        <v>657</v>
      </c>
      <c r="F716" s="149"/>
      <c r="G716" s="223" t="str">
        <f t="shared" si="59"/>
        <v>22</v>
      </c>
      <c r="H716" s="150" t="str">
        <f t="shared" si="58"/>
        <v>-204</v>
      </c>
    </row>
    <row r="717" spans="1:8" ht="24.95" customHeight="1">
      <c r="A717" s="149">
        <v>716</v>
      </c>
      <c r="B717" s="155" t="s">
        <v>1185</v>
      </c>
      <c r="C717" s="156">
        <v>60.21</v>
      </c>
      <c r="D717" s="152" t="s">
        <v>356</v>
      </c>
      <c r="E717" s="152" t="s">
        <v>657</v>
      </c>
      <c r="F717" s="149"/>
      <c r="G717" s="223" t="str">
        <f t="shared" si="59"/>
        <v>22</v>
      </c>
      <c r="H717" s="150" t="str">
        <f t="shared" si="58"/>
        <v>-303</v>
      </c>
    </row>
    <row r="718" spans="1:8" ht="24.95" customHeight="1">
      <c r="A718" s="148">
        <v>717</v>
      </c>
      <c r="B718" s="155" t="s">
        <v>1186</v>
      </c>
      <c r="C718" s="156">
        <v>60.29</v>
      </c>
      <c r="D718" s="152" t="s">
        <v>356</v>
      </c>
      <c r="E718" s="152" t="s">
        <v>657</v>
      </c>
      <c r="F718" s="149"/>
      <c r="G718" s="223" t="str">
        <f t="shared" si="59"/>
        <v>22</v>
      </c>
      <c r="H718" s="150" t="str">
        <f t="shared" si="58"/>
        <v>-905</v>
      </c>
    </row>
    <row r="719" spans="1:8" ht="24.95" customHeight="1">
      <c r="A719" s="149">
        <v>718</v>
      </c>
      <c r="B719" s="155" t="s">
        <v>1187</v>
      </c>
      <c r="C719" s="156">
        <v>60.29</v>
      </c>
      <c r="D719" s="152" t="s">
        <v>356</v>
      </c>
      <c r="E719" s="152" t="s">
        <v>657</v>
      </c>
      <c r="F719" s="149"/>
      <c r="G719" s="223" t="str">
        <f t="shared" si="59"/>
        <v>22</v>
      </c>
      <c r="H719" s="150" t="str">
        <f t="shared" ref="H719:H782" si="60">RIGHT(B719,4)</f>
        <v>1005</v>
      </c>
    </row>
    <row r="720" spans="1:8" ht="24.95" customHeight="1">
      <c r="A720" s="148">
        <v>719</v>
      </c>
      <c r="B720" s="155" t="s">
        <v>1188</v>
      </c>
      <c r="C720" s="156">
        <v>60.39</v>
      </c>
      <c r="D720" s="152" t="s">
        <v>356</v>
      </c>
      <c r="E720" s="152" t="s">
        <v>657</v>
      </c>
      <c r="F720" s="149"/>
      <c r="G720" s="223" t="str">
        <f t="shared" ref="G720:G783" si="61">LEFT(B720,2)</f>
        <v>22</v>
      </c>
      <c r="H720" s="150" t="str">
        <f t="shared" si="60"/>
        <v>1502</v>
      </c>
    </row>
    <row r="721" spans="1:8" ht="24.95" customHeight="1">
      <c r="A721" s="149">
        <v>720</v>
      </c>
      <c r="B721" s="155" t="s">
        <v>1189</v>
      </c>
      <c r="C721" s="156">
        <v>60.39</v>
      </c>
      <c r="D721" s="152" t="s">
        <v>356</v>
      </c>
      <c r="E721" s="152" t="s">
        <v>657</v>
      </c>
      <c r="F721" s="149"/>
      <c r="G721" s="223" t="str">
        <f t="shared" si="61"/>
        <v>22</v>
      </c>
      <c r="H721" s="150" t="str">
        <f t="shared" si="60"/>
        <v>-902</v>
      </c>
    </row>
    <row r="722" spans="1:8" ht="24.95" customHeight="1">
      <c r="A722" s="148">
        <v>721</v>
      </c>
      <c r="B722" s="155" t="s">
        <v>1190</v>
      </c>
      <c r="C722" s="156">
        <v>60.39</v>
      </c>
      <c r="D722" s="152" t="s">
        <v>356</v>
      </c>
      <c r="E722" s="152" t="s">
        <v>657</v>
      </c>
      <c r="F722" s="149"/>
      <c r="G722" s="223" t="str">
        <f t="shared" si="61"/>
        <v>22</v>
      </c>
      <c r="H722" s="150" t="str">
        <f t="shared" si="60"/>
        <v>-802</v>
      </c>
    </row>
    <row r="723" spans="1:8" ht="24.95" customHeight="1">
      <c r="A723" s="149">
        <v>722</v>
      </c>
      <c r="B723" s="155" t="s">
        <v>1191</v>
      </c>
      <c r="C723" s="156">
        <v>60.39</v>
      </c>
      <c r="D723" s="152" t="s">
        <v>356</v>
      </c>
      <c r="E723" s="152" t="s">
        <v>657</v>
      </c>
      <c r="F723" s="149"/>
      <c r="G723" s="223" t="str">
        <f t="shared" si="61"/>
        <v>22</v>
      </c>
      <c r="H723" s="150" t="str">
        <f t="shared" si="60"/>
        <v>1404</v>
      </c>
    </row>
    <row r="724" spans="1:8" ht="24.95" customHeight="1">
      <c r="A724" s="148">
        <v>723</v>
      </c>
      <c r="B724" s="155" t="s">
        <v>1192</v>
      </c>
      <c r="C724" s="156">
        <v>60.39</v>
      </c>
      <c r="D724" s="152" t="s">
        <v>356</v>
      </c>
      <c r="E724" s="152" t="s">
        <v>657</v>
      </c>
      <c r="F724" s="149"/>
      <c r="G724" s="223" t="str">
        <f t="shared" si="61"/>
        <v>22</v>
      </c>
      <c r="H724" s="150" t="str">
        <f t="shared" si="60"/>
        <v>1202</v>
      </c>
    </row>
    <row r="725" spans="1:8" ht="24.95" customHeight="1">
      <c r="A725" s="149">
        <v>724</v>
      </c>
      <c r="B725" s="155" t="s">
        <v>1193</v>
      </c>
      <c r="C725" s="156">
        <v>59.55</v>
      </c>
      <c r="D725" s="152" t="s">
        <v>356</v>
      </c>
      <c r="E725" s="152" t="s">
        <v>657</v>
      </c>
      <c r="F725" s="149"/>
      <c r="G725" s="223" t="str">
        <f t="shared" si="61"/>
        <v>22</v>
      </c>
      <c r="H725" s="150" t="str">
        <f t="shared" si="60"/>
        <v>1305</v>
      </c>
    </row>
    <row r="726" spans="1:8" ht="24.95" customHeight="1">
      <c r="A726" s="148">
        <v>725</v>
      </c>
      <c r="B726" s="155" t="s">
        <v>1194</v>
      </c>
      <c r="C726" s="156">
        <v>60.39</v>
      </c>
      <c r="D726" s="152" t="s">
        <v>356</v>
      </c>
      <c r="E726" s="152" t="s">
        <v>657</v>
      </c>
      <c r="F726" s="149"/>
      <c r="G726" s="223" t="str">
        <f t="shared" si="61"/>
        <v>22</v>
      </c>
      <c r="H726" s="150" t="str">
        <f t="shared" si="60"/>
        <v>1304</v>
      </c>
    </row>
    <row r="727" spans="1:8" ht="24.95" customHeight="1">
      <c r="A727" s="149">
        <v>726</v>
      </c>
      <c r="B727" s="155" t="s">
        <v>1195</v>
      </c>
      <c r="C727" s="156">
        <v>60.21</v>
      </c>
      <c r="D727" s="152" t="s">
        <v>356</v>
      </c>
      <c r="E727" s="152" t="s">
        <v>657</v>
      </c>
      <c r="F727" s="149"/>
      <c r="G727" s="223" t="str">
        <f t="shared" si="61"/>
        <v>22</v>
      </c>
      <c r="H727" s="150" t="str">
        <f t="shared" si="60"/>
        <v>1003</v>
      </c>
    </row>
    <row r="728" spans="1:8" ht="24.95" customHeight="1">
      <c r="A728" s="148">
        <v>727</v>
      </c>
      <c r="B728" s="155" t="s">
        <v>1196</v>
      </c>
      <c r="C728" s="156">
        <v>60.21</v>
      </c>
      <c r="D728" s="152" t="s">
        <v>356</v>
      </c>
      <c r="E728" s="152" t="s">
        <v>657</v>
      </c>
      <c r="F728" s="149"/>
      <c r="G728" s="223" t="str">
        <f t="shared" si="61"/>
        <v>22</v>
      </c>
      <c r="H728" s="150" t="str">
        <f t="shared" si="60"/>
        <v>1403</v>
      </c>
    </row>
    <row r="729" spans="1:8" ht="24.95" customHeight="1">
      <c r="A729" s="149">
        <v>728</v>
      </c>
      <c r="B729" s="155" t="s">
        <v>1197</v>
      </c>
      <c r="C729" s="156">
        <v>60.21</v>
      </c>
      <c r="D729" s="152" t="s">
        <v>356</v>
      </c>
      <c r="E729" s="152" t="s">
        <v>657</v>
      </c>
      <c r="F729" s="149"/>
      <c r="G729" s="223" t="str">
        <f t="shared" si="61"/>
        <v>22</v>
      </c>
      <c r="H729" s="150" t="str">
        <f t="shared" si="60"/>
        <v>1203</v>
      </c>
    </row>
    <row r="730" spans="1:8" ht="24.95" customHeight="1">
      <c r="A730" s="148">
        <v>729</v>
      </c>
      <c r="B730" s="155" t="s">
        <v>1198</v>
      </c>
      <c r="C730" s="156">
        <v>60.29</v>
      </c>
      <c r="D730" s="152" t="s">
        <v>356</v>
      </c>
      <c r="E730" s="152" t="s">
        <v>657</v>
      </c>
      <c r="F730" s="149"/>
      <c r="G730" s="223" t="str">
        <f t="shared" si="61"/>
        <v>22</v>
      </c>
      <c r="H730" s="150" t="str">
        <f t="shared" si="60"/>
        <v>-501</v>
      </c>
    </row>
    <row r="731" spans="1:8" ht="24.95" customHeight="1">
      <c r="A731" s="149">
        <v>730</v>
      </c>
      <c r="B731" s="155" t="s">
        <v>1199</v>
      </c>
      <c r="C731" s="156">
        <v>60.39</v>
      </c>
      <c r="D731" s="152" t="s">
        <v>356</v>
      </c>
      <c r="E731" s="152" t="s">
        <v>657</v>
      </c>
      <c r="F731" s="149"/>
      <c r="G731" s="223" t="str">
        <f t="shared" si="61"/>
        <v>22</v>
      </c>
      <c r="H731" s="150" t="str">
        <f t="shared" si="60"/>
        <v>-502</v>
      </c>
    </row>
    <row r="732" spans="1:8" ht="24.95" customHeight="1">
      <c r="A732" s="148">
        <v>731</v>
      </c>
      <c r="B732" s="155" t="s">
        <v>1200</v>
      </c>
      <c r="C732" s="156">
        <v>60.21</v>
      </c>
      <c r="D732" s="152" t="s">
        <v>356</v>
      </c>
      <c r="E732" s="152" t="s">
        <v>657</v>
      </c>
      <c r="F732" s="149"/>
      <c r="G732" s="223" t="str">
        <f t="shared" si="61"/>
        <v>22</v>
      </c>
      <c r="H732" s="150" t="str">
        <f t="shared" si="60"/>
        <v>-503</v>
      </c>
    </row>
    <row r="733" spans="1:8" ht="24.95" customHeight="1">
      <c r="A733" s="149">
        <v>732</v>
      </c>
      <c r="B733" s="155" t="s">
        <v>1201</v>
      </c>
      <c r="C733" s="156">
        <v>60.39</v>
      </c>
      <c r="D733" s="152" t="s">
        <v>356</v>
      </c>
      <c r="E733" s="152" t="s">
        <v>657</v>
      </c>
      <c r="F733" s="149"/>
      <c r="G733" s="223" t="str">
        <f t="shared" si="61"/>
        <v>22</v>
      </c>
      <c r="H733" s="150" t="str">
        <f t="shared" si="60"/>
        <v>-504</v>
      </c>
    </row>
    <row r="734" spans="1:8" ht="24.95" customHeight="1">
      <c r="A734" s="148">
        <v>733</v>
      </c>
      <c r="B734" s="155" t="s">
        <v>1202</v>
      </c>
      <c r="C734" s="156">
        <v>59.55</v>
      </c>
      <c r="D734" s="152" t="s">
        <v>356</v>
      </c>
      <c r="E734" s="152" t="s">
        <v>657</v>
      </c>
      <c r="F734" s="149"/>
      <c r="G734" s="223" t="str">
        <f t="shared" si="61"/>
        <v>22</v>
      </c>
      <c r="H734" s="150" t="str">
        <f t="shared" si="60"/>
        <v>-505</v>
      </c>
    </row>
    <row r="735" spans="1:8" ht="24.95" customHeight="1">
      <c r="A735" s="149">
        <v>734</v>
      </c>
      <c r="B735" s="155" t="s">
        <v>1203</v>
      </c>
      <c r="C735" s="156">
        <v>59.55</v>
      </c>
      <c r="D735" s="152" t="s">
        <v>356</v>
      </c>
      <c r="E735" s="152" t="s">
        <v>657</v>
      </c>
      <c r="F735" s="149"/>
      <c r="G735" s="223" t="str">
        <f t="shared" si="61"/>
        <v>22</v>
      </c>
      <c r="H735" s="150" t="str">
        <f t="shared" si="60"/>
        <v>1601</v>
      </c>
    </row>
    <row r="736" spans="1:8" ht="24.95" customHeight="1">
      <c r="A736" s="148">
        <v>735</v>
      </c>
      <c r="B736" s="155" t="s">
        <v>1204</v>
      </c>
      <c r="C736" s="156">
        <v>60.39</v>
      </c>
      <c r="D736" s="152" t="s">
        <v>356</v>
      </c>
      <c r="E736" s="152" t="s">
        <v>657</v>
      </c>
      <c r="F736" s="149"/>
      <c r="G736" s="223" t="str">
        <f t="shared" si="61"/>
        <v>22</v>
      </c>
      <c r="H736" s="150" t="str">
        <f t="shared" si="60"/>
        <v>1102</v>
      </c>
    </row>
    <row r="737" spans="1:8" ht="24.95" customHeight="1">
      <c r="A737" s="149">
        <v>736</v>
      </c>
      <c r="B737" s="155" t="s">
        <v>1205</v>
      </c>
      <c r="C737" s="156">
        <v>60.29</v>
      </c>
      <c r="D737" s="152" t="s">
        <v>356</v>
      </c>
      <c r="E737" s="152" t="s">
        <v>657</v>
      </c>
      <c r="F737" s="149"/>
      <c r="G737" s="223" t="str">
        <f t="shared" si="61"/>
        <v>22</v>
      </c>
      <c r="H737" s="150" t="str">
        <f t="shared" si="60"/>
        <v>1501</v>
      </c>
    </row>
    <row r="738" spans="1:8" ht="24.95" customHeight="1">
      <c r="A738" s="148">
        <v>737</v>
      </c>
      <c r="B738" s="155" t="s">
        <v>1206</v>
      </c>
      <c r="C738" s="156">
        <v>60.39</v>
      </c>
      <c r="D738" s="152" t="s">
        <v>356</v>
      </c>
      <c r="E738" s="152" t="s">
        <v>657</v>
      </c>
      <c r="F738" s="149"/>
      <c r="G738" s="223" t="str">
        <f t="shared" si="61"/>
        <v>22</v>
      </c>
      <c r="H738" s="150" t="str">
        <f t="shared" si="60"/>
        <v>1502</v>
      </c>
    </row>
    <row r="739" spans="1:8" ht="24.95" customHeight="1">
      <c r="A739" s="149">
        <v>738</v>
      </c>
      <c r="B739" s="155" t="s">
        <v>1207</v>
      </c>
      <c r="C739" s="156">
        <v>60.21</v>
      </c>
      <c r="D739" s="152" t="s">
        <v>356</v>
      </c>
      <c r="E739" s="152" t="s">
        <v>657</v>
      </c>
      <c r="F739" s="149"/>
      <c r="G739" s="223" t="str">
        <f t="shared" si="61"/>
        <v>22</v>
      </c>
      <c r="H739" s="150" t="str">
        <f t="shared" si="60"/>
        <v>1503</v>
      </c>
    </row>
    <row r="740" spans="1:8" ht="24.95" customHeight="1">
      <c r="A740" s="148">
        <v>739</v>
      </c>
      <c r="B740" s="155" t="s">
        <v>1208</v>
      </c>
      <c r="C740" s="156">
        <v>60.39</v>
      </c>
      <c r="D740" s="152" t="s">
        <v>356</v>
      </c>
      <c r="E740" s="152" t="s">
        <v>657</v>
      </c>
      <c r="F740" s="149"/>
      <c r="G740" s="223" t="str">
        <f t="shared" si="61"/>
        <v>22</v>
      </c>
      <c r="H740" s="150" t="str">
        <f t="shared" si="60"/>
        <v>1604</v>
      </c>
    </row>
    <row r="741" spans="1:8" ht="24.95" customHeight="1">
      <c r="A741" s="149">
        <v>740</v>
      </c>
      <c r="B741" s="155" t="s">
        <v>1209</v>
      </c>
      <c r="C741" s="156">
        <v>60.39</v>
      </c>
      <c r="D741" s="152" t="s">
        <v>356</v>
      </c>
      <c r="E741" s="152" t="s">
        <v>657</v>
      </c>
      <c r="F741" s="149"/>
      <c r="G741" s="223" t="str">
        <f t="shared" si="61"/>
        <v>22</v>
      </c>
      <c r="H741" s="150" t="str">
        <f t="shared" si="60"/>
        <v>1602</v>
      </c>
    </row>
    <row r="742" spans="1:8" ht="24.95" customHeight="1">
      <c r="A742" s="148">
        <v>741</v>
      </c>
      <c r="B742" s="155" t="s">
        <v>1210</v>
      </c>
      <c r="C742" s="156">
        <v>60.29</v>
      </c>
      <c r="D742" s="152" t="s">
        <v>356</v>
      </c>
      <c r="E742" s="152" t="s">
        <v>657</v>
      </c>
      <c r="F742" s="149"/>
      <c r="G742" s="223" t="str">
        <f t="shared" si="61"/>
        <v>22</v>
      </c>
      <c r="H742" s="150" t="str">
        <f t="shared" si="60"/>
        <v>1105</v>
      </c>
    </row>
    <row r="743" spans="1:8" ht="24.95" customHeight="1">
      <c r="A743" s="149">
        <v>742</v>
      </c>
      <c r="B743" s="155" t="s">
        <v>1211</v>
      </c>
      <c r="C743" s="156">
        <v>59.55</v>
      </c>
      <c r="D743" s="152" t="s">
        <v>356</v>
      </c>
      <c r="E743" s="152" t="s">
        <v>657</v>
      </c>
      <c r="F743" s="149"/>
      <c r="G743" s="223" t="str">
        <f t="shared" si="61"/>
        <v>22</v>
      </c>
      <c r="H743" s="150" t="str">
        <f t="shared" si="60"/>
        <v>-401</v>
      </c>
    </row>
    <row r="744" spans="1:8" ht="24.95" customHeight="1">
      <c r="A744" s="148">
        <v>743</v>
      </c>
      <c r="B744" s="155" t="s">
        <v>1212</v>
      </c>
      <c r="C744" s="156">
        <v>60.29</v>
      </c>
      <c r="D744" s="152" t="s">
        <v>356</v>
      </c>
      <c r="E744" s="152" t="s">
        <v>657</v>
      </c>
      <c r="F744" s="149"/>
      <c r="G744" s="223" t="str">
        <f t="shared" si="61"/>
        <v>22</v>
      </c>
      <c r="H744" s="150" t="str">
        <f t="shared" si="60"/>
        <v>1505</v>
      </c>
    </row>
    <row r="745" spans="1:8" ht="24.95" customHeight="1">
      <c r="A745" s="149">
        <v>744</v>
      </c>
      <c r="B745" s="155" t="s">
        <v>1213</v>
      </c>
      <c r="C745" s="156">
        <v>59.55</v>
      </c>
      <c r="D745" s="152" t="s">
        <v>356</v>
      </c>
      <c r="E745" s="152" t="s">
        <v>657</v>
      </c>
      <c r="F745" s="149"/>
      <c r="G745" s="223" t="str">
        <f t="shared" si="61"/>
        <v>22</v>
      </c>
      <c r="H745" s="150" t="str">
        <f t="shared" si="60"/>
        <v>1201</v>
      </c>
    </row>
    <row r="746" spans="1:8" ht="24.95" customHeight="1">
      <c r="A746" s="148">
        <v>745</v>
      </c>
      <c r="B746" s="155" t="s">
        <v>1214</v>
      </c>
      <c r="C746" s="156">
        <v>60.39</v>
      </c>
      <c r="D746" s="152" t="s">
        <v>356</v>
      </c>
      <c r="E746" s="152" t="s">
        <v>657</v>
      </c>
      <c r="F746" s="149"/>
      <c r="G746" s="223" t="str">
        <f t="shared" si="61"/>
        <v>22</v>
      </c>
      <c r="H746" s="150" t="str">
        <f t="shared" si="60"/>
        <v>-304</v>
      </c>
    </row>
    <row r="747" spans="1:8" ht="24.95" customHeight="1">
      <c r="A747" s="149">
        <v>746</v>
      </c>
      <c r="B747" s="155" t="s">
        <v>1215</v>
      </c>
      <c r="C747" s="156">
        <v>60.29</v>
      </c>
      <c r="D747" s="152" t="s">
        <v>356</v>
      </c>
      <c r="E747" s="152" t="s">
        <v>657</v>
      </c>
      <c r="F747" s="149"/>
      <c r="G747" s="223" t="str">
        <f t="shared" si="61"/>
        <v>22</v>
      </c>
      <c r="H747" s="150" t="str">
        <f t="shared" si="60"/>
        <v>-305</v>
      </c>
    </row>
    <row r="748" spans="1:8" ht="24.95" customHeight="1">
      <c r="A748" s="148">
        <v>747</v>
      </c>
      <c r="B748" s="155" t="s">
        <v>1216</v>
      </c>
      <c r="C748" s="156">
        <v>60.39</v>
      </c>
      <c r="D748" s="152" t="s">
        <v>356</v>
      </c>
      <c r="E748" s="152" t="s">
        <v>657</v>
      </c>
      <c r="F748" s="149"/>
      <c r="G748" s="223" t="str">
        <f t="shared" si="61"/>
        <v>22</v>
      </c>
      <c r="H748" s="150" t="str">
        <f t="shared" si="60"/>
        <v>-904</v>
      </c>
    </row>
    <row r="749" spans="1:8" ht="24.95" customHeight="1">
      <c r="A749" s="149">
        <v>748</v>
      </c>
      <c r="B749" s="155" t="s">
        <v>1217</v>
      </c>
      <c r="C749" s="156">
        <v>59.55</v>
      </c>
      <c r="D749" s="152" t="s">
        <v>356</v>
      </c>
      <c r="E749" s="152" t="s">
        <v>657</v>
      </c>
      <c r="F749" s="149"/>
      <c r="G749" s="223" t="str">
        <f t="shared" si="61"/>
        <v>22</v>
      </c>
      <c r="H749" s="150" t="str">
        <f t="shared" si="60"/>
        <v>-201</v>
      </c>
    </row>
    <row r="750" spans="1:8" ht="24.95" customHeight="1">
      <c r="A750" s="148">
        <v>749</v>
      </c>
      <c r="B750" s="155" t="s">
        <v>1218</v>
      </c>
      <c r="C750" s="156">
        <v>60.39</v>
      </c>
      <c r="D750" s="152" t="s">
        <v>356</v>
      </c>
      <c r="E750" s="152" t="s">
        <v>657</v>
      </c>
      <c r="F750" s="149"/>
      <c r="G750" s="223" t="str">
        <f t="shared" si="61"/>
        <v>22</v>
      </c>
      <c r="H750" s="150" t="str">
        <f t="shared" si="60"/>
        <v>-202</v>
      </c>
    </row>
    <row r="751" spans="1:8" ht="24.95" customHeight="1">
      <c r="A751" s="149">
        <v>750</v>
      </c>
      <c r="B751" s="155" t="s">
        <v>1219</v>
      </c>
      <c r="C751" s="156">
        <v>59.55</v>
      </c>
      <c r="D751" s="152" t="s">
        <v>356</v>
      </c>
      <c r="E751" s="152" t="s">
        <v>657</v>
      </c>
      <c r="F751" s="149"/>
      <c r="G751" s="223" t="str">
        <f t="shared" si="61"/>
        <v>22</v>
      </c>
      <c r="H751" s="150" t="str">
        <f t="shared" si="60"/>
        <v>-905</v>
      </c>
    </row>
    <row r="752" spans="1:8" ht="24.95" customHeight="1">
      <c r="A752" s="148">
        <v>751</v>
      </c>
      <c r="B752" s="155" t="s">
        <v>1220</v>
      </c>
      <c r="C752" s="156">
        <v>60.29</v>
      </c>
      <c r="D752" s="152" t="s">
        <v>356</v>
      </c>
      <c r="E752" s="152" t="s">
        <v>657</v>
      </c>
      <c r="F752" s="149"/>
      <c r="G752" s="223" t="str">
        <f t="shared" si="61"/>
        <v>22</v>
      </c>
      <c r="H752" s="150" t="str">
        <f t="shared" si="60"/>
        <v>-901</v>
      </c>
    </row>
    <row r="753" spans="1:8" ht="24.95" customHeight="1">
      <c r="A753" s="149">
        <v>752</v>
      </c>
      <c r="B753" s="155" t="s">
        <v>540</v>
      </c>
      <c r="C753" s="156">
        <v>58.66</v>
      </c>
      <c r="D753" s="152" t="s">
        <v>356</v>
      </c>
      <c r="E753" s="152" t="s">
        <v>655</v>
      </c>
      <c r="F753" s="149"/>
      <c r="G753" s="223" t="str">
        <f t="shared" si="61"/>
        <v>17</v>
      </c>
      <c r="H753" s="150" t="str">
        <f t="shared" si="60"/>
        <v>-901</v>
      </c>
    </row>
    <row r="754" spans="1:8" ht="24.95" customHeight="1">
      <c r="A754" s="148">
        <v>753</v>
      </c>
      <c r="B754" s="155" t="s">
        <v>1221</v>
      </c>
      <c r="C754" s="156">
        <v>59.17</v>
      </c>
      <c r="D754" s="152" t="s">
        <v>356</v>
      </c>
      <c r="E754" s="152" t="s">
        <v>655</v>
      </c>
      <c r="F754" s="149"/>
      <c r="G754" s="223" t="str">
        <f t="shared" si="61"/>
        <v>1-</v>
      </c>
      <c r="H754" s="150" t="str">
        <f t="shared" si="60"/>
        <v>1001</v>
      </c>
    </row>
    <row r="755" spans="1:8" ht="24.95" customHeight="1">
      <c r="A755" s="149">
        <v>754</v>
      </c>
      <c r="B755" s="155" t="s">
        <v>1222</v>
      </c>
      <c r="C755" s="156">
        <v>59.17</v>
      </c>
      <c r="D755" s="152" t="s">
        <v>356</v>
      </c>
      <c r="E755" s="152" t="s">
        <v>655</v>
      </c>
      <c r="F755" s="149"/>
      <c r="G755" s="223" t="str">
        <f t="shared" si="61"/>
        <v>1-</v>
      </c>
      <c r="H755" s="150" t="str">
        <f t="shared" si="60"/>
        <v>-701</v>
      </c>
    </row>
    <row r="756" spans="1:8" ht="24.95" customHeight="1">
      <c r="A756" s="148">
        <v>755</v>
      </c>
      <c r="B756" s="155" t="s">
        <v>1223</v>
      </c>
      <c r="C756" s="156">
        <v>59.17</v>
      </c>
      <c r="D756" s="152" t="s">
        <v>356</v>
      </c>
      <c r="E756" s="152" t="s">
        <v>655</v>
      </c>
      <c r="F756" s="149"/>
      <c r="G756" s="223" t="str">
        <f t="shared" si="61"/>
        <v>1-</v>
      </c>
      <c r="H756" s="150" t="str">
        <f t="shared" si="60"/>
        <v>-801</v>
      </c>
    </row>
    <row r="757" spans="1:8" ht="24.95" customHeight="1">
      <c r="A757" s="149">
        <v>756</v>
      </c>
      <c r="B757" s="155" t="s">
        <v>1224</v>
      </c>
      <c r="C757" s="156">
        <v>58.81</v>
      </c>
      <c r="D757" s="152" t="s">
        <v>356</v>
      </c>
      <c r="E757" s="152" t="s">
        <v>655</v>
      </c>
      <c r="F757" s="149"/>
      <c r="G757" s="223" t="str">
        <f t="shared" si="61"/>
        <v>1-</v>
      </c>
      <c r="H757" s="150" t="str">
        <f t="shared" si="60"/>
        <v>-904</v>
      </c>
    </row>
    <row r="758" spans="1:8" ht="24.95" customHeight="1">
      <c r="A758" s="148">
        <v>757</v>
      </c>
      <c r="B758" s="155" t="s">
        <v>1225</v>
      </c>
      <c r="C758" s="156">
        <v>58.81</v>
      </c>
      <c r="D758" s="152" t="s">
        <v>356</v>
      </c>
      <c r="E758" s="152" t="s">
        <v>657</v>
      </c>
      <c r="F758" s="149"/>
      <c r="G758" s="223" t="str">
        <f t="shared" si="61"/>
        <v>1-</v>
      </c>
      <c r="H758" s="150" t="str">
        <f t="shared" si="60"/>
        <v>1304</v>
      </c>
    </row>
    <row r="759" spans="1:8" ht="24.95" customHeight="1">
      <c r="A759" s="149">
        <v>758</v>
      </c>
      <c r="B759" s="155" t="s">
        <v>1226</v>
      </c>
      <c r="C759" s="156">
        <v>58.25</v>
      </c>
      <c r="D759" s="152" t="s">
        <v>356</v>
      </c>
      <c r="E759" s="152" t="s">
        <v>657</v>
      </c>
      <c r="F759" s="149"/>
      <c r="G759" s="223" t="str">
        <f t="shared" si="61"/>
        <v>1-</v>
      </c>
      <c r="H759" s="150" t="str">
        <f t="shared" si="60"/>
        <v>1305</v>
      </c>
    </row>
    <row r="760" spans="1:8" ht="24.95" customHeight="1">
      <c r="A760" s="148">
        <v>759</v>
      </c>
      <c r="B760" s="155" t="s">
        <v>1227</v>
      </c>
      <c r="C760" s="156">
        <v>58.81</v>
      </c>
      <c r="D760" s="152" t="s">
        <v>356</v>
      </c>
      <c r="E760" s="152" t="s">
        <v>657</v>
      </c>
      <c r="F760" s="149"/>
      <c r="G760" s="223" t="str">
        <f t="shared" si="61"/>
        <v>1-</v>
      </c>
      <c r="H760" s="150" t="str">
        <f t="shared" si="60"/>
        <v>-903</v>
      </c>
    </row>
    <row r="761" spans="1:8" ht="24.95" customHeight="1">
      <c r="A761" s="149">
        <v>760</v>
      </c>
      <c r="B761" s="155" t="s">
        <v>1228</v>
      </c>
      <c r="C761" s="156">
        <v>58.81</v>
      </c>
      <c r="D761" s="152" t="s">
        <v>356</v>
      </c>
      <c r="E761" s="152" t="s">
        <v>655</v>
      </c>
      <c r="F761" s="149"/>
      <c r="G761" s="223" t="str">
        <f t="shared" si="61"/>
        <v>1-</v>
      </c>
      <c r="H761" s="150" t="str">
        <f t="shared" si="60"/>
        <v>1002</v>
      </c>
    </row>
    <row r="762" spans="1:8" ht="24.95" customHeight="1">
      <c r="A762" s="148">
        <v>761</v>
      </c>
      <c r="B762" s="155" t="s">
        <v>1229</v>
      </c>
      <c r="C762" s="156">
        <v>58.81</v>
      </c>
      <c r="D762" s="152" t="s">
        <v>356</v>
      </c>
      <c r="E762" s="152" t="s">
        <v>655</v>
      </c>
      <c r="F762" s="149"/>
      <c r="G762" s="223" t="str">
        <f t="shared" si="61"/>
        <v>1-</v>
      </c>
      <c r="H762" s="150" t="str">
        <f t="shared" si="60"/>
        <v>1302</v>
      </c>
    </row>
    <row r="763" spans="1:8" ht="24.95" customHeight="1">
      <c r="A763" s="149">
        <v>762</v>
      </c>
      <c r="B763" s="155" t="s">
        <v>1230</v>
      </c>
      <c r="C763" s="156">
        <v>59.17</v>
      </c>
      <c r="D763" s="152" t="s">
        <v>356</v>
      </c>
      <c r="E763" s="152" t="s">
        <v>655</v>
      </c>
      <c r="F763" s="149"/>
      <c r="G763" s="223" t="str">
        <f t="shared" si="61"/>
        <v>1-</v>
      </c>
      <c r="H763" s="150" t="str">
        <f t="shared" si="60"/>
        <v>-201</v>
      </c>
    </row>
    <row r="764" spans="1:8" ht="24.95" customHeight="1">
      <c r="A764" s="148">
        <v>763</v>
      </c>
      <c r="B764" s="155" t="s">
        <v>1231</v>
      </c>
      <c r="C764" s="156">
        <v>59.17</v>
      </c>
      <c r="D764" s="152" t="s">
        <v>356</v>
      </c>
      <c r="E764" s="152" t="s">
        <v>655</v>
      </c>
      <c r="F764" s="149"/>
      <c r="G764" s="223" t="str">
        <f t="shared" si="61"/>
        <v>1-</v>
      </c>
      <c r="H764" s="150" t="str">
        <f t="shared" si="60"/>
        <v>-301</v>
      </c>
    </row>
    <row r="765" spans="1:8" ht="24.95" customHeight="1">
      <c r="A765" s="149">
        <v>764</v>
      </c>
      <c r="B765" s="155" t="s">
        <v>1232</v>
      </c>
      <c r="C765" s="156">
        <v>58.25</v>
      </c>
      <c r="D765" s="152" t="s">
        <v>356</v>
      </c>
      <c r="E765" s="152" t="s">
        <v>657</v>
      </c>
      <c r="F765" s="149"/>
      <c r="G765" s="223" t="str">
        <f t="shared" si="61"/>
        <v>1-</v>
      </c>
      <c r="H765" s="150" t="str">
        <f t="shared" si="60"/>
        <v>-905</v>
      </c>
    </row>
    <row r="766" spans="1:8" ht="24.95" customHeight="1">
      <c r="A766" s="148">
        <v>765</v>
      </c>
      <c r="B766" s="155" t="s">
        <v>1233</v>
      </c>
      <c r="C766" s="156">
        <v>60.58</v>
      </c>
      <c r="D766" s="152" t="s">
        <v>356</v>
      </c>
      <c r="E766" s="152" t="s">
        <v>657</v>
      </c>
      <c r="F766" s="149"/>
      <c r="G766" s="223" t="str">
        <f t="shared" si="61"/>
        <v>21</v>
      </c>
      <c r="H766" s="150" t="str">
        <f t="shared" si="60"/>
        <v>1501</v>
      </c>
    </row>
    <row r="767" spans="1:8" ht="24.95" customHeight="1">
      <c r="A767" s="149">
        <v>766</v>
      </c>
      <c r="B767" s="155" t="s">
        <v>1234</v>
      </c>
      <c r="C767" s="156">
        <v>60.68</v>
      </c>
      <c r="D767" s="152" t="s">
        <v>356</v>
      </c>
      <c r="E767" s="152" t="s">
        <v>657</v>
      </c>
      <c r="F767" s="149"/>
      <c r="G767" s="223" t="str">
        <f t="shared" si="61"/>
        <v>21</v>
      </c>
      <c r="H767" s="150" t="str">
        <f t="shared" si="60"/>
        <v>1502</v>
      </c>
    </row>
    <row r="768" spans="1:8" ht="24.95" customHeight="1">
      <c r="A768" s="148">
        <v>767</v>
      </c>
      <c r="B768" s="155" t="s">
        <v>1235</v>
      </c>
      <c r="C768" s="156">
        <v>60.68</v>
      </c>
      <c r="D768" s="152" t="s">
        <v>356</v>
      </c>
      <c r="E768" s="152" t="s">
        <v>657</v>
      </c>
      <c r="F768" s="149"/>
      <c r="G768" s="223" t="str">
        <f t="shared" si="61"/>
        <v>21</v>
      </c>
      <c r="H768" s="150" t="str">
        <f t="shared" si="60"/>
        <v>-204</v>
      </c>
    </row>
    <row r="769" spans="1:8" ht="24.95" customHeight="1">
      <c r="A769" s="149">
        <v>768</v>
      </c>
      <c r="B769" s="155" t="s">
        <v>1236</v>
      </c>
      <c r="C769" s="156">
        <v>59.83</v>
      </c>
      <c r="D769" s="152" t="s">
        <v>356</v>
      </c>
      <c r="E769" s="152" t="s">
        <v>657</v>
      </c>
      <c r="F769" s="149"/>
      <c r="G769" s="223" t="str">
        <f t="shared" si="61"/>
        <v>21</v>
      </c>
      <c r="H769" s="150" t="str">
        <f t="shared" si="60"/>
        <v>-205</v>
      </c>
    </row>
    <row r="770" spans="1:8" ht="24.95" customHeight="1">
      <c r="A770" s="148">
        <v>769</v>
      </c>
      <c r="B770" s="155" t="s">
        <v>1237</v>
      </c>
      <c r="C770" s="156">
        <v>60.49</v>
      </c>
      <c r="D770" s="152" t="s">
        <v>356</v>
      </c>
      <c r="E770" s="152" t="s">
        <v>657</v>
      </c>
      <c r="F770" s="149"/>
      <c r="G770" s="223" t="str">
        <f t="shared" si="61"/>
        <v>21</v>
      </c>
      <c r="H770" s="150" t="str">
        <f t="shared" si="60"/>
        <v>-503</v>
      </c>
    </row>
    <row r="771" spans="1:8" ht="24.95" customHeight="1">
      <c r="A771" s="149">
        <v>770</v>
      </c>
      <c r="B771" s="155" t="s">
        <v>1238</v>
      </c>
      <c r="C771" s="156">
        <v>60.68</v>
      </c>
      <c r="D771" s="152" t="s">
        <v>356</v>
      </c>
      <c r="E771" s="152" t="s">
        <v>657</v>
      </c>
      <c r="F771" s="149"/>
      <c r="G771" s="223" t="str">
        <f t="shared" si="61"/>
        <v>21</v>
      </c>
      <c r="H771" s="150" t="str">
        <f t="shared" si="60"/>
        <v>-504</v>
      </c>
    </row>
    <row r="772" spans="1:8" ht="24.95" customHeight="1">
      <c r="A772" s="148">
        <v>771</v>
      </c>
      <c r="B772" s="155" t="s">
        <v>1239</v>
      </c>
      <c r="C772" s="156">
        <v>60.49</v>
      </c>
      <c r="D772" s="152" t="s">
        <v>356</v>
      </c>
      <c r="E772" s="152" t="s">
        <v>657</v>
      </c>
      <c r="F772" s="149"/>
      <c r="G772" s="223" t="str">
        <f t="shared" si="61"/>
        <v>21</v>
      </c>
      <c r="H772" s="150" t="str">
        <f t="shared" si="60"/>
        <v>1103</v>
      </c>
    </row>
    <row r="773" spans="1:8" ht="24.95" customHeight="1">
      <c r="A773" s="149">
        <v>772</v>
      </c>
      <c r="B773" s="155" t="s">
        <v>1240</v>
      </c>
      <c r="C773" s="156">
        <v>60.68</v>
      </c>
      <c r="D773" s="152" t="s">
        <v>356</v>
      </c>
      <c r="E773" s="152" t="s">
        <v>657</v>
      </c>
      <c r="F773" s="149"/>
      <c r="G773" s="223" t="str">
        <f t="shared" si="61"/>
        <v>21</v>
      </c>
      <c r="H773" s="150" t="str">
        <f t="shared" si="60"/>
        <v>1104</v>
      </c>
    </row>
    <row r="774" spans="1:8" ht="24.95" customHeight="1">
      <c r="A774" s="148">
        <v>773</v>
      </c>
      <c r="B774" s="155" t="s">
        <v>1241</v>
      </c>
      <c r="C774" s="156">
        <v>60.58</v>
      </c>
      <c r="D774" s="152" t="s">
        <v>356</v>
      </c>
      <c r="E774" s="152" t="s">
        <v>657</v>
      </c>
      <c r="F774" s="149"/>
      <c r="G774" s="223" t="str">
        <f t="shared" si="61"/>
        <v>21</v>
      </c>
      <c r="H774" s="150" t="str">
        <f t="shared" si="60"/>
        <v>1505</v>
      </c>
    </row>
    <row r="775" spans="1:8" ht="24.95" customHeight="1">
      <c r="A775" s="149">
        <v>774</v>
      </c>
      <c r="B775" s="155" t="s">
        <v>1242</v>
      </c>
      <c r="C775" s="156">
        <v>59.83</v>
      </c>
      <c r="D775" s="152" t="s">
        <v>356</v>
      </c>
      <c r="E775" s="152" t="s">
        <v>657</v>
      </c>
      <c r="F775" s="149"/>
      <c r="G775" s="223" t="str">
        <f t="shared" si="61"/>
        <v>21</v>
      </c>
      <c r="H775" s="150" t="str">
        <f t="shared" si="60"/>
        <v>1601</v>
      </c>
    </row>
    <row r="776" spans="1:8" ht="24.95" customHeight="1">
      <c r="A776" s="148">
        <v>775</v>
      </c>
      <c r="B776" s="155" t="s">
        <v>1243</v>
      </c>
      <c r="C776" s="156">
        <v>60.49</v>
      </c>
      <c r="D776" s="152" t="s">
        <v>356</v>
      </c>
      <c r="E776" s="152" t="s">
        <v>657</v>
      </c>
      <c r="F776" s="149"/>
      <c r="G776" s="223" t="str">
        <f t="shared" si="61"/>
        <v>21</v>
      </c>
      <c r="H776" s="150" t="str">
        <f t="shared" si="60"/>
        <v>-903</v>
      </c>
    </row>
    <row r="777" spans="1:8" ht="24.95" customHeight="1">
      <c r="A777" s="149">
        <v>776</v>
      </c>
      <c r="B777" s="155" t="s">
        <v>1244</v>
      </c>
      <c r="C777" s="156">
        <v>60.68</v>
      </c>
      <c r="D777" s="152" t="s">
        <v>356</v>
      </c>
      <c r="E777" s="152" t="s">
        <v>657</v>
      </c>
      <c r="F777" s="149"/>
      <c r="G777" s="223" t="str">
        <f t="shared" si="61"/>
        <v>21</v>
      </c>
      <c r="H777" s="150" t="str">
        <f t="shared" si="60"/>
        <v>-904</v>
      </c>
    </row>
    <row r="778" spans="1:8" ht="24.95" customHeight="1">
      <c r="A778" s="148">
        <v>777</v>
      </c>
      <c r="B778" s="155" t="s">
        <v>1245</v>
      </c>
      <c r="C778" s="156">
        <v>60.29</v>
      </c>
      <c r="D778" s="152" t="s">
        <v>356</v>
      </c>
      <c r="E778" s="152" t="s">
        <v>657</v>
      </c>
      <c r="F778" s="149"/>
      <c r="G778" s="223" t="str">
        <f t="shared" si="61"/>
        <v>22</v>
      </c>
      <c r="H778" s="150" t="str">
        <f t="shared" si="60"/>
        <v>1001</v>
      </c>
    </row>
    <row r="779" spans="1:8" ht="24.95" customHeight="1">
      <c r="A779" s="149">
        <v>778</v>
      </c>
      <c r="B779" s="155" t="s">
        <v>1246</v>
      </c>
      <c r="C779" s="156">
        <v>60.39</v>
      </c>
      <c r="D779" s="152" t="s">
        <v>356</v>
      </c>
      <c r="E779" s="152" t="s">
        <v>657</v>
      </c>
      <c r="F779" s="149"/>
      <c r="G779" s="223" t="str">
        <f t="shared" si="61"/>
        <v>22</v>
      </c>
      <c r="H779" s="150" t="str">
        <f t="shared" si="60"/>
        <v>1002</v>
      </c>
    </row>
    <row r="780" spans="1:8" ht="24.95" customHeight="1">
      <c r="A780" s="148">
        <v>779</v>
      </c>
      <c r="B780" s="155" t="s">
        <v>1247</v>
      </c>
      <c r="C780" s="156">
        <v>60.21</v>
      </c>
      <c r="D780" s="152" t="s">
        <v>356</v>
      </c>
      <c r="E780" s="152" t="s">
        <v>657</v>
      </c>
      <c r="F780" s="149"/>
      <c r="G780" s="223" t="str">
        <f t="shared" si="61"/>
        <v>22</v>
      </c>
      <c r="H780" s="150" t="str">
        <f t="shared" si="60"/>
        <v>1003</v>
      </c>
    </row>
    <row r="781" spans="1:8" ht="24.95" customHeight="1">
      <c r="A781" s="149">
        <v>780</v>
      </c>
      <c r="B781" s="155" t="s">
        <v>1248</v>
      </c>
      <c r="C781" s="156">
        <v>60.39</v>
      </c>
      <c r="D781" s="152" t="s">
        <v>356</v>
      </c>
      <c r="E781" s="152" t="s">
        <v>657</v>
      </c>
      <c r="F781" s="149"/>
      <c r="G781" s="223" t="str">
        <f t="shared" si="61"/>
        <v>22</v>
      </c>
      <c r="H781" s="150" t="str">
        <f t="shared" si="60"/>
        <v>1004</v>
      </c>
    </row>
    <row r="782" spans="1:8" ht="24.95" customHeight="1">
      <c r="A782" s="148">
        <v>781</v>
      </c>
      <c r="B782" s="155" t="s">
        <v>1249</v>
      </c>
      <c r="C782" s="156">
        <v>59.55</v>
      </c>
      <c r="D782" s="152" t="s">
        <v>356</v>
      </c>
      <c r="E782" s="152" t="s">
        <v>657</v>
      </c>
      <c r="F782" s="149"/>
      <c r="G782" s="223" t="str">
        <f t="shared" si="61"/>
        <v>22</v>
      </c>
      <c r="H782" s="150" t="str">
        <f t="shared" si="60"/>
        <v>1005</v>
      </c>
    </row>
    <row r="783" spans="1:8" ht="24.95" customHeight="1">
      <c r="A783" s="149">
        <v>782</v>
      </c>
      <c r="B783" s="155" t="s">
        <v>1250</v>
      </c>
      <c r="C783" s="156">
        <v>60.29</v>
      </c>
      <c r="D783" s="152" t="s">
        <v>356</v>
      </c>
      <c r="E783" s="152" t="s">
        <v>657</v>
      </c>
      <c r="F783" s="149"/>
      <c r="G783" s="223" t="str">
        <f t="shared" si="61"/>
        <v>22</v>
      </c>
      <c r="H783" s="150" t="str">
        <f t="shared" ref="H783:H790" si="62">RIGHT(B783,4)</f>
        <v>-401</v>
      </c>
    </row>
    <row r="784" spans="1:8" ht="24.95" customHeight="1">
      <c r="A784" s="148">
        <v>783</v>
      </c>
      <c r="B784" s="155" t="s">
        <v>1251</v>
      </c>
      <c r="C784" s="156">
        <v>60.39</v>
      </c>
      <c r="D784" s="152" t="s">
        <v>356</v>
      </c>
      <c r="E784" s="152" t="s">
        <v>657</v>
      </c>
      <c r="F784" s="149"/>
      <c r="G784" s="223" t="str">
        <f t="shared" ref="G784:G790" si="63">LEFT(B784,2)</f>
        <v>22</v>
      </c>
      <c r="H784" s="150" t="str">
        <f t="shared" si="62"/>
        <v>-402</v>
      </c>
    </row>
    <row r="785" spans="1:8" ht="24.95" customHeight="1">
      <c r="A785" s="149">
        <v>784</v>
      </c>
      <c r="B785" s="155" t="s">
        <v>1252</v>
      </c>
      <c r="C785" s="156">
        <v>60.39</v>
      </c>
      <c r="D785" s="152" t="s">
        <v>356</v>
      </c>
      <c r="E785" s="152" t="s">
        <v>657</v>
      </c>
      <c r="F785" s="149"/>
      <c r="G785" s="223" t="str">
        <f t="shared" si="63"/>
        <v>22</v>
      </c>
      <c r="H785" s="150" t="str">
        <f t="shared" si="62"/>
        <v>-103</v>
      </c>
    </row>
    <row r="786" spans="1:8" ht="24.95" customHeight="1">
      <c r="A786" s="148">
        <v>785</v>
      </c>
      <c r="B786" s="155" t="s">
        <v>1253</v>
      </c>
      <c r="C786" s="156">
        <v>60.29</v>
      </c>
      <c r="D786" s="152" t="s">
        <v>356</v>
      </c>
      <c r="E786" s="152" t="s">
        <v>657</v>
      </c>
      <c r="F786" s="149"/>
      <c r="G786" s="223" t="str">
        <f t="shared" si="63"/>
        <v>22</v>
      </c>
      <c r="H786" s="150" t="str">
        <f t="shared" si="62"/>
        <v>-106</v>
      </c>
    </row>
    <row r="787" spans="1:8" ht="24.95" customHeight="1">
      <c r="A787" s="149">
        <v>786</v>
      </c>
      <c r="B787" s="155" t="s">
        <v>1254</v>
      </c>
      <c r="C787" s="156">
        <v>60.21</v>
      </c>
      <c r="D787" s="152" t="s">
        <v>356</v>
      </c>
      <c r="E787" s="152" t="s">
        <v>657</v>
      </c>
      <c r="F787" s="149"/>
      <c r="G787" s="223" t="str">
        <f t="shared" si="63"/>
        <v>22</v>
      </c>
      <c r="H787" s="150" t="str">
        <f t="shared" si="62"/>
        <v>1603</v>
      </c>
    </row>
    <row r="788" spans="1:8" ht="24.95" customHeight="1">
      <c r="A788" s="148">
        <v>787</v>
      </c>
      <c r="B788" s="155" t="s">
        <v>1255</v>
      </c>
      <c r="C788" s="156">
        <v>60.29</v>
      </c>
      <c r="D788" s="152" t="s">
        <v>356</v>
      </c>
      <c r="E788" s="152" t="s">
        <v>657</v>
      </c>
      <c r="F788" s="149"/>
      <c r="G788" s="223" t="str">
        <f t="shared" si="63"/>
        <v>22</v>
      </c>
      <c r="H788" s="150" t="str">
        <f t="shared" si="62"/>
        <v>1605</v>
      </c>
    </row>
    <row r="789" spans="1:8" ht="24.95" customHeight="1">
      <c r="A789" s="149">
        <v>788</v>
      </c>
      <c r="B789" s="155" t="s">
        <v>1256</v>
      </c>
      <c r="C789" s="156">
        <v>60.39</v>
      </c>
      <c r="D789" s="152" t="s">
        <v>356</v>
      </c>
      <c r="E789" s="152" t="s">
        <v>657</v>
      </c>
      <c r="F789" s="149"/>
      <c r="G789" s="223" t="str">
        <f t="shared" si="63"/>
        <v>22</v>
      </c>
      <c r="H789" s="150" t="str">
        <f t="shared" si="62"/>
        <v>-402</v>
      </c>
    </row>
    <row r="790" spans="1:8" ht="24.95" customHeight="1">
      <c r="A790" s="148">
        <v>789</v>
      </c>
      <c r="B790" s="155" t="s">
        <v>1257</v>
      </c>
      <c r="C790" s="156">
        <v>59.55</v>
      </c>
      <c r="D790" s="152" t="s">
        <v>356</v>
      </c>
      <c r="E790" s="152" t="s">
        <v>657</v>
      </c>
      <c r="F790" s="149"/>
      <c r="G790" s="223" t="str">
        <f t="shared" si="63"/>
        <v>22</v>
      </c>
      <c r="H790" s="150" t="str">
        <f t="shared" si="62"/>
        <v>-901</v>
      </c>
    </row>
  </sheetData>
  <autoFilter ref="A1:H790" xr:uid="{00000000-0009-0000-0000-00000E000000}"/>
  <phoneticPr fontId="1" type="noConversion"/>
  <pageMargins left="0.75" right="0.75" top="1" bottom="1" header="0.5" footer="0.5"/>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P173"/>
  <sheetViews>
    <sheetView topLeftCell="G1" workbookViewId="0">
      <selection activeCell="N13" sqref="N13"/>
    </sheetView>
  </sheetViews>
  <sheetFormatPr defaultColWidth="9" defaultRowHeight="24.75" customHeight="1"/>
  <cols>
    <col min="1" max="1" width="9" style="158"/>
    <col min="2" max="2" width="11" style="158" customWidth="1"/>
    <col min="3" max="8" width="9" style="158"/>
    <col min="9" max="9" width="11.125" style="158" customWidth="1"/>
    <col min="10" max="10" width="13" style="158" customWidth="1"/>
    <col min="11" max="11" width="13.125" style="158" bestFit="1" customWidth="1"/>
    <col min="12" max="12" width="9" style="158"/>
    <col min="13" max="13" width="12.75" style="158" bestFit="1" customWidth="1"/>
    <col min="14" max="15" width="10.5" style="158" bestFit="1" customWidth="1"/>
    <col min="16" max="16384" width="9" style="158"/>
  </cols>
  <sheetData>
    <row r="1" spans="1:16" ht="24.75" customHeight="1">
      <c r="A1" s="157" t="s">
        <v>77</v>
      </c>
      <c r="B1" s="157" t="s">
        <v>353</v>
      </c>
      <c r="C1" s="157" t="s">
        <v>248</v>
      </c>
      <c r="D1" s="157" t="s">
        <v>236</v>
      </c>
      <c r="E1" s="157" t="s">
        <v>155</v>
      </c>
      <c r="F1" s="157" t="s">
        <v>1258</v>
      </c>
      <c r="G1" s="224"/>
    </row>
    <row r="2" spans="1:16" ht="24.75" customHeight="1">
      <c r="A2" s="159">
        <v>1</v>
      </c>
      <c r="B2" s="160" t="s">
        <v>1259</v>
      </c>
      <c r="C2" s="160">
        <v>61.39</v>
      </c>
      <c r="D2" s="161" t="s">
        <v>179</v>
      </c>
      <c r="E2" s="161" t="s">
        <v>1260</v>
      </c>
      <c r="F2" s="162"/>
      <c r="G2" s="225" t="str">
        <f>LEFT(B2,2)</f>
        <v>13</v>
      </c>
      <c r="H2" s="146" t="str">
        <f>RIGHT(B2,4)</f>
        <v>-101</v>
      </c>
      <c r="I2" s="180" t="s">
        <v>143</v>
      </c>
      <c r="J2" s="180" t="s">
        <v>308</v>
      </c>
      <c r="K2" s="180" t="s">
        <v>155</v>
      </c>
      <c r="L2" s="180" t="s">
        <v>308</v>
      </c>
      <c r="M2" s="180" t="s">
        <v>3480</v>
      </c>
      <c r="N2" s="180" t="s">
        <v>3481</v>
      </c>
      <c r="O2" s="180" t="s">
        <v>3589</v>
      </c>
    </row>
    <row r="3" spans="1:16" ht="24.75" customHeight="1">
      <c r="A3" s="159">
        <v>2</v>
      </c>
      <c r="B3" s="160" t="s">
        <v>1261</v>
      </c>
      <c r="C3" s="160">
        <v>60.27</v>
      </c>
      <c r="D3" s="161" t="s">
        <v>179</v>
      </c>
      <c r="E3" s="161" t="s">
        <v>657</v>
      </c>
      <c r="F3" s="162"/>
      <c r="G3" s="225" t="str">
        <f t="shared" ref="G3:G66" si="0">LEFT(B3,2)</f>
        <v>13</v>
      </c>
      <c r="H3" s="146" t="str">
        <f t="shared" ref="H3:H66" si="1">RIGHT(B3,4)</f>
        <v>-102</v>
      </c>
      <c r="I3" s="180" t="s">
        <v>171</v>
      </c>
      <c r="J3" s="180">
        <v>34</v>
      </c>
      <c r="K3" s="180" t="s">
        <v>657</v>
      </c>
      <c r="L3" s="180">
        <f>COUNTIFS(D2:D173,I3,E2:E173,K3)</f>
        <v>34</v>
      </c>
      <c r="M3" s="180" t="s">
        <v>3488</v>
      </c>
      <c r="N3" s="180">
        <f>SUMIFS(C2:C173,D2:D173,I3,E2:E173,K3)</f>
        <v>1555.6399999999999</v>
      </c>
      <c r="O3" s="202" t="s">
        <v>3595</v>
      </c>
    </row>
    <row r="4" spans="1:16" ht="24.75" customHeight="1">
      <c r="A4" s="159">
        <v>3</v>
      </c>
      <c r="B4" s="160" t="s">
        <v>1262</v>
      </c>
      <c r="C4" s="160">
        <v>61.78</v>
      </c>
      <c r="D4" s="161" t="s">
        <v>179</v>
      </c>
      <c r="E4" s="161" t="s">
        <v>657</v>
      </c>
      <c r="F4" s="162"/>
      <c r="G4" s="225" t="str">
        <f t="shared" si="0"/>
        <v>13</v>
      </c>
      <c r="H4" s="146" t="str">
        <f t="shared" si="1"/>
        <v>1002</v>
      </c>
      <c r="I4" s="180"/>
      <c r="J4" s="180"/>
      <c r="K4" s="180"/>
      <c r="L4" s="180"/>
      <c r="M4" s="180"/>
      <c r="N4" s="180"/>
      <c r="O4" s="202"/>
    </row>
    <row r="5" spans="1:16" ht="24.75" customHeight="1">
      <c r="A5" s="159">
        <v>4</v>
      </c>
      <c r="B5" s="160" t="s">
        <v>1263</v>
      </c>
      <c r="C5" s="160">
        <v>61.95</v>
      </c>
      <c r="D5" s="161" t="s">
        <v>179</v>
      </c>
      <c r="E5" s="161" t="s">
        <v>1260</v>
      </c>
      <c r="F5" s="162"/>
      <c r="G5" s="225" t="str">
        <f t="shared" si="0"/>
        <v>13</v>
      </c>
      <c r="H5" s="146" t="str">
        <f t="shared" si="1"/>
        <v>1101</v>
      </c>
      <c r="I5" s="180"/>
      <c r="J5" s="180"/>
      <c r="K5" s="180"/>
      <c r="L5" s="192">
        <f>L3+L4</f>
        <v>34</v>
      </c>
      <c r="M5" s="180"/>
      <c r="N5" s="194">
        <f>N3+N4</f>
        <v>1555.6399999999999</v>
      </c>
      <c r="O5" s="193">
        <f>SUM(C2:C173)</f>
        <v>10101.130000000005</v>
      </c>
    </row>
    <row r="6" spans="1:16" ht="24.75" customHeight="1">
      <c r="A6" s="159">
        <v>5</v>
      </c>
      <c r="B6" s="160" t="s">
        <v>1264</v>
      </c>
      <c r="C6" s="160">
        <v>62.35</v>
      </c>
      <c r="D6" s="161" t="s">
        <v>179</v>
      </c>
      <c r="E6" s="161" t="s">
        <v>1260</v>
      </c>
      <c r="F6" s="162"/>
      <c r="G6" s="225" t="str">
        <f t="shared" si="0"/>
        <v>13</v>
      </c>
      <c r="H6" s="146" t="str">
        <f t="shared" si="1"/>
        <v>1205</v>
      </c>
      <c r="I6" s="180" t="s">
        <v>157</v>
      </c>
      <c r="J6" s="180">
        <f>L6+L7</f>
        <v>138</v>
      </c>
      <c r="K6" s="180" t="s">
        <v>657</v>
      </c>
      <c r="L6" s="180">
        <f>COUNTIFS(D2:D173,I6,E2:E173,K6)</f>
        <v>69</v>
      </c>
      <c r="M6" s="180" t="s">
        <v>3598</v>
      </c>
      <c r="N6" s="180">
        <f>SUMIFS(C2:C173,D2:D173,I6,E2:E173,K6)</f>
        <v>4257.850000000004</v>
      </c>
      <c r="O6" s="202" t="s">
        <v>3594</v>
      </c>
    </row>
    <row r="7" spans="1:16" ht="24.75" customHeight="1">
      <c r="A7" s="159">
        <v>6</v>
      </c>
      <c r="B7" s="160" t="s">
        <v>1265</v>
      </c>
      <c r="C7" s="160">
        <v>61.95</v>
      </c>
      <c r="D7" s="161" t="s">
        <v>179</v>
      </c>
      <c r="E7" s="161" t="s">
        <v>1260</v>
      </c>
      <c r="F7" s="162"/>
      <c r="G7" s="225" t="str">
        <f t="shared" si="0"/>
        <v>13</v>
      </c>
      <c r="H7" s="146" t="str">
        <f t="shared" si="1"/>
        <v>1301</v>
      </c>
      <c r="I7" s="180"/>
      <c r="J7" s="180"/>
      <c r="K7" s="180" t="s">
        <v>1260</v>
      </c>
      <c r="L7" s="180">
        <f>COUNTIFS(D2:D173,I6,E2:E173,K7)</f>
        <v>69</v>
      </c>
      <c r="M7" s="180" t="s">
        <v>3597</v>
      </c>
      <c r="N7" s="180">
        <f>SUMIFS(C2:C173,D2:D173,I6,E2:E173,K7)</f>
        <v>4287.6399999999994</v>
      </c>
      <c r="O7" s="202" t="s">
        <v>3594</v>
      </c>
    </row>
    <row r="8" spans="1:16" ht="24.75" customHeight="1">
      <c r="A8" s="159">
        <v>7</v>
      </c>
      <c r="B8" s="160" t="s">
        <v>1266</v>
      </c>
      <c r="C8" s="160">
        <v>61.67</v>
      </c>
      <c r="D8" s="161" t="s">
        <v>179</v>
      </c>
      <c r="E8" s="161" t="s">
        <v>657</v>
      </c>
      <c r="F8" s="162"/>
      <c r="G8" s="225" t="str">
        <f t="shared" si="0"/>
        <v>13</v>
      </c>
      <c r="H8" s="146" t="str">
        <f t="shared" si="1"/>
        <v>1304</v>
      </c>
      <c r="L8" s="199">
        <f>SUM(L6:L7)</f>
        <v>138</v>
      </c>
      <c r="N8" s="199">
        <f>SUM(N6:N7)</f>
        <v>8545.4900000000034</v>
      </c>
      <c r="O8" s="200">
        <f>N5+N8</f>
        <v>10101.130000000003</v>
      </c>
    </row>
    <row r="9" spans="1:16" ht="24.75" customHeight="1">
      <c r="A9" s="159">
        <v>8</v>
      </c>
      <c r="B9" s="160" t="s">
        <v>1267</v>
      </c>
      <c r="C9" s="160">
        <v>62.35</v>
      </c>
      <c r="D9" s="161" t="s">
        <v>179</v>
      </c>
      <c r="E9" s="161" t="s">
        <v>1260</v>
      </c>
      <c r="F9" s="162"/>
      <c r="G9" s="225" t="str">
        <f t="shared" si="0"/>
        <v>13</v>
      </c>
      <c r="H9" s="146" t="str">
        <f t="shared" si="1"/>
        <v>1305</v>
      </c>
      <c r="L9" s="158">
        <f>L5+L8</f>
        <v>172</v>
      </c>
      <c r="N9" s="200">
        <f>N5+N8</f>
        <v>10101.130000000003</v>
      </c>
    </row>
    <row r="10" spans="1:16" ht="24.75" customHeight="1">
      <c r="A10" s="159">
        <v>9</v>
      </c>
      <c r="B10" s="160" t="s">
        <v>1268</v>
      </c>
      <c r="C10" s="160">
        <v>61.95</v>
      </c>
      <c r="D10" s="161" t="s">
        <v>179</v>
      </c>
      <c r="E10" s="161" t="s">
        <v>1260</v>
      </c>
      <c r="F10" s="162"/>
      <c r="G10" s="225" t="str">
        <f t="shared" si="0"/>
        <v>13</v>
      </c>
      <c r="H10" s="146" t="str">
        <f t="shared" si="1"/>
        <v>1801</v>
      </c>
      <c r="I10" s="231"/>
      <c r="J10" s="231"/>
      <c r="K10" s="231"/>
      <c r="L10" s="231"/>
      <c r="M10" s="230"/>
      <c r="N10" s="233"/>
      <c r="O10" s="233"/>
    </row>
    <row r="11" spans="1:16" ht="24.75" customHeight="1">
      <c r="A11" s="159">
        <v>10</v>
      </c>
      <c r="B11" s="160" t="s">
        <v>1269</v>
      </c>
      <c r="C11" s="160">
        <v>61.78</v>
      </c>
      <c r="D11" s="161" t="s">
        <v>179</v>
      </c>
      <c r="E11" s="161" t="s">
        <v>657</v>
      </c>
      <c r="F11" s="162"/>
      <c r="G11" s="225" t="str">
        <f t="shared" si="0"/>
        <v>13</v>
      </c>
      <c r="H11" s="146" t="str">
        <f t="shared" si="1"/>
        <v>1802</v>
      </c>
      <c r="I11" s="231"/>
      <c r="J11" s="231"/>
      <c r="K11" s="236" t="s">
        <v>3695</v>
      </c>
      <c r="L11" s="237" t="s">
        <v>657</v>
      </c>
      <c r="M11" s="236">
        <v>61.67</v>
      </c>
      <c r="N11" s="237">
        <f>COUNTIFS(E2:E173,L11,C2:C173,M11)</f>
        <v>32</v>
      </c>
      <c r="O11" s="233"/>
    </row>
    <row r="12" spans="1:16" ht="24.75" customHeight="1">
      <c r="A12" s="159">
        <v>11</v>
      </c>
      <c r="B12" s="160" t="s">
        <v>1270</v>
      </c>
      <c r="C12" s="160">
        <v>61.67</v>
      </c>
      <c r="D12" s="161" t="s">
        <v>179</v>
      </c>
      <c r="E12" s="161" t="s">
        <v>657</v>
      </c>
      <c r="F12" s="162"/>
      <c r="G12" s="225" t="str">
        <f t="shared" si="0"/>
        <v>13</v>
      </c>
      <c r="H12" s="146" t="str">
        <f t="shared" si="1"/>
        <v>1804</v>
      </c>
      <c r="I12" s="233"/>
      <c r="J12" s="231"/>
      <c r="K12" s="231" t="s">
        <v>3695</v>
      </c>
      <c r="L12" s="230" t="s">
        <v>1260</v>
      </c>
      <c r="M12" s="231">
        <f t="array" ref="M12">MIN(_xlfn.MODE.SNGL(IF($E$2:$E$173=L12,$C$2:$C$173,"")))</f>
        <v>61.95</v>
      </c>
      <c r="N12" s="230">
        <f>COUNTIFS(D2:D173,K12,E2:E173,L12,C2:C173,M12)</f>
        <v>16</v>
      </c>
      <c r="O12" s="233"/>
    </row>
    <row r="13" spans="1:16" ht="24.75" customHeight="1">
      <c r="A13" s="159">
        <v>12</v>
      </c>
      <c r="B13" s="160" t="s">
        <v>1271</v>
      </c>
      <c r="C13" s="160">
        <v>62.35</v>
      </c>
      <c r="D13" s="161" t="s">
        <v>179</v>
      </c>
      <c r="E13" s="161" t="s">
        <v>1260</v>
      </c>
      <c r="F13" s="162"/>
      <c r="G13" s="225" t="str">
        <f t="shared" si="0"/>
        <v>13</v>
      </c>
      <c r="H13" s="146" t="str">
        <f t="shared" si="1"/>
        <v>1805</v>
      </c>
      <c r="I13" s="233"/>
      <c r="J13" s="234"/>
      <c r="K13" s="234"/>
      <c r="L13" s="234"/>
      <c r="M13" s="234"/>
      <c r="N13" s="234"/>
      <c r="O13" s="233"/>
    </row>
    <row r="14" spans="1:16" ht="24.75" customHeight="1">
      <c r="A14" s="159">
        <v>13</v>
      </c>
      <c r="B14" s="160" t="s">
        <v>1272</v>
      </c>
      <c r="C14" s="160">
        <v>61.74</v>
      </c>
      <c r="D14" s="161" t="s">
        <v>179</v>
      </c>
      <c r="E14" s="161" t="s">
        <v>657</v>
      </c>
      <c r="F14" s="162"/>
      <c r="G14" s="225" t="str">
        <f t="shared" si="0"/>
        <v>13</v>
      </c>
      <c r="H14" s="146" t="str">
        <f t="shared" si="1"/>
        <v>-204</v>
      </c>
      <c r="I14" s="233"/>
      <c r="J14" s="234" t="s">
        <v>3691</v>
      </c>
      <c r="K14" s="230"/>
      <c r="L14" s="239" t="s">
        <v>3696</v>
      </c>
      <c r="M14" s="230" t="s">
        <v>3697</v>
      </c>
      <c r="O14" s="231"/>
      <c r="P14" s="236"/>
    </row>
    <row r="15" spans="1:16" ht="24.75" customHeight="1">
      <c r="A15" s="159">
        <v>14</v>
      </c>
      <c r="B15" s="160" t="s">
        <v>1273</v>
      </c>
      <c r="C15" s="160">
        <v>62.4</v>
      </c>
      <c r="D15" s="161" t="s">
        <v>179</v>
      </c>
      <c r="E15" s="161" t="s">
        <v>1260</v>
      </c>
      <c r="F15" s="162"/>
      <c r="G15" s="225" t="str">
        <f t="shared" si="0"/>
        <v>13</v>
      </c>
      <c r="H15" s="146" t="str">
        <f t="shared" si="1"/>
        <v>-205</v>
      </c>
      <c r="I15" s="233"/>
      <c r="J15" s="234">
        <f>COUNT((_xlfn.MODE.SNGL(IF(AND($D$2:$D$173=K11,$E$2:$E$173=L11),$C$2:$C$173,""))))</f>
        <v>0</v>
      </c>
      <c r="K15" s="235">
        <f t="array" ref="K15:K17">_xlfn.MODE.MULT(C2:C173)</f>
        <v>61.78</v>
      </c>
      <c r="L15" s="239">
        <f>COUNTIFS(C2:C173,K15,E2:E173,K6,D2:D173,I6)</f>
        <v>32</v>
      </c>
      <c r="M15" s="234">
        <f>COUNTIFS(C2:C173,L15,E2:E173,K7,D2:D173,I6)</f>
        <v>0</v>
      </c>
      <c r="O15" s="231"/>
    </row>
    <row r="16" spans="1:16" ht="24.75" customHeight="1">
      <c r="A16" s="159">
        <v>15</v>
      </c>
      <c r="B16" s="160" t="s">
        <v>1274</v>
      </c>
      <c r="C16" s="160">
        <v>61.95</v>
      </c>
      <c r="D16" s="161" t="s">
        <v>179</v>
      </c>
      <c r="E16" s="161" t="s">
        <v>1260</v>
      </c>
      <c r="F16" s="162"/>
      <c r="G16" s="225" t="str">
        <f t="shared" si="0"/>
        <v>13</v>
      </c>
      <c r="H16" s="146" t="str">
        <f t="shared" si="1"/>
        <v>-301</v>
      </c>
      <c r="I16" s="233"/>
      <c r="J16" s="233"/>
      <c r="K16" s="238">
        <v>61.67</v>
      </c>
      <c r="L16" s="239">
        <f>COUNTIFS(C2:C173,K16,E2:E173,K6,D2:D173,I6)</f>
        <v>32</v>
      </c>
      <c r="M16" s="234">
        <f>COUNTIFS(C2:C173,L16,E2:E173,K7,D2:D173,I6)</f>
        <v>0</v>
      </c>
    </row>
    <row r="17" spans="1:13" ht="24.75" customHeight="1">
      <c r="A17" s="159">
        <v>16</v>
      </c>
      <c r="B17" s="160" t="s">
        <v>1275</v>
      </c>
      <c r="C17" s="160">
        <v>62.35</v>
      </c>
      <c r="D17" s="161" t="s">
        <v>179</v>
      </c>
      <c r="E17" s="161" t="s">
        <v>1260</v>
      </c>
      <c r="F17" s="162"/>
      <c r="G17" s="225" t="str">
        <f t="shared" si="0"/>
        <v>13</v>
      </c>
      <c r="H17" s="146" t="str">
        <f t="shared" si="1"/>
        <v>-305</v>
      </c>
      <c r="I17" s="233"/>
      <c r="J17" s="233"/>
      <c r="K17" s="233">
        <v>45.75</v>
      </c>
      <c r="L17" s="234">
        <f>COUNTIFS(C2:C173,K17,E2:E173,K6,D2:D173,I6)</f>
        <v>0</v>
      </c>
      <c r="M17" s="234">
        <f>COUNTIFS(C4:C175,L17,E4:E175,K9,D4:D175,I8)</f>
        <v>0</v>
      </c>
    </row>
    <row r="18" spans="1:13" ht="24.75" customHeight="1">
      <c r="A18" s="159">
        <v>17</v>
      </c>
      <c r="B18" s="160" t="s">
        <v>1276</v>
      </c>
      <c r="C18" s="160">
        <v>61.67</v>
      </c>
      <c r="D18" s="161" t="s">
        <v>179</v>
      </c>
      <c r="E18" s="161" t="s">
        <v>657</v>
      </c>
      <c r="F18" s="162"/>
      <c r="G18" s="225" t="str">
        <f t="shared" si="0"/>
        <v>13</v>
      </c>
      <c r="H18" s="146" t="str">
        <f t="shared" si="1"/>
        <v>-404</v>
      </c>
      <c r="I18" s="233"/>
      <c r="J18" s="233"/>
      <c r="K18" s="233">
        <v>61.95</v>
      </c>
      <c r="L18" s="233"/>
      <c r="M18" s="234">
        <f>COUNTIFS(C5:C176,K18,E5:E176,L12,D5:D176,K12)</f>
        <v>16</v>
      </c>
    </row>
    <row r="19" spans="1:13" ht="24.75" customHeight="1">
      <c r="A19" s="159">
        <v>18</v>
      </c>
      <c r="B19" s="159" t="s">
        <v>1277</v>
      </c>
      <c r="C19" s="160">
        <v>62.35</v>
      </c>
      <c r="D19" s="161" t="s">
        <v>179</v>
      </c>
      <c r="E19" s="161" t="s">
        <v>1260</v>
      </c>
      <c r="F19" s="162"/>
      <c r="G19" s="225" t="str">
        <f t="shared" si="0"/>
        <v>13</v>
      </c>
      <c r="H19" s="146" t="str">
        <f t="shared" si="1"/>
        <v>-405</v>
      </c>
    </row>
    <row r="20" spans="1:13" ht="24.75" customHeight="1">
      <c r="A20" s="159">
        <v>19</v>
      </c>
      <c r="B20" s="160" t="s">
        <v>1278</v>
      </c>
      <c r="C20" s="160">
        <v>61.95</v>
      </c>
      <c r="D20" s="161" t="s">
        <v>179</v>
      </c>
      <c r="E20" s="161" t="s">
        <v>1260</v>
      </c>
      <c r="F20" s="162"/>
      <c r="G20" s="225" t="str">
        <f t="shared" si="0"/>
        <v>13</v>
      </c>
      <c r="H20" s="146" t="str">
        <f t="shared" si="1"/>
        <v>-701</v>
      </c>
    </row>
    <row r="21" spans="1:13" ht="24.75" customHeight="1">
      <c r="A21" s="159">
        <v>20</v>
      </c>
      <c r="B21" s="160" t="s">
        <v>1279</v>
      </c>
      <c r="C21" s="160">
        <v>62.35</v>
      </c>
      <c r="D21" s="161" t="s">
        <v>179</v>
      </c>
      <c r="E21" s="161" t="s">
        <v>1260</v>
      </c>
      <c r="F21" s="162"/>
      <c r="G21" s="225" t="str">
        <f t="shared" si="0"/>
        <v>13</v>
      </c>
      <c r="H21" s="146" t="str">
        <f t="shared" si="1"/>
        <v>-705</v>
      </c>
    </row>
    <row r="22" spans="1:13" ht="24.75" customHeight="1">
      <c r="A22" s="159">
        <v>21</v>
      </c>
      <c r="B22" s="160" t="s">
        <v>1280</v>
      </c>
      <c r="C22" s="160">
        <v>61.78</v>
      </c>
      <c r="D22" s="161" t="s">
        <v>179</v>
      </c>
      <c r="E22" s="161" t="s">
        <v>657</v>
      </c>
      <c r="F22" s="162"/>
      <c r="G22" s="225" t="str">
        <f t="shared" si="0"/>
        <v>13</v>
      </c>
      <c r="H22" s="146" t="str">
        <f t="shared" si="1"/>
        <v>-902</v>
      </c>
      <c r="J22" s="309" t="s">
        <v>3854</v>
      </c>
      <c r="K22" t="s">
        <v>3860</v>
      </c>
      <c r="L22"/>
    </row>
    <row r="23" spans="1:13" ht="24.75" customHeight="1">
      <c r="A23" s="159">
        <v>22</v>
      </c>
      <c r="B23" s="159" t="s">
        <v>1281</v>
      </c>
      <c r="C23" s="160">
        <v>62</v>
      </c>
      <c r="D23" s="161" t="s">
        <v>179</v>
      </c>
      <c r="E23" s="161" t="s">
        <v>1260</v>
      </c>
      <c r="F23" s="162"/>
      <c r="G23" s="225" t="str">
        <f t="shared" si="0"/>
        <v>13</v>
      </c>
      <c r="H23" s="146" t="str">
        <f t="shared" si="1"/>
        <v>-201</v>
      </c>
      <c r="J23" s="310" t="s">
        <v>3863</v>
      </c>
      <c r="K23" s="312">
        <v>69</v>
      </c>
      <c r="L23"/>
    </row>
    <row r="24" spans="1:13" ht="24.75" customHeight="1">
      <c r="A24" s="159">
        <v>23</v>
      </c>
      <c r="B24" s="159" t="s">
        <v>1282</v>
      </c>
      <c r="C24" s="160">
        <v>61.85</v>
      </c>
      <c r="D24" s="161" t="s">
        <v>179</v>
      </c>
      <c r="E24" s="161" t="s">
        <v>657</v>
      </c>
      <c r="F24" s="162"/>
      <c r="G24" s="225" t="str">
        <f t="shared" si="0"/>
        <v>13</v>
      </c>
      <c r="H24" s="146" t="str">
        <f t="shared" si="1"/>
        <v>-202</v>
      </c>
      <c r="J24" s="311" t="s">
        <v>179</v>
      </c>
      <c r="K24" s="312">
        <v>69</v>
      </c>
      <c r="L24"/>
    </row>
    <row r="25" spans="1:13" ht="24.75" customHeight="1">
      <c r="A25" s="159">
        <v>24</v>
      </c>
      <c r="B25" s="159" t="s">
        <v>1283</v>
      </c>
      <c r="C25" s="160">
        <v>61.78</v>
      </c>
      <c r="D25" s="161" t="s">
        <v>179</v>
      </c>
      <c r="E25" s="161" t="s">
        <v>657</v>
      </c>
      <c r="F25" s="162"/>
      <c r="G25" s="225" t="str">
        <f t="shared" si="0"/>
        <v>13</v>
      </c>
      <c r="H25" s="146" t="str">
        <f t="shared" si="1"/>
        <v>-302</v>
      </c>
      <c r="J25" s="310" t="s">
        <v>3862</v>
      </c>
      <c r="K25" s="312">
        <v>103</v>
      </c>
      <c r="L25"/>
    </row>
    <row r="26" spans="1:13" ht="24.75" customHeight="1">
      <c r="A26" s="159">
        <v>25</v>
      </c>
      <c r="B26" s="159" t="s">
        <v>1284</v>
      </c>
      <c r="C26" s="160">
        <v>61.67</v>
      </c>
      <c r="D26" s="161" t="s">
        <v>179</v>
      </c>
      <c r="E26" s="161" t="s">
        <v>657</v>
      </c>
      <c r="F26" s="162"/>
      <c r="G26" s="225" t="str">
        <f t="shared" si="0"/>
        <v>13</v>
      </c>
      <c r="H26" s="146" t="str">
        <f t="shared" si="1"/>
        <v>-304</v>
      </c>
      <c r="J26" s="311" t="s">
        <v>179</v>
      </c>
      <c r="K26" s="312">
        <v>69</v>
      </c>
      <c r="L26"/>
    </row>
    <row r="27" spans="1:13" ht="24.75" customHeight="1">
      <c r="A27" s="159">
        <v>26</v>
      </c>
      <c r="B27" s="159" t="s">
        <v>1285</v>
      </c>
      <c r="C27" s="160">
        <v>61.95</v>
      </c>
      <c r="D27" s="161" t="s">
        <v>179</v>
      </c>
      <c r="E27" s="161" t="s">
        <v>1260</v>
      </c>
      <c r="F27" s="162"/>
      <c r="G27" s="225" t="str">
        <f t="shared" si="0"/>
        <v>13</v>
      </c>
      <c r="H27" s="146" t="str">
        <f t="shared" si="1"/>
        <v>-401</v>
      </c>
      <c r="J27" s="311" t="s">
        <v>3864</v>
      </c>
      <c r="K27" s="312">
        <v>34</v>
      </c>
      <c r="L27"/>
    </row>
    <row r="28" spans="1:13" ht="24.75" customHeight="1">
      <c r="A28" s="159">
        <v>27</v>
      </c>
      <c r="B28" s="159" t="s">
        <v>1286</v>
      </c>
      <c r="C28" s="160">
        <v>61.78</v>
      </c>
      <c r="D28" s="161" t="s">
        <v>179</v>
      </c>
      <c r="E28" s="161" t="s">
        <v>657</v>
      </c>
      <c r="F28" s="162"/>
      <c r="G28" s="225" t="str">
        <f t="shared" si="0"/>
        <v>13</v>
      </c>
      <c r="H28" s="146" t="str">
        <f t="shared" si="1"/>
        <v>-402</v>
      </c>
      <c r="J28" s="310" t="s">
        <v>3856</v>
      </c>
      <c r="K28" s="312"/>
      <c r="L28"/>
    </row>
    <row r="29" spans="1:13" ht="24.75" customHeight="1">
      <c r="A29" s="159">
        <v>28</v>
      </c>
      <c r="B29" s="159" t="s">
        <v>1287</v>
      </c>
      <c r="C29" s="160">
        <v>45.75</v>
      </c>
      <c r="D29" s="161" t="s">
        <v>171</v>
      </c>
      <c r="E29" s="161" t="s">
        <v>657</v>
      </c>
      <c r="F29" s="162"/>
      <c r="G29" s="225" t="str">
        <f t="shared" si="0"/>
        <v>13</v>
      </c>
      <c r="H29" s="146" t="str">
        <f t="shared" si="1"/>
        <v>-403</v>
      </c>
      <c r="J29" s="311" t="s">
        <v>3856</v>
      </c>
      <c r="K29" s="312"/>
      <c r="L29"/>
    </row>
    <row r="30" spans="1:13" ht="24.75" customHeight="1">
      <c r="A30" s="159">
        <v>29</v>
      </c>
      <c r="B30" s="159" t="s">
        <v>1288</v>
      </c>
      <c r="C30" s="160">
        <v>61.95</v>
      </c>
      <c r="D30" s="161" t="s">
        <v>179</v>
      </c>
      <c r="E30" s="161" t="s">
        <v>1260</v>
      </c>
      <c r="F30" s="162"/>
      <c r="G30" s="225" t="str">
        <f t="shared" si="0"/>
        <v>13</v>
      </c>
      <c r="H30" s="146" t="str">
        <f t="shared" si="1"/>
        <v>-501</v>
      </c>
      <c r="J30" s="310" t="s">
        <v>3857</v>
      </c>
      <c r="K30" s="312">
        <v>172</v>
      </c>
      <c r="L30"/>
    </row>
    <row r="31" spans="1:13" ht="24.75" customHeight="1">
      <c r="A31" s="159">
        <v>30</v>
      </c>
      <c r="B31" s="159" t="s">
        <v>1289</v>
      </c>
      <c r="C31" s="160">
        <v>61.78</v>
      </c>
      <c r="D31" s="161" t="s">
        <v>179</v>
      </c>
      <c r="E31" s="161" t="s">
        <v>657</v>
      </c>
      <c r="F31" s="162"/>
      <c r="G31" s="225" t="str">
        <f t="shared" si="0"/>
        <v>13</v>
      </c>
      <c r="H31" s="146" t="str">
        <f t="shared" si="1"/>
        <v>-502</v>
      </c>
      <c r="J31"/>
      <c r="K31"/>
      <c r="L31"/>
    </row>
    <row r="32" spans="1:13" ht="24.75" customHeight="1">
      <c r="A32" s="159">
        <v>31</v>
      </c>
      <c r="B32" s="159" t="s">
        <v>1290</v>
      </c>
      <c r="C32" s="160">
        <v>45.75</v>
      </c>
      <c r="D32" s="161" t="s">
        <v>171</v>
      </c>
      <c r="E32" s="161" t="s">
        <v>657</v>
      </c>
      <c r="F32" s="162"/>
      <c r="G32" s="225" t="str">
        <f t="shared" si="0"/>
        <v>13</v>
      </c>
      <c r="H32" s="146" t="str">
        <f t="shared" si="1"/>
        <v>-503</v>
      </c>
      <c r="J32"/>
      <c r="K32"/>
      <c r="L32"/>
    </row>
    <row r="33" spans="1:12" ht="24.75" customHeight="1">
      <c r="A33" s="159">
        <v>32</v>
      </c>
      <c r="B33" s="159" t="s">
        <v>1291</v>
      </c>
      <c r="C33" s="160">
        <v>61.67</v>
      </c>
      <c r="D33" s="161" t="s">
        <v>179</v>
      </c>
      <c r="E33" s="161" t="s">
        <v>657</v>
      </c>
      <c r="F33" s="162"/>
      <c r="G33" s="225" t="str">
        <f t="shared" si="0"/>
        <v>13</v>
      </c>
      <c r="H33" s="146" t="str">
        <f t="shared" si="1"/>
        <v>-504</v>
      </c>
      <c r="J33"/>
      <c r="K33"/>
      <c r="L33"/>
    </row>
    <row r="34" spans="1:12" ht="24.75" customHeight="1">
      <c r="A34" s="159">
        <v>33</v>
      </c>
      <c r="B34" s="159" t="s">
        <v>1292</v>
      </c>
      <c r="C34" s="160">
        <v>62.35</v>
      </c>
      <c r="D34" s="161" t="s">
        <v>179</v>
      </c>
      <c r="E34" s="161" t="s">
        <v>1260</v>
      </c>
      <c r="F34" s="162"/>
      <c r="G34" s="225" t="str">
        <f t="shared" si="0"/>
        <v>13</v>
      </c>
      <c r="H34" s="146" t="str">
        <f t="shared" si="1"/>
        <v>-505</v>
      </c>
      <c r="J34"/>
      <c r="K34"/>
      <c r="L34"/>
    </row>
    <row r="35" spans="1:12" ht="24.75" customHeight="1">
      <c r="A35" s="159">
        <v>34</v>
      </c>
      <c r="B35" s="159" t="s">
        <v>1293</v>
      </c>
      <c r="C35" s="160">
        <v>61.95</v>
      </c>
      <c r="D35" s="161" t="s">
        <v>179</v>
      </c>
      <c r="E35" s="161" t="s">
        <v>1260</v>
      </c>
      <c r="F35" s="162"/>
      <c r="G35" s="225" t="str">
        <f t="shared" si="0"/>
        <v>13</v>
      </c>
      <c r="H35" s="146" t="str">
        <f t="shared" si="1"/>
        <v>-601</v>
      </c>
      <c r="J35"/>
      <c r="K35"/>
      <c r="L35"/>
    </row>
    <row r="36" spans="1:12" ht="24.75" customHeight="1">
      <c r="A36" s="159">
        <v>35</v>
      </c>
      <c r="B36" s="159" t="s">
        <v>1294</v>
      </c>
      <c r="C36" s="160">
        <v>61.78</v>
      </c>
      <c r="D36" s="161" t="s">
        <v>179</v>
      </c>
      <c r="E36" s="161" t="s">
        <v>657</v>
      </c>
      <c r="F36" s="162"/>
      <c r="G36" s="225" t="str">
        <f t="shared" si="0"/>
        <v>13</v>
      </c>
      <c r="H36" s="146" t="str">
        <f t="shared" si="1"/>
        <v>-602</v>
      </c>
      <c r="J36"/>
      <c r="K36"/>
      <c r="L36"/>
    </row>
    <row r="37" spans="1:12" ht="24.75" customHeight="1">
      <c r="A37" s="159">
        <v>36</v>
      </c>
      <c r="B37" s="159" t="s">
        <v>1295</v>
      </c>
      <c r="C37" s="160">
        <v>61.67</v>
      </c>
      <c r="D37" s="161" t="s">
        <v>179</v>
      </c>
      <c r="E37" s="161" t="s">
        <v>657</v>
      </c>
      <c r="F37" s="162"/>
      <c r="G37" s="225" t="str">
        <f t="shared" si="0"/>
        <v>13</v>
      </c>
      <c r="H37" s="146" t="str">
        <f t="shared" si="1"/>
        <v>-604</v>
      </c>
      <c r="J37"/>
      <c r="K37"/>
      <c r="L37"/>
    </row>
    <row r="38" spans="1:12" ht="24.75" customHeight="1">
      <c r="A38" s="159">
        <v>37</v>
      </c>
      <c r="B38" s="159" t="s">
        <v>1296</v>
      </c>
      <c r="C38" s="160">
        <v>62.35</v>
      </c>
      <c r="D38" s="161" t="s">
        <v>179</v>
      </c>
      <c r="E38" s="161" t="s">
        <v>1260</v>
      </c>
      <c r="F38" s="162"/>
      <c r="G38" s="225" t="str">
        <f t="shared" si="0"/>
        <v>13</v>
      </c>
      <c r="H38" s="146" t="str">
        <f t="shared" si="1"/>
        <v>-605</v>
      </c>
      <c r="J38"/>
      <c r="K38"/>
      <c r="L38"/>
    </row>
    <row r="39" spans="1:12" ht="24.75" customHeight="1">
      <c r="A39" s="159">
        <v>38</v>
      </c>
      <c r="B39" s="159" t="s">
        <v>1297</v>
      </c>
      <c r="C39" s="160">
        <v>61.78</v>
      </c>
      <c r="D39" s="161" t="s">
        <v>179</v>
      </c>
      <c r="E39" s="161" t="s">
        <v>657</v>
      </c>
      <c r="F39" s="162"/>
      <c r="G39" s="225" t="str">
        <f t="shared" si="0"/>
        <v>13</v>
      </c>
      <c r="H39" s="146" t="str">
        <f t="shared" si="1"/>
        <v>-702</v>
      </c>
      <c r="J39"/>
      <c r="K39"/>
      <c r="L39"/>
    </row>
    <row r="40" spans="1:12" ht="24.75" customHeight="1">
      <c r="A40" s="159">
        <v>39</v>
      </c>
      <c r="B40" s="159" t="s">
        <v>1298</v>
      </c>
      <c r="C40" s="160">
        <v>61.67</v>
      </c>
      <c r="D40" s="161" t="s">
        <v>179</v>
      </c>
      <c r="E40" s="161" t="s">
        <v>657</v>
      </c>
      <c r="F40" s="162"/>
      <c r="G40" s="225" t="str">
        <f t="shared" si="0"/>
        <v>13</v>
      </c>
      <c r="H40" s="146" t="str">
        <f t="shared" si="1"/>
        <v>-704</v>
      </c>
    </row>
    <row r="41" spans="1:12" ht="24.75" customHeight="1">
      <c r="A41" s="159">
        <v>40</v>
      </c>
      <c r="B41" s="159" t="s">
        <v>1299</v>
      </c>
      <c r="C41" s="160">
        <v>61.95</v>
      </c>
      <c r="D41" s="161" t="s">
        <v>179</v>
      </c>
      <c r="E41" s="161" t="s">
        <v>1260</v>
      </c>
      <c r="F41" s="162"/>
      <c r="G41" s="225" t="str">
        <f t="shared" si="0"/>
        <v>13</v>
      </c>
      <c r="H41" s="146" t="str">
        <f t="shared" si="1"/>
        <v>-801</v>
      </c>
    </row>
    <row r="42" spans="1:12" ht="24.75" customHeight="1">
      <c r="A42" s="159">
        <v>41</v>
      </c>
      <c r="B42" s="159" t="s">
        <v>1300</v>
      </c>
      <c r="C42" s="160">
        <v>61.78</v>
      </c>
      <c r="D42" s="161" t="s">
        <v>179</v>
      </c>
      <c r="E42" s="161" t="s">
        <v>657</v>
      </c>
      <c r="F42" s="162"/>
      <c r="G42" s="225" t="str">
        <f t="shared" si="0"/>
        <v>13</v>
      </c>
      <c r="H42" s="146" t="str">
        <f t="shared" si="1"/>
        <v>-802</v>
      </c>
    </row>
    <row r="43" spans="1:12" ht="24.75" customHeight="1">
      <c r="A43" s="159">
        <v>42</v>
      </c>
      <c r="B43" s="159" t="s">
        <v>1301</v>
      </c>
      <c r="C43" s="160">
        <v>61.67</v>
      </c>
      <c r="D43" s="161" t="s">
        <v>179</v>
      </c>
      <c r="E43" s="161" t="s">
        <v>657</v>
      </c>
      <c r="F43" s="162"/>
      <c r="G43" s="225" t="str">
        <f t="shared" si="0"/>
        <v>13</v>
      </c>
      <c r="H43" s="146" t="str">
        <f t="shared" si="1"/>
        <v>-804</v>
      </c>
    </row>
    <row r="44" spans="1:12" ht="24.75" customHeight="1">
      <c r="A44" s="159">
        <v>43</v>
      </c>
      <c r="B44" s="159" t="s">
        <v>1302</v>
      </c>
      <c r="C44" s="160">
        <v>62.35</v>
      </c>
      <c r="D44" s="161" t="s">
        <v>179</v>
      </c>
      <c r="E44" s="161" t="s">
        <v>1260</v>
      </c>
      <c r="F44" s="162"/>
      <c r="G44" s="225" t="str">
        <f t="shared" si="0"/>
        <v>13</v>
      </c>
      <c r="H44" s="146" t="str">
        <f t="shared" si="1"/>
        <v>-805</v>
      </c>
    </row>
    <row r="45" spans="1:12" ht="24.75" customHeight="1">
      <c r="A45" s="159">
        <v>44</v>
      </c>
      <c r="B45" s="159" t="s">
        <v>1303</v>
      </c>
      <c r="C45" s="160">
        <v>61.95</v>
      </c>
      <c r="D45" s="161" t="s">
        <v>179</v>
      </c>
      <c r="E45" s="161" t="s">
        <v>1260</v>
      </c>
      <c r="F45" s="162"/>
      <c r="G45" s="225" t="str">
        <f t="shared" si="0"/>
        <v>13</v>
      </c>
      <c r="H45" s="146" t="str">
        <f t="shared" si="1"/>
        <v>-901</v>
      </c>
    </row>
    <row r="46" spans="1:12" ht="24.75" customHeight="1">
      <c r="A46" s="159">
        <v>45</v>
      </c>
      <c r="B46" s="159" t="s">
        <v>1304</v>
      </c>
      <c r="C46" s="160">
        <v>61.67</v>
      </c>
      <c r="D46" s="161" t="s">
        <v>179</v>
      </c>
      <c r="E46" s="161" t="s">
        <v>657</v>
      </c>
      <c r="F46" s="162"/>
      <c r="G46" s="225" t="str">
        <f t="shared" si="0"/>
        <v>13</v>
      </c>
      <c r="H46" s="146" t="str">
        <f t="shared" si="1"/>
        <v>-904</v>
      </c>
    </row>
    <row r="47" spans="1:12" ht="24.75" customHeight="1">
      <c r="A47" s="159">
        <v>46</v>
      </c>
      <c r="B47" s="159" t="s">
        <v>1305</v>
      </c>
      <c r="C47" s="160">
        <v>62.35</v>
      </c>
      <c r="D47" s="161" t="s">
        <v>179</v>
      </c>
      <c r="E47" s="161" t="s">
        <v>1260</v>
      </c>
      <c r="F47" s="162"/>
      <c r="G47" s="225" t="str">
        <f t="shared" si="0"/>
        <v>13</v>
      </c>
      <c r="H47" s="146" t="str">
        <f t="shared" si="1"/>
        <v>-905</v>
      </c>
    </row>
    <row r="48" spans="1:12" ht="24.75" customHeight="1">
      <c r="A48" s="159">
        <v>47</v>
      </c>
      <c r="B48" s="159" t="s">
        <v>1306</v>
      </c>
      <c r="C48" s="160">
        <v>61.95</v>
      </c>
      <c r="D48" s="161" t="s">
        <v>179</v>
      </c>
      <c r="E48" s="161" t="s">
        <v>1260</v>
      </c>
      <c r="F48" s="162"/>
      <c r="G48" s="225" t="str">
        <f t="shared" si="0"/>
        <v>13</v>
      </c>
      <c r="H48" s="146" t="str">
        <f t="shared" si="1"/>
        <v>1001</v>
      </c>
    </row>
    <row r="49" spans="1:8" ht="24.75" customHeight="1">
      <c r="A49" s="159">
        <v>48</v>
      </c>
      <c r="B49" s="159" t="s">
        <v>1307</v>
      </c>
      <c r="C49" s="160">
        <v>61.67</v>
      </c>
      <c r="D49" s="161" t="s">
        <v>179</v>
      </c>
      <c r="E49" s="161" t="s">
        <v>657</v>
      </c>
      <c r="F49" s="162"/>
      <c r="G49" s="225" t="str">
        <f t="shared" si="0"/>
        <v>13</v>
      </c>
      <c r="H49" s="146" t="str">
        <f t="shared" si="1"/>
        <v>1004</v>
      </c>
    </row>
    <row r="50" spans="1:8" ht="24.75" customHeight="1">
      <c r="A50" s="159">
        <v>49</v>
      </c>
      <c r="B50" s="159" t="s">
        <v>1308</v>
      </c>
      <c r="C50" s="160">
        <v>62.35</v>
      </c>
      <c r="D50" s="161" t="s">
        <v>179</v>
      </c>
      <c r="E50" s="161" t="s">
        <v>1260</v>
      </c>
      <c r="F50" s="162"/>
      <c r="G50" s="225" t="str">
        <f t="shared" si="0"/>
        <v>13</v>
      </c>
      <c r="H50" s="146" t="str">
        <f t="shared" si="1"/>
        <v>1005</v>
      </c>
    </row>
    <row r="51" spans="1:8" ht="24.75" customHeight="1">
      <c r="A51" s="159">
        <v>50</v>
      </c>
      <c r="B51" s="159" t="s">
        <v>1309</v>
      </c>
      <c r="C51" s="160">
        <v>61.78</v>
      </c>
      <c r="D51" s="161" t="s">
        <v>179</v>
      </c>
      <c r="E51" s="161" t="s">
        <v>657</v>
      </c>
      <c r="F51" s="162"/>
      <c r="G51" s="225" t="str">
        <f t="shared" si="0"/>
        <v>13</v>
      </c>
      <c r="H51" s="146" t="str">
        <f t="shared" si="1"/>
        <v>1102</v>
      </c>
    </row>
    <row r="52" spans="1:8" ht="24.75" customHeight="1">
      <c r="A52" s="159">
        <v>51</v>
      </c>
      <c r="B52" s="159" t="s">
        <v>1310</v>
      </c>
      <c r="C52" s="160">
        <v>45.75</v>
      </c>
      <c r="D52" s="161" t="s">
        <v>171</v>
      </c>
      <c r="E52" s="161" t="s">
        <v>657</v>
      </c>
      <c r="F52" s="162"/>
      <c r="G52" s="225" t="str">
        <f t="shared" si="0"/>
        <v>13</v>
      </c>
      <c r="H52" s="146" t="str">
        <f t="shared" si="1"/>
        <v>1103</v>
      </c>
    </row>
    <row r="53" spans="1:8" ht="24.75" customHeight="1">
      <c r="A53" s="159">
        <v>52</v>
      </c>
      <c r="B53" s="159" t="s">
        <v>1311</v>
      </c>
      <c r="C53" s="160">
        <v>61.67</v>
      </c>
      <c r="D53" s="161" t="s">
        <v>179</v>
      </c>
      <c r="E53" s="161" t="s">
        <v>657</v>
      </c>
      <c r="F53" s="162"/>
      <c r="G53" s="225" t="str">
        <f t="shared" si="0"/>
        <v>13</v>
      </c>
      <c r="H53" s="146" t="str">
        <f t="shared" si="1"/>
        <v>1104</v>
      </c>
    </row>
    <row r="54" spans="1:8" ht="24.75" customHeight="1">
      <c r="A54" s="159">
        <v>53</v>
      </c>
      <c r="B54" s="159" t="s">
        <v>1312</v>
      </c>
      <c r="C54" s="160">
        <v>61.78</v>
      </c>
      <c r="D54" s="161" t="s">
        <v>179</v>
      </c>
      <c r="E54" s="161" t="s">
        <v>657</v>
      </c>
      <c r="F54" s="162"/>
      <c r="G54" s="225" t="str">
        <f t="shared" si="0"/>
        <v>13</v>
      </c>
      <c r="H54" s="146" t="str">
        <f t="shared" si="1"/>
        <v>1202</v>
      </c>
    </row>
    <row r="55" spans="1:8" ht="24.75" customHeight="1">
      <c r="A55" s="159">
        <v>54</v>
      </c>
      <c r="B55" s="159" t="s">
        <v>1313</v>
      </c>
      <c r="C55" s="160">
        <v>61.67</v>
      </c>
      <c r="D55" s="161" t="s">
        <v>179</v>
      </c>
      <c r="E55" s="161" t="s">
        <v>657</v>
      </c>
      <c r="F55" s="162"/>
      <c r="G55" s="225" t="str">
        <f t="shared" si="0"/>
        <v>13</v>
      </c>
      <c r="H55" s="146" t="str">
        <f t="shared" si="1"/>
        <v>1204</v>
      </c>
    </row>
    <row r="56" spans="1:8" ht="24.75" customHeight="1">
      <c r="A56" s="159">
        <v>55</v>
      </c>
      <c r="B56" s="159" t="s">
        <v>1314</v>
      </c>
      <c r="C56" s="160">
        <v>61.95</v>
      </c>
      <c r="D56" s="161" t="s">
        <v>179</v>
      </c>
      <c r="E56" s="161" t="s">
        <v>1260</v>
      </c>
      <c r="F56" s="162"/>
      <c r="G56" s="225" t="str">
        <f t="shared" si="0"/>
        <v>13</v>
      </c>
      <c r="H56" s="146" t="str">
        <f t="shared" si="1"/>
        <v>1401</v>
      </c>
    </row>
    <row r="57" spans="1:8" ht="24.75" customHeight="1">
      <c r="A57" s="159">
        <v>56</v>
      </c>
      <c r="B57" s="159" t="s">
        <v>1315</v>
      </c>
      <c r="C57" s="160">
        <v>61.78</v>
      </c>
      <c r="D57" s="161" t="s">
        <v>179</v>
      </c>
      <c r="E57" s="161" t="s">
        <v>657</v>
      </c>
      <c r="F57" s="162"/>
      <c r="G57" s="225" t="str">
        <f t="shared" si="0"/>
        <v>13</v>
      </c>
      <c r="H57" s="146" t="str">
        <f t="shared" si="1"/>
        <v>1402</v>
      </c>
    </row>
    <row r="58" spans="1:8" ht="24.75" customHeight="1">
      <c r="A58" s="159">
        <v>57</v>
      </c>
      <c r="B58" s="159" t="s">
        <v>1316</v>
      </c>
      <c r="C58" s="160">
        <v>45.75</v>
      </c>
      <c r="D58" s="161" t="s">
        <v>171</v>
      </c>
      <c r="E58" s="161" t="s">
        <v>657</v>
      </c>
      <c r="F58" s="162"/>
      <c r="G58" s="225" t="str">
        <f t="shared" si="0"/>
        <v>13</v>
      </c>
      <c r="H58" s="146" t="str">
        <f t="shared" si="1"/>
        <v>1403</v>
      </c>
    </row>
    <row r="59" spans="1:8" ht="24.75" customHeight="1">
      <c r="A59" s="159">
        <v>58</v>
      </c>
      <c r="B59" s="159" t="s">
        <v>1317</v>
      </c>
      <c r="C59" s="160">
        <v>61.67</v>
      </c>
      <c r="D59" s="161" t="s">
        <v>179</v>
      </c>
      <c r="E59" s="161" t="s">
        <v>657</v>
      </c>
      <c r="F59" s="162"/>
      <c r="G59" s="225" t="str">
        <f t="shared" si="0"/>
        <v>13</v>
      </c>
      <c r="H59" s="146" t="str">
        <f t="shared" si="1"/>
        <v>1404</v>
      </c>
    </row>
    <row r="60" spans="1:8" ht="24.75" customHeight="1">
      <c r="A60" s="159">
        <v>59</v>
      </c>
      <c r="B60" s="159" t="s">
        <v>1318</v>
      </c>
      <c r="C60" s="160">
        <v>62.35</v>
      </c>
      <c r="D60" s="161" t="s">
        <v>179</v>
      </c>
      <c r="E60" s="161" t="s">
        <v>1260</v>
      </c>
      <c r="F60" s="162"/>
      <c r="G60" s="225" t="str">
        <f t="shared" si="0"/>
        <v>13</v>
      </c>
      <c r="H60" s="146" t="str">
        <f t="shared" si="1"/>
        <v>1405</v>
      </c>
    </row>
    <row r="61" spans="1:8" ht="24.75" customHeight="1">
      <c r="A61" s="159">
        <v>60</v>
      </c>
      <c r="B61" s="159" t="s">
        <v>1319</v>
      </c>
      <c r="C61" s="160">
        <v>61.95</v>
      </c>
      <c r="D61" s="161" t="s">
        <v>179</v>
      </c>
      <c r="E61" s="161" t="s">
        <v>1260</v>
      </c>
      <c r="F61" s="162"/>
      <c r="G61" s="225" t="str">
        <f t="shared" si="0"/>
        <v>13</v>
      </c>
      <c r="H61" s="146" t="str">
        <f t="shared" si="1"/>
        <v>1501</v>
      </c>
    </row>
    <row r="62" spans="1:8" ht="24.75" customHeight="1">
      <c r="A62" s="159">
        <v>61</v>
      </c>
      <c r="B62" s="159" t="s">
        <v>1320</v>
      </c>
      <c r="C62" s="160">
        <v>61.78</v>
      </c>
      <c r="D62" s="161" t="s">
        <v>179</v>
      </c>
      <c r="E62" s="161" t="s">
        <v>657</v>
      </c>
      <c r="F62" s="162"/>
      <c r="G62" s="225" t="str">
        <f t="shared" si="0"/>
        <v>13</v>
      </c>
      <c r="H62" s="146" t="str">
        <f t="shared" si="1"/>
        <v>1502</v>
      </c>
    </row>
    <row r="63" spans="1:8" ht="24.75" customHeight="1">
      <c r="A63" s="159">
        <v>62</v>
      </c>
      <c r="B63" s="159" t="s">
        <v>1321</v>
      </c>
      <c r="C63" s="160">
        <v>45.75</v>
      </c>
      <c r="D63" s="161" t="s">
        <v>171</v>
      </c>
      <c r="E63" s="161" t="s">
        <v>657</v>
      </c>
      <c r="F63" s="162"/>
      <c r="G63" s="225" t="str">
        <f t="shared" si="0"/>
        <v>13</v>
      </c>
      <c r="H63" s="146" t="str">
        <f t="shared" si="1"/>
        <v>1503</v>
      </c>
    </row>
    <row r="64" spans="1:8" ht="24.75" customHeight="1">
      <c r="A64" s="159">
        <v>63</v>
      </c>
      <c r="B64" s="159" t="s">
        <v>1322</v>
      </c>
      <c r="C64" s="160">
        <v>61.67</v>
      </c>
      <c r="D64" s="161" t="s">
        <v>179</v>
      </c>
      <c r="E64" s="161" t="s">
        <v>657</v>
      </c>
      <c r="F64" s="162"/>
      <c r="G64" s="225" t="str">
        <f t="shared" si="0"/>
        <v>13</v>
      </c>
      <c r="H64" s="146" t="str">
        <f t="shared" si="1"/>
        <v>1504</v>
      </c>
    </row>
    <row r="65" spans="1:8" ht="24.75" customHeight="1">
      <c r="A65" s="159">
        <v>64</v>
      </c>
      <c r="B65" s="159" t="s">
        <v>1323</v>
      </c>
      <c r="C65" s="160">
        <v>62.35</v>
      </c>
      <c r="D65" s="161" t="s">
        <v>179</v>
      </c>
      <c r="E65" s="161" t="s">
        <v>1260</v>
      </c>
      <c r="F65" s="162"/>
      <c r="G65" s="225" t="str">
        <f t="shared" si="0"/>
        <v>13</v>
      </c>
      <c r="H65" s="146" t="str">
        <f t="shared" si="1"/>
        <v>1505</v>
      </c>
    </row>
    <row r="66" spans="1:8" ht="24.75" customHeight="1">
      <c r="A66" s="159">
        <v>65</v>
      </c>
      <c r="B66" s="159" t="s">
        <v>1324</v>
      </c>
      <c r="C66" s="160">
        <v>61.95</v>
      </c>
      <c r="D66" s="161" t="s">
        <v>179</v>
      </c>
      <c r="E66" s="161" t="s">
        <v>1260</v>
      </c>
      <c r="F66" s="162"/>
      <c r="G66" s="225" t="str">
        <f t="shared" si="0"/>
        <v>13</v>
      </c>
      <c r="H66" s="146" t="str">
        <f t="shared" si="1"/>
        <v>1601</v>
      </c>
    </row>
    <row r="67" spans="1:8" ht="24.75" customHeight="1">
      <c r="A67" s="159">
        <v>66</v>
      </c>
      <c r="B67" s="159" t="s">
        <v>1325</v>
      </c>
      <c r="C67" s="160">
        <v>61.78</v>
      </c>
      <c r="D67" s="161" t="s">
        <v>179</v>
      </c>
      <c r="E67" s="161" t="s">
        <v>657</v>
      </c>
      <c r="F67" s="162"/>
      <c r="G67" s="225" t="str">
        <f t="shared" ref="G67:G130" si="2">LEFT(B67,2)</f>
        <v>13</v>
      </c>
      <c r="H67" s="146" t="str">
        <f t="shared" ref="H67:H130" si="3">RIGHT(B67,4)</f>
        <v>1602</v>
      </c>
    </row>
    <row r="68" spans="1:8" ht="24.75" customHeight="1">
      <c r="A68" s="159">
        <v>67</v>
      </c>
      <c r="B68" s="159" t="s">
        <v>1326</v>
      </c>
      <c r="C68" s="160">
        <v>45.75</v>
      </c>
      <c r="D68" s="161" t="s">
        <v>171</v>
      </c>
      <c r="E68" s="161" t="s">
        <v>657</v>
      </c>
      <c r="F68" s="162"/>
      <c r="G68" s="225" t="str">
        <f t="shared" si="2"/>
        <v>13</v>
      </c>
      <c r="H68" s="146" t="str">
        <f t="shared" si="3"/>
        <v>1603</v>
      </c>
    </row>
    <row r="69" spans="1:8" ht="24.75" customHeight="1">
      <c r="A69" s="159">
        <v>68</v>
      </c>
      <c r="B69" s="159" t="s">
        <v>1327</v>
      </c>
      <c r="C69" s="160">
        <v>61.67</v>
      </c>
      <c r="D69" s="161" t="s">
        <v>179</v>
      </c>
      <c r="E69" s="161" t="s">
        <v>657</v>
      </c>
      <c r="F69" s="162"/>
      <c r="G69" s="225" t="str">
        <f t="shared" si="2"/>
        <v>13</v>
      </c>
      <c r="H69" s="146" t="str">
        <f t="shared" si="3"/>
        <v>1604</v>
      </c>
    </row>
    <row r="70" spans="1:8" ht="24.75" customHeight="1">
      <c r="A70" s="159">
        <v>69</v>
      </c>
      <c r="B70" s="159" t="s">
        <v>1328</v>
      </c>
      <c r="C70" s="160">
        <v>62.35</v>
      </c>
      <c r="D70" s="161" t="s">
        <v>179</v>
      </c>
      <c r="E70" s="161" t="s">
        <v>1260</v>
      </c>
      <c r="F70" s="162"/>
      <c r="G70" s="225" t="str">
        <f t="shared" si="2"/>
        <v>13</v>
      </c>
      <c r="H70" s="146" t="str">
        <f t="shared" si="3"/>
        <v>1605</v>
      </c>
    </row>
    <row r="71" spans="1:8" ht="24.75" customHeight="1">
      <c r="A71" s="159">
        <v>70</v>
      </c>
      <c r="B71" s="159" t="s">
        <v>1329</v>
      </c>
      <c r="C71" s="160">
        <v>61.95</v>
      </c>
      <c r="D71" s="161" t="s">
        <v>179</v>
      </c>
      <c r="E71" s="161" t="s">
        <v>1260</v>
      </c>
      <c r="F71" s="162"/>
      <c r="G71" s="225" t="str">
        <f t="shared" si="2"/>
        <v>13</v>
      </c>
      <c r="H71" s="146" t="str">
        <f t="shared" si="3"/>
        <v>1701</v>
      </c>
    </row>
    <row r="72" spans="1:8" ht="24.75" customHeight="1">
      <c r="A72" s="159">
        <v>71</v>
      </c>
      <c r="B72" s="159" t="s">
        <v>1330</v>
      </c>
      <c r="C72" s="160">
        <v>61.78</v>
      </c>
      <c r="D72" s="161" t="s">
        <v>179</v>
      </c>
      <c r="E72" s="161" t="s">
        <v>657</v>
      </c>
      <c r="F72" s="162"/>
      <c r="G72" s="225" t="str">
        <f t="shared" si="2"/>
        <v>13</v>
      </c>
      <c r="H72" s="146" t="str">
        <f t="shared" si="3"/>
        <v>1702</v>
      </c>
    </row>
    <row r="73" spans="1:8" ht="24.75" customHeight="1">
      <c r="A73" s="159">
        <v>72</v>
      </c>
      <c r="B73" s="159" t="s">
        <v>1331</v>
      </c>
      <c r="C73" s="160">
        <v>45.75</v>
      </c>
      <c r="D73" s="161" t="s">
        <v>171</v>
      </c>
      <c r="E73" s="161" t="s">
        <v>657</v>
      </c>
      <c r="F73" s="162"/>
      <c r="G73" s="225" t="str">
        <f t="shared" si="2"/>
        <v>13</v>
      </c>
      <c r="H73" s="146" t="str">
        <f t="shared" si="3"/>
        <v>1703</v>
      </c>
    </row>
    <row r="74" spans="1:8" ht="24.75" customHeight="1">
      <c r="A74" s="159">
        <v>73</v>
      </c>
      <c r="B74" s="159" t="s">
        <v>1332</v>
      </c>
      <c r="C74" s="160">
        <v>61.67</v>
      </c>
      <c r="D74" s="161" t="s">
        <v>179</v>
      </c>
      <c r="E74" s="161" t="s">
        <v>657</v>
      </c>
      <c r="F74" s="162"/>
      <c r="G74" s="225" t="str">
        <f t="shared" si="2"/>
        <v>13</v>
      </c>
      <c r="H74" s="146" t="str">
        <f t="shared" si="3"/>
        <v>1704</v>
      </c>
    </row>
    <row r="75" spans="1:8" ht="24.75" customHeight="1">
      <c r="A75" s="159">
        <v>74</v>
      </c>
      <c r="B75" s="159" t="s">
        <v>1333</v>
      </c>
      <c r="C75" s="160">
        <v>62.35</v>
      </c>
      <c r="D75" s="161" t="s">
        <v>179</v>
      </c>
      <c r="E75" s="161" t="s">
        <v>1260</v>
      </c>
      <c r="F75" s="162"/>
      <c r="G75" s="225" t="str">
        <f t="shared" si="2"/>
        <v>13</v>
      </c>
      <c r="H75" s="146" t="str">
        <f t="shared" si="3"/>
        <v>1705</v>
      </c>
    </row>
    <row r="76" spans="1:8" ht="24.75" customHeight="1">
      <c r="A76" s="159">
        <v>75</v>
      </c>
      <c r="B76" s="159" t="s">
        <v>1334</v>
      </c>
      <c r="C76" s="160">
        <v>62.44</v>
      </c>
      <c r="D76" s="161" t="s">
        <v>179</v>
      </c>
      <c r="E76" s="161" t="s">
        <v>1260</v>
      </c>
      <c r="F76" s="162"/>
      <c r="G76" s="225" t="str">
        <f t="shared" si="2"/>
        <v>13</v>
      </c>
      <c r="H76" s="146" t="str">
        <f t="shared" si="3"/>
        <v>1001</v>
      </c>
    </row>
    <row r="77" spans="1:8" ht="24.75" customHeight="1">
      <c r="A77" s="159">
        <v>76</v>
      </c>
      <c r="B77" s="159" t="s">
        <v>1335</v>
      </c>
      <c r="C77" s="160">
        <v>61.78</v>
      </c>
      <c r="D77" s="161" t="s">
        <v>179</v>
      </c>
      <c r="E77" s="161" t="s">
        <v>657</v>
      </c>
      <c r="F77" s="162"/>
      <c r="G77" s="225" t="str">
        <f t="shared" si="2"/>
        <v>13</v>
      </c>
      <c r="H77" s="146" t="str">
        <f t="shared" si="3"/>
        <v>1002</v>
      </c>
    </row>
    <row r="78" spans="1:8" ht="24.75" customHeight="1">
      <c r="A78" s="159">
        <v>77</v>
      </c>
      <c r="B78" s="159" t="s">
        <v>1336</v>
      </c>
      <c r="C78" s="160">
        <v>45.75</v>
      </c>
      <c r="D78" s="161" t="s">
        <v>171</v>
      </c>
      <c r="E78" s="161" t="s">
        <v>657</v>
      </c>
      <c r="F78" s="162"/>
      <c r="G78" s="225" t="str">
        <f t="shared" si="2"/>
        <v>13</v>
      </c>
      <c r="H78" s="146" t="str">
        <f t="shared" si="3"/>
        <v>1003</v>
      </c>
    </row>
    <row r="79" spans="1:8" ht="24.75" customHeight="1">
      <c r="A79" s="159">
        <v>78</v>
      </c>
      <c r="B79" s="159" t="s">
        <v>1337</v>
      </c>
      <c r="C79" s="160">
        <v>61.67</v>
      </c>
      <c r="D79" s="161" t="s">
        <v>179</v>
      </c>
      <c r="E79" s="161" t="s">
        <v>657</v>
      </c>
      <c r="F79" s="162"/>
      <c r="G79" s="225" t="str">
        <f t="shared" si="2"/>
        <v>13</v>
      </c>
      <c r="H79" s="146" t="str">
        <f t="shared" si="3"/>
        <v>1004</v>
      </c>
    </row>
    <row r="80" spans="1:8" ht="24.75" customHeight="1">
      <c r="A80" s="159">
        <v>79</v>
      </c>
      <c r="B80" s="159" t="s">
        <v>1338</v>
      </c>
      <c r="C80" s="160">
        <v>61.85</v>
      </c>
      <c r="D80" s="161" t="s">
        <v>179</v>
      </c>
      <c r="E80" s="161" t="s">
        <v>1260</v>
      </c>
      <c r="F80" s="162"/>
      <c r="G80" s="225" t="str">
        <f t="shared" si="2"/>
        <v>13</v>
      </c>
      <c r="H80" s="146" t="str">
        <f t="shared" si="3"/>
        <v>1005</v>
      </c>
    </row>
    <row r="81" spans="1:8" ht="24.75" customHeight="1">
      <c r="A81" s="159">
        <v>80</v>
      </c>
      <c r="B81" s="159" t="s">
        <v>1339</v>
      </c>
      <c r="C81" s="160">
        <v>62.44</v>
      </c>
      <c r="D81" s="161" t="s">
        <v>179</v>
      </c>
      <c r="E81" s="161" t="s">
        <v>1260</v>
      </c>
      <c r="F81" s="162"/>
      <c r="G81" s="225" t="str">
        <f t="shared" si="2"/>
        <v>13</v>
      </c>
      <c r="H81" s="146" t="str">
        <f t="shared" si="3"/>
        <v>1101</v>
      </c>
    </row>
    <row r="82" spans="1:8" ht="24.75" customHeight="1">
      <c r="A82" s="159">
        <v>81</v>
      </c>
      <c r="B82" s="159" t="s">
        <v>1340</v>
      </c>
      <c r="C82" s="160">
        <v>61.78</v>
      </c>
      <c r="D82" s="161" t="s">
        <v>179</v>
      </c>
      <c r="E82" s="161" t="s">
        <v>657</v>
      </c>
      <c r="F82" s="162"/>
      <c r="G82" s="225" t="str">
        <f t="shared" si="2"/>
        <v>13</v>
      </c>
      <c r="H82" s="146" t="str">
        <f t="shared" si="3"/>
        <v>1102</v>
      </c>
    </row>
    <row r="83" spans="1:8" ht="24.75" customHeight="1">
      <c r="A83" s="159">
        <v>82</v>
      </c>
      <c r="B83" s="159" t="s">
        <v>1341</v>
      </c>
      <c r="C83" s="160">
        <v>45.75</v>
      </c>
      <c r="D83" s="161" t="s">
        <v>171</v>
      </c>
      <c r="E83" s="161" t="s">
        <v>657</v>
      </c>
      <c r="F83" s="162"/>
      <c r="G83" s="225" t="str">
        <f t="shared" si="2"/>
        <v>13</v>
      </c>
      <c r="H83" s="146" t="str">
        <f t="shared" si="3"/>
        <v>1103</v>
      </c>
    </row>
    <row r="84" spans="1:8" ht="24.75" customHeight="1">
      <c r="A84" s="159">
        <v>83</v>
      </c>
      <c r="B84" s="159" t="s">
        <v>1342</v>
      </c>
      <c r="C84" s="160">
        <v>61.67</v>
      </c>
      <c r="D84" s="161" t="s">
        <v>179</v>
      </c>
      <c r="E84" s="161" t="s">
        <v>657</v>
      </c>
      <c r="F84" s="162"/>
      <c r="G84" s="225" t="str">
        <f t="shared" si="2"/>
        <v>13</v>
      </c>
      <c r="H84" s="146" t="str">
        <f t="shared" si="3"/>
        <v>1104</v>
      </c>
    </row>
    <row r="85" spans="1:8" ht="24.75" customHeight="1">
      <c r="A85" s="159">
        <v>84</v>
      </c>
      <c r="B85" s="159" t="s">
        <v>1343</v>
      </c>
      <c r="C85" s="160">
        <v>61.85</v>
      </c>
      <c r="D85" s="161" t="s">
        <v>179</v>
      </c>
      <c r="E85" s="161" t="s">
        <v>1260</v>
      </c>
      <c r="F85" s="162"/>
      <c r="G85" s="225" t="str">
        <f t="shared" si="2"/>
        <v>13</v>
      </c>
      <c r="H85" s="146" t="str">
        <f t="shared" si="3"/>
        <v>1105</v>
      </c>
    </row>
    <row r="86" spans="1:8" ht="24.75" customHeight="1">
      <c r="A86" s="159">
        <v>85</v>
      </c>
      <c r="B86" s="159" t="s">
        <v>1344</v>
      </c>
      <c r="C86" s="160">
        <v>62.5</v>
      </c>
      <c r="D86" s="161" t="s">
        <v>179</v>
      </c>
      <c r="E86" s="161" t="s">
        <v>1260</v>
      </c>
      <c r="F86" s="162"/>
      <c r="G86" s="225" t="str">
        <f t="shared" si="2"/>
        <v>13</v>
      </c>
      <c r="H86" s="146" t="str">
        <f t="shared" si="3"/>
        <v>-201</v>
      </c>
    </row>
    <row r="87" spans="1:8" ht="24.75" customHeight="1">
      <c r="A87" s="159">
        <v>86</v>
      </c>
      <c r="B87" s="159" t="s">
        <v>1345</v>
      </c>
      <c r="C87" s="160">
        <v>61.85</v>
      </c>
      <c r="D87" s="161" t="s">
        <v>179</v>
      </c>
      <c r="E87" s="161" t="s">
        <v>657</v>
      </c>
      <c r="F87" s="162"/>
      <c r="G87" s="225" t="str">
        <f t="shared" si="2"/>
        <v>13</v>
      </c>
      <c r="H87" s="146" t="str">
        <f t="shared" si="3"/>
        <v>-202</v>
      </c>
    </row>
    <row r="88" spans="1:8" ht="24.75" customHeight="1">
      <c r="A88" s="159">
        <v>87</v>
      </c>
      <c r="B88" s="159" t="s">
        <v>1346</v>
      </c>
      <c r="C88" s="160">
        <v>45.82</v>
      </c>
      <c r="D88" s="161" t="s">
        <v>171</v>
      </c>
      <c r="E88" s="161" t="s">
        <v>657</v>
      </c>
      <c r="F88" s="162"/>
      <c r="G88" s="225" t="str">
        <f t="shared" si="2"/>
        <v>13</v>
      </c>
      <c r="H88" s="146" t="str">
        <f t="shared" si="3"/>
        <v>-203</v>
      </c>
    </row>
    <row r="89" spans="1:8" ht="24.75" customHeight="1">
      <c r="A89" s="159">
        <v>88</v>
      </c>
      <c r="B89" s="159" t="s">
        <v>1347</v>
      </c>
      <c r="C89" s="160">
        <v>61.74</v>
      </c>
      <c r="D89" s="161" t="s">
        <v>179</v>
      </c>
      <c r="E89" s="161" t="s">
        <v>657</v>
      </c>
      <c r="F89" s="162"/>
      <c r="G89" s="225" t="str">
        <f t="shared" si="2"/>
        <v>13</v>
      </c>
      <c r="H89" s="146" t="str">
        <f t="shared" si="3"/>
        <v>-204</v>
      </c>
    </row>
    <row r="90" spans="1:8" ht="24.75" customHeight="1">
      <c r="A90" s="159">
        <v>89</v>
      </c>
      <c r="B90" s="159" t="s">
        <v>1348</v>
      </c>
      <c r="C90" s="160">
        <v>61.91</v>
      </c>
      <c r="D90" s="161" t="s">
        <v>179</v>
      </c>
      <c r="E90" s="161" t="s">
        <v>1260</v>
      </c>
      <c r="F90" s="162"/>
      <c r="G90" s="225" t="str">
        <f t="shared" si="2"/>
        <v>13</v>
      </c>
      <c r="H90" s="146" t="str">
        <f t="shared" si="3"/>
        <v>-205</v>
      </c>
    </row>
    <row r="91" spans="1:8" ht="24.75" customHeight="1">
      <c r="A91" s="159">
        <v>90</v>
      </c>
      <c r="B91" s="159" t="s">
        <v>1349</v>
      </c>
      <c r="C91" s="160">
        <v>62.44</v>
      </c>
      <c r="D91" s="161" t="s">
        <v>179</v>
      </c>
      <c r="E91" s="161" t="s">
        <v>1260</v>
      </c>
      <c r="F91" s="162"/>
      <c r="G91" s="225" t="str">
        <f t="shared" si="2"/>
        <v>13</v>
      </c>
      <c r="H91" s="146" t="str">
        <f t="shared" si="3"/>
        <v>-301</v>
      </c>
    </row>
    <row r="92" spans="1:8" ht="24.75" customHeight="1">
      <c r="A92" s="159">
        <v>91</v>
      </c>
      <c r="B92" s="159" t="s">
        <v>1350</v>
      </c>
      <c r="C92" s="160">
        <v>61.78</v>
      </c>
      <c r="D92" s="161" t="s">
        <v>179</v>
      </c>
      <c r="E92" s="161" t="s">
        <v>657</v>
      </c>
      <c r="F92" s="162"/>
      <c r="G92" s="225" t="str">
        <f t="shared" si="2"/>
        <v>13</v>
      </c>
      <c r="H92" s="146" t="str">
        <f t="shared" si="3"/>
        <v>-302</v>
      </c>
    </row>
    <row r="93" spans="1:8" ht="24.75" customHeight="1">
      <c r="A93" s="159">
        <v>92</v>
      </c>
      <c r="B93" s="159" t="s">
        <v>1351</v>
      </c>
      <c r="C93" s="160">
        <v>45.75</v>
      </c>
      <c r="D93" s="161" t="s">
        <v>171</v>
      </c>
      <c r="E93" s="161" t="s">
        <v>657</v>
      </c>
      <c r="F93" s="162"/>
      <c r="G93" s="225" t="str">
        <f t="shared" si="2"/>
        <v>13</v>
      </c>
      <c r="H93" s="146" t="str">
        <f t="shared" si="3"/>
        <v>-303</v>
      </c>
    </row>
    <row r="94" spans="1:8" ht="24.75" customHeight="1">
      <c r="A94" s="159">
        <v>93</v>
      </c>
      <c r="B94" s="159" t="s">
        <v>1352</v>
      </c>
      <c r="C94" s="160">
        <v>61.67</v>
      </c>
      <c r="D94" s="161" t="s">
        <v>179</v>
      </c>
      <c r="E94" s="161" t="s">
        <v>657</v>
      </c>
      <c r="F94" s="162"/>
      <c r="G94" s="225" t="str">
        <f t="shared" si="2"/>
        <v>13</v>
      </c>
      <c r="H94" s="146" t="str">
        <f t="shared" si="3"/>
        <v>-304</v>
      </c>
    </row>
    <row r="95" spans="1:8" ht="24.75" customHeight="1">
      <c r="A95" s="159">
        <v>94</v>
      </c>
      <c r="B95" s="159" t="s">
        <v>1353</v>
      </c>
      <c r="C95" s="160">
        <v>61.85</v>
      </c>
      <c r="D95" s="161" t="s">
        <v>179</v>
      </c>
      <c r="E95" s="161" t="s">
        <v>1260</v>
      </c>
      <c r="F95" s="162"/>
      <c r="G95" s="225" t="str">
        <f t="shared" si="2"/>
        <v>13</v>
      </c>
      <c r="H95" s="146" t="str">
        <f t="shared" si="3"/>
        <v>-305</v>
      </c>
    </row>
    <row r="96" spans="1:8" ht="24.75" customHeight="1">
      <c r="A96" s="159">
        <v>95</v>
      </c>
      <c r="B96" s="159" t="s">
        <v>1354</v>
      </c>
      <c r="C96" s="160">
        <v>62.44</v>
      </c>
      <c r="D96" s="161" t="s">
        <v>179</v>
      </c>
      <c r="E96" s="161" t="s">
        <v>1260</v>
      </c>
      <c r="F96" s="162"/>
      <c r="G96" s="225" t="str">
        <f t="shared" si="2"/>
        <v>13</v>
      </c>
      <c r="H96" s="146" t="str">
        <f t="shared" si="3"/>
        <v>-401</v>
      </c>
    </row>
    <row r="97" spans="1:8" ht="24.75" customHeight="1">
      <c r="A97" s="159">
        <v>96</v>
      </c>
      <c r="B97" s="159" t="s">
        <v>1355</v>
      </c>
      <c r="C97" s="160">
        <v>61.78</v>
      </c>
      <c r="D97" s="161" t="s">
        <v>179</v>
      </c>
      <c r="E97" s="161" t="s">
        <v>657</v>
      </c>
      <c r="F97" s="162"/>
      <c r="G97" s="225" t="str">
        <f t="shared" si="2"/>
        <v>13</v>
      </c>
      <c r="H97" s="146" t="str">
        <f t="shared" si="3"/>
        <v>-402</v>
      </c>
    </row>
    <row r="98" spans="1:8" ht="24.75" customHeight="1">
      <c r="A98" s="159">
        <v>97</v>
      </c>
      <c r="B98" s="159" t="s">
        <v>1356</v>
      </c>
      <c r="C98" s="160">
        <v>45.75</v>
      </c>
      <c r="D98" s="161" t="s">
        <v>171</v>
      </c>
      <c r="E98" s="161" t="s">
        <v>657</v>
      </c>
      <c r="F98" s="162"/>
      <c r="G98" s="225" t="str">
        <f t="shared" si="2"/>
        <v>13</v>
      </c>
      <c r="H98" s="146" t="str">
        <f t="shared" si="3"/>
        <v>-403</v>
      </c>
    </row>
    <row r="99" spans="1:8" ht="24.75" customHeight="1">
      <c r="A99" s="159">
        <v>98</v>
      </c>
      <c r="B99" s="159" t="s">
        <v>1357</v>
      </c>
      <c r="C99" s="160">
        <v>61.67</v>
      </c>
      <c r="D99" s="161" t="s">
        <v>179</v>
      </c>
      <c r="E99" s="161" t="s">
        <v>657</v>
      </c>
      <c r="F99" s="162"/>
      <c r="G99" s="225" t="str">
        <f t="shared" si="2"/>
        <v>13</v>
      </c>
      <c r="H99" s="146" t="str">
        <f t="shared" si="3"/>
        <v>-404</v>
      </c>
    </row>
    <row r="100" spans="1:8" ht="24.75" customHeight="1">
      <c r="A100" s="159">
        <v>99</v>
      </c>
      <c r="B100" s="159" t="s">
        <v>1358</v>
      </c>
      <c r="C100" s="160">
        <v>61.85</v>
      </c>
      <c r="D100" s="161" t="s">
        <v>179</v>
      </c>
      <c r="E100" s="161" t="s">
        <v>1260</v>
      </c>
      <c r="F100" s="162"/>
      <c r="G100" s="225" t="str">
        <f t="shared" si="2"/>
        <v>13</v>
      </c>
      <c r="H100" s="146" t="str">
        <f t="shared" si="3"/>
        <v>-405</v>
      </c>
    </row>
    <row r="101" spans="1:8" ht="24.75" customHeight="1">
      <c r="A101" s="159">
        <v>100</v>
      </c>
      <c r="B101" s="159" t="s">
        <v>1359</v>
      </c>
      <c r="C101" s="160">
        <v>62.44</v>
      </c>
      <c r="D101" s="161" t="s">
        <v>179</v>
      </c>
      <c r="E101" s="161" t="s">
        <v>1260</v>
      </c>
      <c r="F101" s="162"/>
      <c r="G101" s="225" t="str">
        <f t="shared" si="2"/>
        <v>13</v>
      </c>
      <c r="H101" s="146" t="str">
        <f t="shared" si="3"/>
        <v>-501</v>
      </c>
    </row>
    <row r="102" spans="1:8" ht="24.75" customHeight="1">
      <c r="A102" s="159">
        <v>101</v>
      </c>
      <c r="B102" s="159" t="s">
        <v>1360</v>
      </c>
      <c r="C102" s="160">
        <v>61.78</v>
      </c>
      <c r="D102" s="161" t="s">
        <v>179</v>
      </c>
      <c r="E102" s="161" t="s">
        <v>657</v>
      </c>
      <c r="F102" s="162"/>
      <c r="G102" s="225" t="str">
        <f t="shared" si="2"/>
        <v>13</v>
      </c>
      <c r="H102" s="146" t="str">
        <f t="shared" si="3"/>
        <v>-502</v>
      </c>
    </row>
    <row r="103" spans="1:8" ht="24.75" customHeight="1">
      <c r="A103" s="159">
        <v>102</v>
      </c>
      <c r="B103" s="159" t="s">
        <v>1361</v>
      </c>
      <c r="C103" s="160">
        <v>45.75</v>
      </c>
      <c r="D103" s="161" t="s">
        <v>171</v>
      </c>
      <c r="E103" s="161" t="s">
        <v>657</v>
      </c>
      <c r="F103" s="162"/>
      <c r="G103" s="225" t="str">
        <f t="shared" si="2"/>
        <v>13</v>
      </c>
      <c r="H103" s="146" t="str">
        <f t="shared" si="3"/>
        <v>-503</v>
      </c>
    </row>
    <row r="104" spans="1:8" ht="24.75" customHeight="1">
      <c r="A104" s="159">
        <v>103</v>
      </c>
      <c r="B104" s="159" t="s">
        <v>1362</v>
      </c>
      <c r="C104" s="160">
        <v>61.67</v>
      </c>
      <c r="D104" s="161" t="s">
        <v>179</v>
      </c>
      <c r="E104" s="161" t="s">
        <v>657</v>
      </c>
      <c r="F104" s="162"/>
      <c r="G104" s="225" t="str">
        <f t="shared" si="2"/>
        <v>13</v>
      </c>
      <c r="H104" s="146" t="str">
        <f t="shared" si="3"/>
        <v>-504</v>
      </c>
    </row>
    <row r="105" spans="1:8" ht="24.75" customHeight="1">
      <c r="A105" s="159">
        <v>104</v>
      </c>
      <c r="B105" s="159" t="s">
        <v>1363</v>
      </c>
      <c r="C105" s="160">
        <v>61.85</v>
      </c>
      <c r="D105" s="161" t="s">
        <v>179</v>
      </c>
      <c r="E105" s="161" t="s">
        <v>1260</v>
      </c>
      <c r="F105" s="162"/>
      <c r="G105" s="225" t="str">
        <f t="shared" si="2"/>
        <v>13</v>
      </c>
      <c r="H105" s="146" t="str">
        <f t="shared" si="3"/>
        <v>-505</v>
      </c>
    </row>
    <row r="106" spans="1:8" ht="24.75" customHeight="1">
      <c r="A106" s="159">
        <v>105</v>
      </c>
      <c r="B106" s="159" t="s">
        <v>1364</v>
      </c>
      <c r="C106" s="160">
        <v>62.44</v>
      </c>
      <c r="D106" s="161" t="s">
        <v>179</v>
      </c>
      <c r="E106" s="161" t="s">
        <v>1260</v>
      </c>
      <c r="F106" s="162"/>
      <c r="G106" s="225" t="str">
        <f t="shared" si="2"/>
        <v>13</v>
      </c>
      <c r="H106" s="146" t="str">
        <f t="shared" si="3"/>
        <v>-601</v>
      </c>
    </row>
    <row r="107" spans="1:8" ht="24.75" customHeight="1">
      <c r="A107" s="159">
        <v>106</v>
      </c>
      <c r="B107" s="159" t="s">
        <v>1365</v>
      </c>
      <c r="C107" s="160">
        <v>61.78</v>
      </c>
      <c r="D107" s="161" t="s">
        <v>179</v>
      </c>
      <c r="E107" s="161" t="s">
        <v>657</v>
      </c>
      <c r="F107" s="162"/>
      <c r="G107" s="225" t="str">
        <f t="shared" si="2"/>
        <v>13</v>
      </c>
      <c r="H107" s="146" t="str">
        <f t="shared" si="3"/>
        <v>-602</v>
      </c>
    </row>
    <row r="108" spans="1:8" ht="24.75" customHeight="1">
      <c r="A108" s="159">
        <v>107</v>
      </c>
      <c r="B108" s="159" t="s">
        <v>1366</v>
      </c>
      <c r="C108" s="160">
        <v>45.75</v>
      </c>
      <c r="D108" s="161" t="s">
        <v>171</v>
      </c>
      <c r="E108" s="161" t="s">
        <v>657</v>
      </c>
      <c r="F108" s="162"/>
      <c r="G108" s="225" t="str">
        <f t="shared" si="2"/>
        <v>13</v>
      </c>
      <c r="H108" s="146" t="str">
        <f t="shared" si="3"/>
        <v>-603</v>
      </c>
    </row>
    <row r="109" spans="1:8" ht="24.75" customHeight="1">
      <c r="A109" s="159">
        <v>108</v>
      </c>
      <c r="B109" s="159" t="s">
        <v>1367</v>
      </c>
      <c r="C109" s="160">
        <v>61.67</v>
      </c>
      <c r="D109" s="161" t="s">
        <v>179</v>
      </c>
      <c r="E109" s="161" t="s">
        <v>657</v>
      </c>
      <c r="F109" s="162"/>
      <c r="G109" s="225" t="str">
        <f t="shared" si="2"/>
        <v>13</v>
      </c>
      <c r="H109" s="146" t="str">
        <f t="shared" si="3"/>
        <v>-604</v>
      </c>
    </row>
    <row r="110" spans="1:8" ht="24.75" customHeight="1">
      <c r="A110" s="159">
        <v>109</v>
      </c>
      <c r="B110" s="159" t="s">
        <v>1368</v>
      </c>
      <c r="C110" s="160">
        <v>61.85</v>
      </c>
      <c r="D110" s="161" t="s">
        <v>179</v>
      </c>
      <c r="E110" s="161" t="s">
        <v>1260</v>
      </c>
      <c r="F110" s="162"/>
      <c r="G110" s="225" t="str">
        <f t="shared" si="2"/>
        <v>13</v>
      </c>
      <c r="H110" s="146" t="str">
        <f t="shared" si="3"/>
        <v>-605</v>
      </c>
    </row>
    <row r="111" spans="1:8" ht="24.75" customHeight="1">
      <c r="A111" s="159">
        <v>110</v>
      </c>
      <c r="B111" s="159" t="s">
        <v>1369</v>
      </c>
      <c r="C111" s="160">
        <v>62.44</v>
      </c>
      <c r="D111" s="161" t="s">
        <v>179</v>
      </c>
      <c r="E111" s="161" t="s">
        <v>1260</v>
      </c>
      <c r="F111" s="162"/>
      <c r="G111" s="225" t="str">
        <f t="shared" si="2"/>
        <v>13</v>
      </c>
      <c r="H111" s="146" t="str">
        <f t="shared" si="3"/>
        <v>-701</v>
      </c>
    </row>
    <row r="112" spans="1:8" ht="24.75" customHeight="1">
      <c r="A112" s="159">
        <v>111</v>
      </c>
      <c r="B112" s="159" t="s">
        <v>1370</v>
      </c>
      <c r="C112" s="160">
        <v>61.78</v>
      </c>
      <c r="D112" s="161" t="s">
        <v>179</v>
      </c>
      <c r="E112" s="161" t="s">
        <v>657</v>
      </c>
      <c r="F112" s="162"/>
      <c r="G112" s="225" t="str">
        <f t="shared" si="2"/>
        <v>13</v>
      </c>
      <c r="H112" s="146" t="str">
        <f t="shared" si="3"/>
        <v>-702</v>
      </c>
    </row>
    <row r="113" spans="1:8" ht="24.75" customHeight="1">
      <c r="A113" s="159">
        <v>112</v>
      </c>
      <c r="B113" s="159" t="s">
        <v>1371</v>
      </c>
      <c r="C113" s="160">
        <v>45.75</v>
      </c>
      <c r="D113" s="161" t="s">
        <v>171</v>
      </c>
      <c r="E113" s="161" t="s">
        <v>657</v>
      </c>
      <c r="F113" s="162"/>
      <c r="G113" s="225" t="str">
        <f t="shared" si="2"/>
        <v>13</v>
      </c>
      <c r="H113" s="146" t="str">
        <f t="shared" si="3"/>
        <v>-703</v>
      </c>
    </row>
    <row r="114" spans="1:8" ht="24.75" customHeight="1">
      <c r="A114" s="159">
        <v>113</v>
      </c>
      <c r="B114" s="159" t="s">
        <v>1372</v>
      </c>
      <c r="C114" s="160">
        <v>61.67</v>
      </c>
      <c r="D114" s="161" t="s">
        <v>179</v>
      </c>
      <c r="E114" s="161" t="s">
        <v>657</v>
      </c>
      <c r="F114" s="162"/>
      <c r="G114" s="225" t="str">
        <f t="shared" si="2"/>
        <v>13</v>
      </c>
      <c r="H114" s="146" t="str">
        <f t="shared" si="3"/>
        <v>-704</v>
      </c>
    </row>
    <row r="115" spans="1:8" ht="24.75" customHeight="1">
      <c r="A115" s="159">
        <v>114</v>
      </c>
      <c r="B115" s="159" t="s">
        <v>1373</v>
      </c>
      <c r="C115" s="160">
        <v>61.85</v>
      </c>
      <c r="D115" s="161" t="s">
        <v>179</v>
      </c>
      <c r="E115" s="161" t="s">
        <v>1260</v>
      </c>
      <c r="F115" s="162"/>
      <c r="G115" s="225" t="str">
        <f t="shared" si="2"/>
        <v>13</v>
      </c>
      <c r="H115" s="146" t="str">
        <f t="shared" si="3"/>
        <v>-705</v>
      </c>
    </row>
    <row r="116" spans="1:8" ht="24.75" customHeight="1">
      <c r="A116" s="159">
        <v>115</v>
      </c>
      <c r="B116" s="159" t="s">
        <v>1374</v>
      </c>
      <c r="C116" s="160">
        <v>62.44</v>
      </c>
      <c r="D116" s="161" t="s">
        <v>179</v>
      </c>
      <c r="E116" s="161" t="s">
        <v>1260</v>
      </c>
      <c r="F116" s="162"/>
      <c r="G116" s="225" t="str">
        <f t="shared" si="2"/>
        <v>13</v>
      </c>
      <c r="H116" s="146" t="str">
        <f t="shared" si="3"/>
        <v>-801</v>
      </c>
    </row>
    <row r="117" spans="1:8" ht="24.75" customHeight="1">
      <c r="A117" s="159">
        <v>116</v>
      </c>
      <c r="B117" s="159" t="s">
        <v>1375</v>
      </c>
      <c r="C117" s="160">
        <v>61.78</v>
      </c>
      <c r="D117" s="161" t="s">
        <v>179</v>
      </c>
      <c r="E117" s="161" t="s">
        <v>657</v>
      </c>
      <c r="F117" s="162"/>
      <c r="G117" s="225" t="str">
        <f t="shared" si="2"/>
        <v>13</v>
      </c>
      <c r="H117" s="146" t="str">
        <f t="shared" si="3"/>
        <v>-802</v>
      </c>
    </row>
    <row r="118" spans="1:8" ht="24.75" customHeight="1">
      <c r="A118" s="159">
        <v>117</v>
      </c>
      <c r="B118" s="159" t="s">
        <v>1376</v>
      </c>
      <c r="C118" s="160">
        <v>45.75</v>
      </c>
      <c r="D118" s="161" t="s">
        <v>171</v>
      </c>
      <c r="E118" s="161" t="s">
        <v>657</v>
      </c>
      <c r="F118" s="162"/>
      <c r="G118" s="225" t="str">
        <f t="shared" si="2"/>
        <v>13</v>
      </c>
      <c r="H118" s="146" t="str">
        <f t="shared" si="3"/>
        <v>-803</v>
      </c>
    </row>
    <row r="119" spans="1:8" ht="24.75" customHeight="1">
      <c r="A119" s="159">
        <v>118</v>
      </c>
      <c r="B119" s="159" t="s">
        <v>1377</v>
      </c>
      <c r="C119" s="160">
        <v>61.67</v>
      </c>
      <c r="D119" s="161" t="s">
        <v>179</v>
      </c>
      <c r="E119" s="161" t="s">
        <v>657</v>
      </c>
      <c r="F119" s="162"/>
      <c r="G119" s="225" t="str">
        <f t="shared" si="2"/>
        <v>13</v>
      </c>
      <c r="H119" s="146" t="str">
        <f t="shared" si="3"/>
        <v>-804</v>
      </c>
    </row>
    <row r="120" spans="1:8" ht="24.75" customHeight="1">
      <c r="A120" s="159">
        <v>119</v>
      </c>
      <c r="B120" s="159" t="s">
        <v>1378</v>
      </c>
      <c r="C120" s="160">
        <v>61.85</v>
      </c>
      <c r="D120" s="161" t="s">
        <v>179</v>
      </c>
      <c r="E120" s="161" t="s">
        <v>1260</v>
      </c>
      <c r="F120" s="162"/>
      <c r="G120" s="225" t="str">
        <f t="shared" si="2"/>
        <v>13</v>
      </c>
      <c r="H120" s="146" t="str">
        <f t="shared" si="3"/>
        <v>-805</v>
      </c>
    </row>
    <row r="121" spans="1:8" ht="24.75" customHeight="1">
      <c r="A121" s="159">
        <v>120</v>
      </c>
      <c r="B121" s="159" t="s">
        <v>1379</v>
      </c>
      <c r="C121" s="160">
        <v>62.44</v>
      </c>
      <c r="D121" s="161" t="s">
        <v>179</v>
      </c>
      <c r="E121" s="161" t="s">
        <v>1260</v>
      </c>
      <c r="F121" s="162"/>
      <c r="G121" s="225" t="str">
        <f t="shared" si="2"/>
        <v>13</v>
      </c>
      <c r="H121" s="146" t="str">
        <f t="shared" si="3"/>
        <v>-901</v>
      </c>
    </row>
    <row r="122" spans="1:8" ht="24.75" customHeight="1">
      <c r="A122" s="159">
        <v>121</v>
      </c>
      <c r="B122" s="159" t="s">
        <v>1380</v>
      </c>
      <c r="C122" s="160">
        <v>61.78</v>
      </c>
      <c r="D122" s="161" t="s">
        <v>179</v>
      </c>
      <c r="E122" s="161" t="s">
        <v>657</v>
      </c>
      <c r="F122" s="162"/>
      <c r="G122" s="225" t="str">
        <f t="shared" si="2"/>
        <v>13</v>
      </c>
      <c r="H122" s="146" t="str">
        <f t="shared" si="3"/>
        <v>-902</v>
      </c>
    </row>
    <row r="123" spans="1:8" ht="24.75" customHeight="1">
      <c r="A123" s="159">
        <v>122</v>
      </c>
      <c r="B123" s="159" t="s">
        <v>1381</v>
      </c>
      <c r="C123" s="160">
        <v>45.75</v>
      </c>
      <c r="D123" s="161" t="s">
        <v>171</v>
      </c>
      <c r="E123" s="161" t="s">
        <v>657</v>
      </c>
      <c r="F123" s="162"/>
      <c r="G123" s="225" t="str">
        <f t="shared" si="2"/>
        <v>13</v>
      </c>
      <c r="H123" s="146" t="str">
        <f t="shared" si="3"/>
        <v>-903</v>
      </c>
    </row>
    <row r="124" spans="1:8" ht="24.75" customHeight="1">
      <c r="A124" s="159">
        <v>123</v>
      </c>
      <c r="B124" s="159" t="s">
        <v>1382</v>
      </c>
      <c r="C124" s="160">
        <v>61.67</v>
      </c>
      <c r="D124" s="161" t="s">
        <v>179</v>
      </c>
      <c r="E124" s="161" t="s">
        <v>657</v>
      </c>
      <c r="F124" s="162"/>
      <c r="G124" s="225" t="str">
        <f t="shared" si="2"/>
        <v>13</v>
      </c>
      <c r="H124" s="146" t="str">
        <f t="shared" si="3"/>
        <v>-904</v>
      </c>
    </row>
    <row r="125" spans="1:8" ht="24.75" customHeight="1">
      <c r="A125" s="159">
        <v>124</v>
      </c>
      <c r="B125" s="159" t="s">
        <v>1383</v>
      </c>
      <c r="C125" s="160">
        <v>61.85</v>
      </c>
      <c r="D125" s="161" t="s">
        <v>179</v>
      </c>
      <c r="E125" s="161" t="s">
        <v>1260</v>
      </c>
      <c r="F125" s="162"/>
      <c r="G125" s="225" t="str">
        <f t="shared" si="2"/>
        <v>13</v>
      </c>
      <c r="H125" s="146" t="str">
        <f t="shared" si="3"/>
        <v>-905</v>
      </c>
    </row>
    <row r="126" spans="1:8" ht="24.75" customHeight="1">
      <c r="A126" s="159">
        <v>125</v>
      </c>
      <c r="B126" s="163" t="s">
        <v>1384</v>
      </c>
      <c r="C126" s="163">
        <v>62.44</v>
      </c>
      <c r="D126" s="161" t="s">
        <v>179</v>
      </c>
      <c r="E126" s="161" t="s">
        <v>1260</v>
      </c>
      <c r="F126" s="162"/>
      <c r="G126" s="225" t="str">
        <f t="shared" si="2"/>
        <v>13</v>
      </c>
      <c r="H126" s="146" t="str">
        <f t="shared" si="3"/>
        <v>1201</v>
      </c>
    </row>
    <row r="127" spans="1:8" ht="24.75" customHeight="1">
      <c r="A127" s="159">
        <v>126</v>
      </c>
      <c r="B127" s="163" t="s">
        <v>1385</v>
      </c>
      <c r="C127" s="163">
        <v>61.78</v>
      </c>
      <c r="D127" s="161" t="s">
        <v>179</v>
      </c>
      <c r="E127" s="161" t="s">
        <v>657</v>
      </c>
      <c r="F127" s="162"/>
      <c r="G127" s="225" t="str">
        <f t="shared" si="2"/>
        <v>13</v>
      </c>
      <c r="H127" s="146" t="str">
        <f t="shared" si="3"/>
        <v>1202</v>
      </c>
    </row>
    <row r="128" spans="1:8" ht="24.75" customHeight="1">
      <c r="A128" s="159">
        <v>127</v>
      </c>
      <c r="B128" s="163" t="s">
        <v>1386</v>
      </c>
      <c r="C128" s="163">
        <v>45.75</v>
      </c>
      <c r="D128" s="161" t="s">
        <v>171</v>
      </c>
      <c r="E128" s="161" t="s">
        <v>657</v>
      </c>
      <c r="F128" s="162"/>
      <c r="G128" s="225" t="str">
        <f t="shared" si="2"/>
        <v>13</v>
      </c>
      <c r="H128" s="146" t="str">
        <f t="shared" si="3"/>
        <v>1203</v>
      </c>
    </row>
    <row r="129" spans="1:8" ht="24.75" customHeight="1">
      <c r="A129" s="159">
        <v>128</v>
      </c>
      <c r="B129" s="163" t="s">
        <v>1387</v>
      </c>
      <c r="C129" s="163">
        <v>61.67</v>
      </c>
      <c r="D129" s="161" t="s">
        <v>179</v>
      </c>
      <c r="E129" s="161" t="s">
        <v>657</v>
      </c>
      <c r="F129" s="162"/>
      <c r="G129" s="225" t="str">
        <f t="shared" si="2"/>
        <v>13</v>
      </c>
      <c r="H129" s="146" t="str">
        <f t="shared" si="3"/>
        <v>1204</v>
      </c>
    </row>
    <row r="130" spans="1:8" ht="24.75" customHeight="1">
      <c r="A130" s="159">
        <v>129</v>
      </c>
      <c r="B130" s="163" t="s">
        <v>1388</v>
      </c>
      <c r="C130" s="163">
        <v>61.85</v>
      </c>
      <c r="D130" s="161" t="s">
        <v>179</v>
      </c>
      <c r="E130" s="161" t="s">
        <v>1260</v>
      </c>
      <c r="F130" s="162"/>
      <c r="G130" s="225" t="str">
        <f t="shared" si="2"/>
        <v>13</v>
      </c>
      <c r="H130" s="146" t="str">
        <f t="shared" si="3"/>
        <v>1205</v>
      </c>
    </row>
    <row r="131" spans="1:8" ht="24.75" customHeight="1">
      <c r="A131" s="159">
        <v>130</v>
      </c>
      <c r="B131" s="163" t="s">
        <v>1389</v>
      </c>
      <c r="C131" s="163">
        <v>62.44</v>
      </c>
      <c r="D131" s="161" t="s">
        <v>179</v>
      </c>
      <c r="E131" s="161" t="s">
        <v>1260</v>
      </c>
      <c r="F131" s="162"/>
      <c r="G131" s="225" t="str">
        <f t="shared" ref="G131:G173" si="4">LEFT(B131,2)</f>
        <v>13</v>
      </c>
      <c r="H131" s="146" t="str">
        <f t="shared" ref="H131:H173" si="5">RIGHT(B131,4)</f>
        <v>1301</v>
      </c>
    </row>
    <row r="132" spans="1:8" ht="24.75" customHeight="1">
      <c r="A132" s="159">
        <v>131</v>
      </c>
      <c r="B132" s="163" t="s">
        <v>1390</v>
      </c>
      <c r="C132" s="163">
        <v>61.78</v>
      </c>
      <c r="D132" s="161" t="s">
        <v>179</v>
      </c>
      <c r="E132" s="161" t="s">
        <v>657</v>
      </c>
      <c r="F132" s="162"/>
      <c r="G132" s="225" t="str">
        <f t="shared" si="4"/>
        <v>13</v>
      </c>
      <c r="H132" s="146" t="str">
        <f t="shared" si="5"/>
        <v>1302</v>
      </c>
    </row>
    <row r="133" spans="1:8" ht="24.75" customHeight="1">
      <c r="A133" s="159">
        <v>132</v>
      </c>
      <c r="B133" s="163" t="s">
        <v>1391</v>
      </c>
      <c r="C133" s="163">
        <v>45.75</v>
      </c>
      <c r="D133" s="161" t="s">
        <v>171</v>
      </c>
      <c r="E133" s="161" t="s">
        <v>657</v>
      </c>
      <c r="F133" s="162"/>
      <c r="G133" s="225" t="str">
        <f t="shared" si="4"/>
        <v>13</v>
      </c>
      <c r="H133" s="146" t="str">
        <f t="shared" si="5"/>
        <v>1303</v>
      </c>
    </row>
    <row r="134" spans="1:8" ht="24.75" customHeight="1">
      <c r="A134" s="159">
        <v>133</v>
      </c>
      <c r="B134" s="163" t="s">
        <v>1392</v>
      </c>
      <c r="C134" s="163">
        <v>61.67</v>
      </c>
      <c r="D134" s="161" t="s">
        <v>179</v>
      </c>
      <c r="E134" s="161" t="s">
        <v>657</v>
      </c>
      <c r="F134" s="162"/>
      <c r="G134" s="225" t="str">
        <f t="shared" si="4"/>
        <v>13</v>
      </c>
      <c r="H134" s="146" t="str">
        <f t="shared" si="5"/>
        <v>1304</v>
      </c>
    </row>
    <row r="135" spans="1:8" ht="24.75" customHeight="1">
      <c r="A135" s="159">
        <v>134</v>
      </c>
      <c r="B135" s="163" t="s">
        <v>1393</v>
      </c>
      <c r="C135" s="163">
        <v>61.85</v>
      </c>
      <c r="D135" s="161" t="s">
        <v>179</v>
      </c>
      <c r="E135" s="161" t="s">
        <v>1260</v>
      </c>
      <c r="F135" s="162"/>
      <c r="G135" s="225" t="str">
        <f t="shared" si="4"/>
        <v>13</v>
      </c>
      <c r="H135" s="146" t="str">
        <f t="shared" si="5"/>
        <v>1305</v>
      </c>
    </row>
    <row r="136" spans="1:8" ht="24.75" customHeight="1">
      <c r="A136" s="159">
        <v>135</v>
      </c>
      <c r="B136" s="163" t="s">
        <v>1394</v>
      </c>
      <c r="C136" s="163">
        <v>62.44</v>
      </c>
      <c r="D136" s="161" t="s">
        <v>179</v>
      </c>
      <c r="E136" s="161" t="s">
        <v>1260</v>
      </c>
      <c r="F136" s="162"/>
      <c r="G136" s="225" t="str">
        <f t="shared" si="4"/>
        <v>13</v>
      </c>
      <c r="H136" s="146" t="str">
        <f t="shared" si="5"/>
        <v>1401</v>
      </c>
    </row>
    <row r="137" spans="1:8" ht="24.75" customHeight="1">
      <c r="A137" s="159">
        <v>136</v>
      </c>
      <c r="B137" s="163" t="s">
        <v>1395</v>
      </c>
      <c r="C137" s="163">
        <v>61.78</v>
      </c>
      <c r="D137" s="161" t="s">
        <v>179</v>
      </c>
      <c r="E137" s="161" t="s">
        <v>657</v>
      </c>
      <c r="F137" s="162"/>
      <c r="G137" s="225" t="str">
        <f t="shared" si="4"/>
        <v>13</v>
      </c>
      <c r="H137" s="146" t="str">
        <f t="shared" si="5"/>
        <v>1402</v>
      </c>
    </row>
    <row r="138" spans="1:8" ht="24.75" customHeight="1">
      <c r="A138" s="159">
        <v>137</v>
      </c>
      <c r="B138" s="163" t="s">
        <v>1396</v>
      </c>
      <c r="C138" s="163">
        <v>45.75</v>
      </c>
      <c r="D138" s="161" t="s">
        <v>171</v>
      </c>
      <c r="E138" s="161" t="s">
        <v>657</v>
      </c>
      <c r="F138" s="162"/>
      <c r="G138" s="225" t="str">
        <f t="shared" si="4"/>
        <v>13</v>
      </c>
      <c r="H138" s="146" t="str">
        <f t="shared" si="5"/>
        <v>1403</v>
      </c>
    </row>
    <row r="139" spans="1:8" ht="24.75" customHeight="1">
      <c r="A139" s="159">
        <v>138</v>
      </c>
      <c r="B139" s="163" t="s">
        <v>1397</v>
      </c>
      <c r="C139" s="163">
        <v>61.67</v>
      </c>
      <c r="D139" s="161" t="s">
        <v>179</v>
      </c>
      <c r="E139" s="161" t="s">
        <v>657</v>
      </c>
      <c r="F139" s="162"/>
      <c r="G139" s="225" t="str">
        <f t="shared" si="4"/>
        <v>13</v>
      </c>
      <c r="H139" s="146" t="str">
        <f t="shared" si="5"/>
        <v>1404</v>
      </c>
    </row>
    <row r="140" spans="1:8" ht="24.75" customHeight="1">
      <c r="A140" s="159">
        <v>139</v>
      </c>
      <c r="B140" s="163" t="s">
        <v>1398</v>
      </c>
      <c r="C140" s="163">
        <v>61.85</v>
      </c>
      <c r="D140" s="161" t="s">
        <v>179</v>
      </c>
      <c r="E140" s="161" t="s">
        <v>1260</v>
      </c>
      <c r="F140" s="162"/>
      <c r="G140" s="225" t="str">
        <f t="shared" si="4"/>
        <v>13</v>
      </c>
      <c r="H140" s="146" t="str">
        <f t="shared" si="5"/>
        <v>1405</v>
      </c>
    </row>
    <row r="141" spans="1:8" ht="24.75" customHeight="1">
      <c r="A141" s="159">
        <v>140</v>
      </c>
      <c r="B141" s="163" t="s">
        <v>1399</v>
      </c>
      <c r="C141" s="163">
        <v>62.44</v>
      </c>
      <c r="D141" s="161" t="s">
        <v>179</v>
      </c>
      <c r="E141" s="161" t="s">
        <v>1260</v>
      </c>
      <c r="F141" s="162"/>
      <c r="G141" s="225" t="str">
        <f t="shared" si="4"/>
        <v>13</v>
      </c>
      <c r="H141" s="146" t="str">
        <f t="shared" si="5"/>
        <v>1501</v>
      </c>
    </row>
    <row r="142" spans="1:8" ht="24.75" customHeight="1">
      <c r="A142" s="159">
        <v>141</v>
      </c>
      <c r="B142" s="163" t="s">
        <v>1400</v>
      </c>
      <c r="C142" s="163">
        <v>61.78</v>
      </c>
      <c r="D142" s="161" t="s">
        <v>179</v>
      </c>
      <c r="E142" s="161" t="s">
        <v>657</v>
      </c>
      <c r="F142" s="162"/>
      <c r="G142" s="225" t="str">
        <f t="shared" si="4"/>
        <v>13</v>
      </c>
      <c r="H142" s="146" t="str">
        <f t="shared" si="5"/>
        <v>1502</v>
      </c>
    </row>
    <row r="143" spans="1:8" ht="24.75" customHeight="1">
      <c r="A143" s="159">
        <v>142</v>
      </c>
      <c r="B143" s="163" t="s">
        <v>1401</v>
      </c>
      <c r="C143" s="163">
        <v>45.75</v>
      </c>
      <c r="D143" s="161" t="s">
        <v>171</v>
      </c>
      <c r="E143" s="161" t="s">
        <v>657</v>
      </c>
      <c r="F143" s="162"/>
      <c r="G143" s="225" t="str">
        <f t="shared" si="4"/>
        <v>13</v>
      </c>
      <c r="H143" s="146" t="str">
        <f t="shared" si="5"/>
        <v>1503</v>
      </c>
    </row>
    <row r="144" spans="1:8" ht="24.75" customHeight="1">
      <c r="A144" s="159">
        <v>143</v>
      </c>
      <c r="B144" s="163" t="s">
        <v>1402</v>
      </c>
      <c r="C144" s="163">
        <v>61.67</v>
      </c>
      <c r="D144" s="161" t="s">
        <v>179</v>
      </c>
      <c r="E144" s="161" t="s">
        <v>657</v>
      </c>
      <c r="F144" s="162"/>
      <c r="G144" s="225" t="str">
        <f t="shared" si="4"/>
        <v>13</v>
      </c>
      <c r="H144" s="146" t="str">
        <f t="shared" si="5"/>
        <v>1504</v>
      </c>
    </row>
    <row r="145" spans="1:8" ht="24.75" customHeight="1">
      <c r="A145" s="159">
        <v>144</v>
      </c>
      <c r="B145" s="163" t="s">
        <v>1403</v>
      </c>
      <c r="C145" s="163">
        <v>61.85</v>
      </c>
      <c r="D145" s="161" t="s">
        <v>179</v>
      </c>
      <c r="E145" s="161" t="s">
        <v>1260</v>
      </c>
      <c r="F145" s="162"/>
      <c r="G145" s="225" t="str">
        <f t="shared" si="4"/>
        <v>13</v>
      </c>
      <c r="H145" s="146" t="str">
        <f t="shared" si="5"/>
        <v>1505</v>
      </c>
    </row>
    <row r="146" spans="1:8" ht="24.75" customHeight="1">
      <c r="A146" s="159">
        <v>145</v>
      </c>
      <c r="B146" s="163" t="s">
        <v>1404</v>
      </c>
      <c r="C146" s="163">
        <v>62.44</v>
      </c>
      <c r="D146" s="161" t="s">
        <v>179</v>
      </c>
      <c r="E146" s="161" t="s">
        <v>1260</v>
      </c>
      <c r="F146" s="162"/>
      <c r="G146" s="225" t="str">
        <f t="shared" si="4"/>
        <v>13</v>
      </c>
      <c r="H146" s="146" t="str">
        <f t="shared" si="5"/>
        <v>1601</v>
      </c>
    </row>
    <row r="147" spans="1:8" ht="24.75" customHeight="1">
      <c r="A147" s="159">
        <v>146</v>
      </c>
      <c r="B147" s="163" t="s">
        <v>1405</v>
      </c>
      <c r="C147" s="163">
        <v>61.78</v>
      </c>
      <c r="D147" s="161" t="s">
        <v>179</v>
      </c>
      <c r="E147" s="161" t="s">
        <v>657</v>
      </c>
      <c r="F147" s="162"/>
      <c r="G147" s="225" t="str">
        <f t="shared" si="4"/>
        <v>13</v>
      </c>
      <c r="H147" s="146" t="str">
        <f t="shared" si="5"/>
        <v>1602</v>
      </c>
    </row>
    <row r="148" spans="1:8" ht="24.75" customHeight="1">
      <c r="A148" s="159">
        <v>147</v>
      </c>
      <c r="B148" s="163" t="s">
        <v>1406</v>
      </c>
      <c r="C148" s="163">
        <v>45.75</v>
      </c>
      <c r="D148" s="161" t="s">
        <v>171</v>
      </c>
      <c r="E148" s="161" t="s">
        <v>657</v>
      </c>
      <c r="F148" s="162"/>
      <c r="G148" s="225" t="str">
        <f t="shared" si="4"/>
        <v>13</v>
      </c>
      <c r="H148" s="146" t="str">
        <f t="shared" si="5"/>
        <v>1603</v>
      </c>
    </row>
    <row r="149" spans="1:8" ht="24.75" customHeight="1">
      <c r="A149" s="159">
        <v>148</v>
      </c>
      <c r="B149" s="163" t="s">
        <v>1407</v>
      </c>
      <c r="C149" s="163">
        <v>61.67</v>
      </c>
      <c r="D149" s="161" t="s">
        <v>179</v>
      </c>
      <c r="E149" s="161" t="s">
        <v>657</v>
      </c>
      <c r="F149" s="162"/>
      <c r="G149" s="225" t="str">
        <f t="shared" si="4"/>
        <v>13</v>
      </c>
      <c r="H149" s="146" t="str">
        <f t="shared" si="5"/>
        <v>1604</v>
      </c>
    </row>
    <row r="150" spans="1:8" ht="24.75" customHeight="1">
      <c r="A150" s="159">
        <v>149</v>
      </c>
      <c r="B150" s="163" t="s">
        <v>1408</v>
      </c>
      <c r="C150" s="163">
        <v>61.85</v>
      </c>
      <c r="D150" s="161" t="s">
        <v>179</v>
      </c>
      <c r="E150" s="161" t="s">
        <v>1260</v>
      </c>
      <c r="F150" s="162"/>
      <c r="G150" s="225" t="str">
        <f t="shared" si="4"/>
        <v>13</v>
      </c>
      <c r="H150" s="146" t="str">
        <f t="shared" si="5"/>
        <v>1605</v>
      </c>
    </row>
    <row r="151" spans="1:8" ht="24.75" customHeight="1">
      <c r="A151" s="159">
        <v>150</v>
      </c>
      <c r="B151" s="163" t="s">
        <v>1409</v>
      </c>
      <c r="C151" s="163">
        <v>62.44</v>
      </c>
      <c r="D151" s="161" t="s">
        <v>179</v>
      </c>
      <c r="E151" s="161" t="s">
        <v>1260</v>
      </c>
      <c r="F151" s="162"/>
      <c r="G151" s="225" t="str">
        <f t="shared" si="4"/>
        <v>13</v>
      </c>
      <c r="H151" s="146" t="str">
        <f t="shared" si="5"/>
        <v>1701</v>
      </c>
    </row>
    <row r="152" spans="1:8" ht="24.75" customHeight="1">
      <c r="A152" s="159">
        <v>151</v>
      </c>
      <c r="B152" s="163" t="s">
        <v>1410</v>
      </c>
      <c r="C152" s="163">
        <v>61.78</v>
      </c>
      <c r="D152" s="161" t="s">
        <v>179</v>
      </c>
      <c r="E152" s="161" t="s">
        <v>657</v>
      </c>
      <c r="F152" s="162"/>
      <c r="G152" s="225" t="str">
        <f t="shared" si="4"/>
        <v>13</v>
      </c>
      <c r="H152" s="146" t="str">
        <f t="shared" si="5"/>
        <v>1702</v>
      </c>
    </row>
    <row r="153" spans="1:8" ht="24.75" customHeight="1">
      <c r="A153" s="159">
        <v>152</v>
      </c>
      <c r="B153" s="163" t="s">
        <v>1411</v>
      </c>
      <c r="C153" s="163">
        <v>45.75</v>
      </c>
      <c r="D153" s="161" t="s">
        <v>171</v>
      </c>
      <c r="E153" s="161" t="s">
        <v>657</v>
      </c>
      <c r="F153" s="162"/>
      <c r="G153" s="225" t="str">
        <f t="shared" si="4"/>
        <v>13</v>
      </c>
      <c r="H153" s="146" t="str">
        <f t="shared" si="5"/>
        <v>1703</v>
      </c>
    </row>
    <row r="154" spans="1:8" ht="24.75" customHeight="1">
      <c r="A154" s="159">
        <v>153</v>
      </c>
      <c r="B154" s="163" t="s">
        <v>1412</v>
      </c>
      <c r="C154" s="163">
        <v>61.67</v>
      </c>
      <c r="D154" s="161" t="s">
        <v>179</v>
      </c>
      <c r="E154" s="161" t="s">
        <v>657</v>
      </c>
      <c r="F154" s="162"/>
      <c r="G154" s="225" t="str">
        <f t="shared" si="4"/>
        <v>13</v>
      </c>
      <c r="H154" s="146" t="str">
        <f t="shared" si="5"/>
        <v>1704</v>
      </c>
    </row>
    <row r="155" spans="1:8" ht="24.75" customHeight="1">
      <c r="A155" s="159">
        <v>154</v>
      </c>
      <c r="B155" s="163" t="s">
        <v>1413</v>
      </c>
      <c r="C155" s="163">
        <v>61.85</v>
      </c>
      <c r="D155" s="161" t="s">
        <v>179</v>
      </c>
      <c r="E155" s="161" t="s">
        <v>1260</v>
      </c>
      <c r="F155" s="162"/>
      <c r="G155" s="225" t="str">
        <f t="shared" si="4"/>
        <v>13</v>
      </c>
      <c r="H155" s="146" t="str">
        <f t="shared" si="5"/>
        <v>1705</v>
      </c>
    </row>
    <row r="156" spans="1:8" ht="24.75" customHeight="1">
      <c r="A156" s="159">
        <v>155</v>
      </c>
      <c r="B156" s="163" t="s">
        <v>1414</v>
      </c>
      <c r="C156" s="163">
        <v>62.44</v>
      </c>
      <c r="D156" s="161" t="s">
        <v>179</v>
      </c>
      <c r="E156" s="161" t="s">
        <v>1260</v>
      </c>
      <c r="F156" s="162"/>
      <c r="G156" s="225" t="str">
        <f t="shared" si="4"/>
        <v>13</v>
      </c>
      <c r="H156" s="146" t="str">
        <f t="shared" si="5"/>
        <v>1801</v>
      </c>
    </row>
    <row r="157" spans="1:8" ht="24.75" customHeight="1">
      <c r="A157" s="159">
        <v>156</v>
      </c>
      <c r="B157" s="163" t="s">
        <v>1415</v>
      </c>
      <c r="C157" s="163">
        <v>61.78</v>
      </c>
      <c r="D157" s="161" t="s">
        <v>179</v>
      </c>
      <c r="E157" s="161" t="s">
        <v>657</v>
      </c>
      <c r="F157" s="162"/>
      <c r="G157" s="225" t="str">
        <f t="shared" si="4"/>
        <v>13</v>
      </c>
      <c r="H157" s="146" t="str">
        <f t="shared" si="5"/>
        <v>1802</v>
      </c>
    </row>
    <row r="158" spans="1:8" ht="24.75" customHeight="1">
      <c r="A158" s="159">
        <v>157</v>
      </c>
      <c r="B158" s="163" t="s">
        <v>1416</v>
      </c>
      <c r="C158" s="163">
        <v>45.75</v>
      </c>
      <c r="D158" s="161" t="s">
        <v>171</v>
      </c>
      <c r="E158" s="161" t="s">
        <v>657</v>
      </c>
      <c r="F158" s="162"/>
      <c r="G158" s="225" t="str">
        <f t="shared" si="4"/>
        <v>13</v>
      </c>
      <c r="H158" s="146" t="str">
        <f t="shared" si="5"/>
        <v>1803</v>
      </c>
    </row>
    <row r="159" spans="1:8" ht="24.75" customHeight="1">
      <c r="A159" s="159">
        <v>158</v>
      </c>
      <c r="B159" s="163" t="s">
        <v>1417</v>
      </c>
      <c r="C159" s="163">
        <v>61.67</v>
      </c>
      <c r="D159" s="161" t="s">
        <v>179</v>
      </c>
      <c r="E159" s="161" t="s">
        <v>657</v>
      </c>
      <c r="F159" s="162"/>
      <c r="G159" s="225" t="str">
        <f t="shared" si="4"/>
        <v>13</v>
      </c>
      <c r="H159" s="146" t="str">
        <f t="shared" si="5"/>
        <v>1804</v>
      </c>
    </row>
    <row r="160" spans="1:8" ht="24.75" customHeight="1">
      <c r="A160" s="159">
        <v>159</v>
      </c>
      <c r="B160" s="163" t="s">
        <v>1418</v>
      </c>
      <c r="C160" s="163">
        <v>61.85</v>
      </c>
      <c r="D160" s="161" t="s">
        <v>179</v>
      </c>
      <c r="E160" s="161" t="s">
        <v>1260</v>
      </c>
      <c r="F160" s="162"/>
      <c r="G160" s="225" t="str">
        <f t="shared" si="4"/>
        <v>13</v>
      </c>
      <c r="H160" s="146" t="str">
        <f t="shared" si="5"/>
        <v>1805</v>
      </c>
    </row>
    <row r="161" spans="1:8" ht="24.75" customHeight="1">
      <c r="A161" s="159">
        <v>160</v>
      </c>
      <c r="B161" s="163" t="s">
        <v>1419</v>
      </c>
      <c r="C161" s="163">
        <v>45.75</v>
      </c>
      <c r="D161" s="161" t="s">
        <v>171</v>
      </c>
      <c r="E161" s="161" t="s">
        <v>657</v>
      </c>
      <c r="F161" s="162"/>
      <c r="G161" s="225" t="str">
        <f t="shared" si="4"/>
        <v>13</v>
      </c>
      <c r="H161" s="146" t="str">
        <f t="shared" si="5"/>
        <v>1003</v>
      </c>
    </row>
    <row r="162" spans="1:8" ht="24.75" customHeight="1">
      <c r="A162" s="159">
        <v>161</v>
      </c>
      <c r="B162" s="163" t="s">
        <v>1420</v>
      </c>
      <c r="C162" s="163">
        <v>45.75</v>
      </c>
      <c r="D162" s="161" t="s">
        <v>171</v>
      </c>
      <c r="E162" s="161" t="s">
        <v>657</v>
      </c>
      <c r="F162" s="162"/>
      <c r="G162" s="225" t="str">
        <f t="shared" si="4"/>
        <v>13</v>
      </c>
      <c r="H162" s="146" t="str">
        <f t="shared" si="5"/>
        <v>1203</v>
      </c>
    </row>
    <row r="163" spans="1:8" ht="24.75" customHeight="1">
      <c r="A163" s="159">
        <v>162</v>
      </c>
      <c r="B163" s="163" t="s">
        <v>1421</v>
      </c>
      <c r="C163" s="163">
        <v>45.75</v>
      </c>
      <c r="D163" s="161" t="s">
        <v>171</v>
      </c>
      <c r="E163" s="161" t="s">
        <v>657</v>
      </c>
      <c r="F163" s="162"/>
      <c r="G163" s="225" t="str">
        <f t="shared" si="4"/>
        <v>13</v>
      </c>
      <c r="H163" s="146" t="str">
        <f t="shared" si="5"/>
        <v>1303</v>
      </c>
    </row>
    <row r="164" spans="1:8" ht="24.75" customHeight="1">
      <c r="A164" s="159">
        <v>163</v>
      </c>
      <c r="B164" s="163" t="s">
        <v>1422</v>
      </c>
      <c r="C164" s="163">
        <v>45.75</v>
      </c>
      <c r="D164" s="161" t="s">
        <v>171</v>
      </c>
      <c r="E164" s="161" t="s">
        <v>657</v>
      </c>
      <c r="F164" s="162"/>
      <c r="G164" s="225" t="str">
        <f t="shared" si="4"/>
        <v>13</v>
      </c>
      <c r="H164" s="146" t="str">
        <f t="shared" si="5"/>
        <v>1803</v>
      </c>
    </row>
    <row r="165" spans="1:8" ht="24.75" customHeight="1">
      <c r="A165" s="159">
        <v>164</v>
      </c>
      <c r="B165" s="163" t="s">
        <v>1423</v>
      </c>
      <c r="C165" s="163">
        <v>45.82</v>
      </c>
      <c r="D165" s="161" t="s">
        <v>171</v>
      </c>
      <c r="E165" s="161" t="s">
        <v>657</v>
      </c>
      <c r="F165" s="162"/>
      <c r="G165" s="225" t="str">
        <f t="shared" si="4"/>
        <v>13</v>
      </c>
      <c r="H165" s="146" t="str">
        <f t="shared" si="5"/>
        <v>-203</v>
      </c>
    </row>
    <row r="166" spans="1:8" ht="24.75" customHeight="1">
      <c r="A166" s="159">
        <v>165</v>
      </c>
      <c r="B166" s="163" t="s">
        <v>1424</v>
      </c>
      <c r="C166" s="163">
        <v>45.75</v>
      </c>
      <c r="D166" s="161" t="s">
        <v>171</v>
      </c>
      <c r="E166" s="161" t="s">
        <v>657</v>
      </c>
      <c r="F166" s="162"/>
      <c r="G166" s="225" t="str">
        <f t="shared" si="4"/>
        <v>13</v>
      </c>
      <c r="H166" s="146" t="str">
        <f t="shared" si="5"/>
        <v>-303</v>
      </c>
    </row>
    <row r="167" spans="1:8" ht="24.75" customHeight="1">
      <c r="A167" s="159">
        <v>166</v>
      </c>
      <c r="B167" s="163" t="s">
        <v>1425</v>
      </c>
      <c r="C167" s="163">
        <v>45.75</v>
      </c>
      <c r="D167" s="161" t="s">
        <v>171</v>
      </c>
      <c r="E167" s="161" t="s">
        <v>657</v>
      </c>
      <c r="F167" s="162"/>
      <c r="G167" s="225" t="str">
        <f t="shared" si="4"/>
        <v>13</v>
      </c>
      <c r="H167" s="146" t="str">
        <f t="shared" si="5"/>
        <v>-603</v>
      </c>
    </row>
    <row r="168" spans="1:8" ht="24.75" customHeight="1">
      <c r="A168" s="159">
        <v>167</v>
      </c>
      <c r="B168" s="163" t="s">
        <v>1426</v>
      </c>
      <c r="C168" s="163">
        <v>45.75</v>
      </c>
      <c r="D168" s="161" t="s">
        <v>171</v>
      </c>
      <c r="E168" s="161" t="s">
        <v>657</v>
      </c>
      <c r="F168" s="162"/>
      <c r="G168" s="225" t="str">
        <f t="shared" si="4"/>
        <v>13</v>
      </c>
      <c r="H168" s="146" t="str">
        <f t="shared" si="5"/>
        <v>-703</v>
      </c>
    </row>
    <row r="169" spans="1:8" ht="24.75" customHeight="1">
      <c r="A169" s="159">
        <v>168</v>
      </c>
      <c r="B169" s="163" t="s">
        <v>1427</v>
      </c>
      <c r="C169" s="163">
        <v>45.75</v>
      </c>
      <c r="D169" s="161" t="s">
        <v>171</v>
      </c>
      <c r="E169" s="161" t="s">
        <v>657</v>
      </c>
      <c r="F169" s="162"/>
      <c r="G169" s="225" t="str">
        <f t="shared" si="4"/>
        <v>13</v>
      </c>
      <c r="H169" s="146" t="str">
        <f t="shared" si="5"/>
        <v>-803</v>
      </c>
    </row>
    <row r="170" spans="1:8" ht="24.75" customHeight="1">
      <c r="A170" s="159">
        <v>169</v>
      </c>
      <c r="B170" s="163" t="s">
        <v>1428</v>
      </c>
      <c r="C170" s="163">
        <v>45.75</v>
      </c>
      <c r="D170" s="161" t="s">
        <v>171</v>
      </c>
      <c r="E170" s="161" t="s">
        <v>657</v>
      </c>
      <c r="F170" s="162"/>
      <c r="G170" s="225" t="str">
        <f t="shared" si="4"/>
        <v>13</v>
      </c>
      <c r="H170" s="146" t="str">
        <f t="shared" si="5"/>
        <v>-903</v>
      </c>
    </row>
    <row r="171" spans="1:8" ht="24.75" customHeight="1">
      <c r="A171" s="159">
        <v>170</v>
      </c>
      <c r="B171" s="163" t="s">
        <v>1429</v>
      </c>
      <c r="C171" s="163">
        <v>61.78</v>
      </c>
      <c r="D171" s="161" t="s">
        <v>179</v>
      </c>
      <c r="E171" s="161" t="s">
        <v>657</v>
      </c>
      <c r="F171" s="162"/>
      <c r="G171" s="225" t="str">
        <f t="shared" si="4"/>
        <v>13</v>
      </c>
      <c r="H171" s="146" t="str">
        <f t="shared" si="5"/>
        <v>1302</v>
      </c>
    </row>
    <row r="172" spans="1:8" ht="24.75" customHeight="1">
      <c r="A172" s="159">
        <v>171</v>
      </c>
      <c r="B172" s="160" t="s">
        <v>1430</v>
      </c>
      <c r="C172" s="163">
        <v>62.35</v>
      </c>
      <c r="D172" s="161" t="s">
        <v>179</v>
      </c>
      <c r="E172" s="161" t="s">
        <v>1260</v>
      </c>
      <c r="F172" s="162"/>
      <c r="G172" s="225" t="str">
        <f t="shared" si="4"/>
        <v>13</v>
      </c>
      <c r="H172" s="146" t="str">
        <f t="shared" si="5"/>
        <v>1105</v>
      </c>
    </row>
    <row r="173" spans="1:8" ht="24.75" customHeight="1">
      <c r="A173" s="159">
        <v>172</v>
      </c>
      <c r="B173" s="160" t="s">
        <v>1431</v>
      </c>
      <c r="C173" s="163">
        <v>61.95</v>
      </c>
      <c r="D173" s="161" t="s">
        <v>179</v>
      </c>
      <c r="E173" s="161" t="s">
        <v>1260</v>
      </c>
      <c r="F173" s="162"/>
      <c r="G173" s="225" t="str">
        <f t="shared" si="4"/>
        <v>13</v>
      </c>
      <c r="H173" s="146" t="str">
        <f t="shared" si="5"/>
        <v>1201</v>
      </c>
    </row>
  </sheetData>
  <autoFilter ref="A1:O173" xr:uid="{00000000-0009-0000-0000-00000F000000}"/>
  <phoneticPr fontId="1" type="noConversion"/>
  <pageMargins left="0.75" right="0.75" top="1" bottom="1" header="0.5" footer="0.5"/>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Q930"/>
  <sheetViews>
    <sheetView topLeftCell="F1" workbookViewId="0">
      <selection activeCell="J22" sqref="J22"/>
    </sheetView>
  </sheetViews>
  <sheetFormatPr defaultColWidth="9" defaultRowHeight="24.75" customHeight="1"/>
  <cols>
    <col min="1" max="5" width="9" style="150"/>
    <col min="6" max="6" width="17.875" style="150" customWidth="1"/>
    <col min="7" max="7" width="8.25" style="150" customWidth="1"/>
    <col min="8" max="9" width="9" style="150"/>
    <col min="10" max="10" width="13" style="150" bestFit="1" customWidth="1"/>
    <col min="11" max="11" width="13.125" style="150" bestFit="1" customWidth="1"/>
    <col min="12" max="12" width="12.75" style="150" bestFit="1" customWidth="1"/>
    <col min="13" max="14" width="10.5" style="150" bestFit="1" customWidth="1"/>
    <col min="15" max="16384" width="9" style="150"/>
  </cols>
  <sheetData>
    <row r="1" spans="1:17" ht="24.75" customHeight="1">
      <c r="A1" s="164" t="s">
        <v>77</v>
      </c>
      <c r="B1" s="164" t="s">
        <v>353</v>
      </c>
      <c r="C1" s="164" t="s">
        <v>248</v>
      </c>
      <c r="D1" s="164" t="s">
        <v>236</v>
      </c>
      <c r="E1" s="164" t="s">
        <v>155</v>
      </c>
      <c r="F1" s="164" t="s">
        <v>1258</v>
      </c>
      <c r="G1" s="226"/>
    </row>
    <row r="2" spans="1:17" ht="24.75" customHeight="1">
      <c r="A2" s="149">
        <v>1</v>
      </c>
      <c r="B2" s="149" t="s">
        <v>1432</v>
      </c>
      <c r="C2" s="149">
        <v>59.42</v>
      </c>
      <c r="D2" s="149" t="s">
        <v>356</v>
      </c>
      <c r="E2" s="149" t="s">
        <v>657</v>
      </c>
      <c r="F2" s="149"/>
      <c r="G2" s="223" t="str">
        <f>LEFT(B2,2)</f>
        <v>3-</v>
      </c>
      <c r="H2" s="146" t="str">
        <f>RIGHT(B2,4)</f>
        <v>-101</v>
      </c>
      <c r="I2" s="180" t="s">
        <v>143</v>
      </c>
      <c r="J2" s="180" t="s">
        <v>155</v>
      </c>
      <c r="K2" s="180" t="s">
        <v>308</v>
      </c>
      <c r="L2" s="180" t="s">
        <v>3480</v>
      </c>
      <c r="M2" s="180" t="s">
        <v>3481</v>
      </c>
      <c r="N2" s="180" t="s">
        <v>3589</v>
      </c>
    </row>
    <row r="3" spans="1:17" ht="24.75" customHeight="1">
      <c r="A3" s="149">
        <v>2</v>
      </c>
      <c r="B3" s="149" t="s">
        <v>1433</v>
      </c>
      <c r="C3" s="149">
        <v>60.72</v>
      </c>
      <c r="D3" s="149" t="s">
        <v>356</v>
      </c>
      <c r="E3" s="149" t="s">
        <v>657</v>
      </c>
      <c r="F3" s="149"/>
      <c r="G3" s="223" t="str">
        <f t="shared" ref="G3:G66" si="0">LEFT(B3,2)</f>
        <v>3-</v>
      </c>
      <c r="H3" s="146" t="str">
        <f t="shared" ref="H3:H66" si="1">RIGHT(B3,4)</f>
        <v>-102</v>
      </c>
      <c r="I3" s="180" t="s">
        <v>356</v>
      </c>
      <c r="J3" s="180" t="s">
        <v>655</v>
      </c>
      <c r="K3" s="180">
        <f>COUNTIFS(D2:D930,I3,E2:E930,J3)</f>
        <v>360</v>
      </c>
      <c r="L3" s="180" t="s">
        <v>3484</v>
      </c>
      <c r="M3" s="180">
        <f>SUMIF(E2:E930,J3,C2:C930)</f>
        <v>21540.900000000041</v>
      </c>
      <c r="N3" s="201" t="s">
        <v>3593</v>
      </c>
    </row>
    <row r="4" spans="1:17" ht="24.75" customHeight="1">
      <c r="A4" s="149">
        <v>3</v>
      </c>
      <c r="B4" s="149" t="s">
        <v>1434</v>
      </c>
      <c r="C4" s="149">
        <v>58.28</v>
      </c>
      <c r="D4" s="149" t="s">
        <v>356</v>
      </c>
      <c r="E4" s="149" t="s">
        <v>657</v>
      </c>
      <c r="F4" s="149"/>
      <c r="G4" s="223" t="str">
        <f t="shared" si="0"/>
        <v>3-</v>
      </c>
      <c r="H4" s="146" t="str">
        <f t="shared" si="1"/>
        <v>-103</v>
      </c>
      <c r="I4" s="180"/>
      <c r="J4" s="180" t="s">
        <v>657</v>
      </c>
      <c r="K4" s="180">
        <f>COUNTIFS(D2:D930,I3,E2:E930,J4)</f>
        <v>569</v>
      </c>
      <c r="L4" s="180" t="s">
        <v>3485</v>
      </c>
      <c r="M4" s="180">
        <f>SUMIF(E2:E930,J4,C2:C930)</f>
        <v>33639.159999999945</v>
      </c>
      <c r="N4" s="201" t="s">
        <v>3593</v>
      </c>
    </row>
    <row r="5" spans="1:17" ht="24.75" customHeight="1">
      <c r="A5" s="149">
        <v>4</v>
      </c>
      <c r="B5" s="149" t="s">
        <v>1435</v>
      </c>
      <c r="C5" s="149">
        <v>60.72</v>
      </c>
      <c r="D5" s="149" t="s">
        <v>356</v>
      </c>
      <c r="E5" s="149" t="s">
        <v>657</v>
      </c>
      <c r="F5" s="149"/>
      <c r="G5" s="223" t="str">
        <f t="shared" si="0"/>
        <v>3-</v>
      </c>
      <c r="H5" s="146" t="str">
        <f t="shared" si="1"/>
        <v>-104</v>
      </c>
      <c r="I5" s="180"/>
      <c r="J5" s="180"/>
      <c r="K5" s="192">
        <f>K3+K4</f>
        <v>929</v>
      </c>
      <c r="L5" s="180"/>
      <c r="M5" s="194">
        <f>M3+M4</f>
        <v>55180.059999999983</v>
      </c>
      <c r="N5" s="193">
        <f>SUM(C2:C930)</f>
        <v>55180.059999999939</v>
      </c>
    </row>
    <row r="6" spans="1:17" ht="24.75" customHeight="1">
      <c r="A6" s="149">
        <v>5</v>
      </c>
      <c r="B6" s="149" t="s">
        <v>1436</v>
      </c>
      <c r="C6" s="149">
        <v>60.4</v>
      </c>
      <c r="D6" s="149" t="s">
        <v>356</v>
      </c>
      <c r="E6" s="149" t="s">
        <v>657</v>
      </c>
      <c r="F6" s="149"/>
      <c r="G6" s="223" t="str">
        <f t="shared" si="0"/>
        <v>3-</v>
      </c>
      <c r="H6" s="146" t="str">
        <f t="shared" si="1"/>
        <v>-105</v>
      </c>
    </row>
    <row r="7" spans="1:17" ht="24.75" customHeight="1">
      <c r="A7" s="149">
        <v>6</v>
      </c>
      <c r="B7" s="165" t="s">
        <v>1437</v>
      </c>
      <c r="C7" s="165">
        <v>58.52</v>
      </c>
      <c r="D7" s="149" t="s">
        <v>356</v>
      </c>
      <c r="E7" s="149" t="s">
        <v>657</v>
      </c>
      <c r="F7" s="149"/>
      <c r="G7" s="223" t="str">
        <f t="shared" si="0"/>
        <v>1-</v>
      </c>
      <c r="H7" s="146" t="str">
        <f t="shared" si="1"/>
        <v>-106</v>
      </c>
    </row>
    <row r="8" spans="1:17" ht="24.75" customHeight="1">
      <c r="A8" s="149">
        <v>7</v>
      </c>
      <c r="B8" s="165" t="s">
        <v>1230</v>
      </c>
      <c r="C8" s="165">
        <v>57.51</v>
      </c>
      <c r="D8" s="149" t="s">
        <v>356</v>
      </c>
      <c r="E8" s="149" t="s">
        <v>657</v>
      </c>
      <c r="F8" s="149"/>
      <c r="G8" s="223" t="str">
        <f t="shared" si="0"/>
        <v>1-</v>
      </c>
      <c r="H8" s="146" t="str">
        <f t="shared" si="1"/>
        <v>-201</v>
      </c>
    </row>
    <row r="9" spans="1:17" ht="24.75" customHeight="1">
      <c r="A9" s="149">
        <v>8</v>
      </c>
      <c r="B9" s="148" t="s">
        <v>1438</v>
      </c>
      <c r="C9" s="148">
        <v>57.51</v>
      </c>
      <c r="D9" s="149" t="s">
        <v>356</v>
      </c>
      <c r="E9" s="149" t="s">
        <v>657</v>
      </c>
      <c r="F9" s="149"/>
      <c r="G9" s="223" t="str">
        <f t="shared" si="0"/>
        <v>1-</v>
      </c>
      <c r="H9" s="146" t="str">
        <f t="shared" si="1"/>
        <v>-101</v>
      </c>
      <c r="J9" s="150" t="s">
        <v>3684</v>
      </c>
      <c r="K9" s="180">
        <f>COUNTIFS(G2:G930,J9)</f>
        <v>168</v>
      </c>
      <c r="M9" s="180">
        <f ca="1">SUMIF(G2:G1048576,J9,C2:C930)</f>
        <v>9808.769999999995</v>
      </c>
      <c r="N9" s="150" t="s">
        <v>3689</v>
      </c>
      <c r="O9" s="180">
        <f>SUMIFS(C2:C930,E2:E930,N9,G2:G930,J9)</f>
        <v>0</v>
      </c>
      <c r="P9" s="150" t="s">
        <v>3690</v>
      </c>
      <c r="Q9" s="180">
        <f>SUMIFS(C2:C930,E2:E930,P9,G2:G930,J9)</f>
        <v>9808.769999999995</v>
      </c>
    </row>
    <row r="10" spans="1:17" ht="24.75" customHeight="1">
      <c r="A10" s="149">
        <v>9</v>
      </c>
      <c r="B10" s="148" t="s">
        <v>1439</v>
      </c>
      <c r="C10" s="148">
        <v>56.75</v>
      </c>
      <c r="D10" s="149" t="s">
        <v>356</v>
      </c>
      <c r="E10" s="149" t="s">
        <v>657</v>
      </c>
      <c r="F10" s="149"/>
      <c r="G10" s="223" t="str">
        <f t="shared" si="0"/>
        <v>1-</v>
      </c>
      <c r="H10" s="146" t="str">
        <f t="shared" si="1"/>
        <v>-105</v>
      </c>
      <c r="J10" s="150" t="s">
        <v>3685</v>
      </c>
      <c r="K10" s="180">
        <f>COUNTIFS(G2:G930,J10)</f>
        <v>350</v>
      </c>
      <c r="M10" s="180">
        <f>SUMIF(G2:G930,J10,C2:C930)</f>
        <v>20910.280000000064</v>
      </c>
      <c r="N10" s="150" t="s">
        <v>3689</v>
      </c>
      <c r="O10" s="180">
        <f>SUMIFS(C2:C931,E2:E931,N10,G2:G931,J10)</f>
        <v>15610.419999999975</v>
      </c>
      <c r="P10" s="150" t="s">
        <v>3690</v>
      </c>
      <c r="Q10" s="180">
        <f>SUMIFS(C2:C931,E2:E931,P10,G2:G931,J10)</f>
        <v>5299.8599999999988</v>
      </c>
    </row>
    <row r="11" spans="1:17" ht="24.75" customHeight="1">
      <c r="A11" s="149">
        <v>10</v>
      </c>
      <c r="B11" s="148" t="s">
        <v>784</v>
      </c>
      <c r="C11" s="148">
        <v>57.19</v>
      </c>
      <c r="D11" s="149" t="s">
        <v>356</v>
      </c>
      <c r="E11" s="149" t="s">
        <v>657</v>
      </c>
      <c r="F11" s="149"/>
      <c r="G11" s="223" t="str">
        <f t="shared" si="0"/>
        <v>1-</v>
      </c>
      <c r="H11" s="146" t="str">
        <f t="shared" si="1"/>
        <v>-202</v>
      </c>
      <c r="J11" s="150" t="s">
        <v>3686</v>
      </c>
      <c r="K11" s="180">
        <f t="array" ref="K11">COUNTIFS(G2:G930,J11)</f>
        <v>160</v>
      </c>
      <c r="M11" s="180">
        <f t="array" ref="M11">SUMIF(G2:G930,J11,C2:C930)</f>
        <v>9605.240000000018</v>
      </c>
      <c r="N11" s="150" t="s">
        <v>3689</v>
      </c>
      <c r="O11" s="180">
        <f t="shared" ref="O11:O12" si="2">SUMIFS(C4:C932,E4:E932,N11,G4:G932,J11)</f>
        <v>0</v>
      </c>
      <c r="P11" s="150" t="s">
        <v>3690</v>
      </c>
      <c r="Q11" s="180">
        <f>SUMIFS(C2:C932,E2:E932,P11,G2:G932,J11)</f>
        <v>9605.240000000018</v>
      </c>
    </row>
    <row r="12" spans="1:17" ht="24.75" customHeight="1">
      <c r="A12" s="149">
        <v>11</v>
      </c>
      <c r="B12" s="148" t="s">
        <v>1440</v>
      </c>
      <c r="C12" s="148">
        <v>58.52</v>
      </c>
      <c r="D12" s="149" t="s">
        <v>356</v>
      </c>
      <c r="E12" s="149" t="s">
        <v>657</v>
      </c>
      <c r="F12" s="149"/>
      <c r="G12" s="223" t="str">
        <f t="shared" si="0"/>
        <v>1-</v>
      </c>
      <c r="H12" s="146" t="str">
        <f t="shared" si="1"/>
        <v>-206</v>
      </c>
      <c r="J12" s="150" t="s">
        <v>3687</v>
      </c>
      <c r="K12" s="180">
        <f>COUNTIFS(G2:G930,J12)</f>
        <v>251</v>
      </c>
      <c r="M12" s="180">
        <f>SUMIF(G2:G930,J12,C2:C930)</f>
        <v>14855.769999999995</v>
      </c>
      <c r="N12" s="150" t="s">
        <v>3689</v>
      </c>
      <c r="O12" s="180">
        <f t="shared" si="2"/>
        <v>5930.4800000000032</v>
      </c>
      <c r="P12" s="150" t="s">
        <v>3690</v>
      </c>
      <c r="Q12" s="180">
        <f t="shared" ref="Q12" si="3">SUMIFS(C5:C933,E5:E933,P12,G5:G933,J12)</f>
        <v>8925.2900000000045</v>
      </c>
    </row>
    <row r="13" spans="1:17" ht="24.75" customHeight="1">
      <c r="A13" s="149">
        <v>12</v>
      </c>
      <c r="B13" s="148" t="s">
        <v>1441</v>
      </c>
      <c r="C13" s="148">
        <v>57.19</v>
      </c>
      <c r="D13" s="149" t="s">
        <v>356</v>
      </c>
      <c r="E13" s="149" t="s">
        <v>657</v>
      </c>
      <c r="F13" s="149"/>
      <c r="G13" s="223" t="str">
        <f t="shared" si="0"/>
        <v>1-</v>
      </c>
      <c r="H13" s="146" t="str">
        <f t="shared" si="1"/>
        <v>-102</v>
      </c>
      <c r="K13" s="229">
        <f>SUM(K9:K12)</f>
        <v>929</v>
      </c>
      <c r="M13" s="229">
        <f ca="1">SUM(M9:M12)</f>
        <v>55180.060000000078</v>
      </c>
      <c r="O13" s="229">
        <f>SUM(O9:O12)</f>
        <v>21540.89999999998</v>
      </c>
      <c r="Q13" s="229">
        <f>SUM(Q9:Q12)</f>
        <v>33639.160000000018</v>
      </c>
    </row>
    <row r="14" spans="1:17" ht="24.75" customHeight="1">
      <c r="A14" s="149">
        <v>13</v>
      </c>
      <c r="B14" s="148" t="s">
        <v>1442</v>
      </c>
      <c r="C14" s="148">
        <v>59.27</v>
      </c>
      <c r="D14" s="149" t="s">
        <v>356</v>
      </c>
      <c r="E14" s="149" t="s">
        <v>657</v>
      </c>
      <c r="F14" s="149"/>
      <c r="G14" s="223" t="str">
        <f t="shared" si="0"/>
        <v>1-</v>
      </c>
      <c r="H14" s="146" t="str">
        <f t="shared" si="1"/>
        <v>-103</v>
      </c>
      <c r="J14" s="236" t="s">
        <v>3691</v>
      </c>
      <c r="K14" s="236" t="s">
        <v>3692</v>
      </c>
      <c r="L14" s="236" t="s">
        <v>3690</v>
      </c>
      <c r="M14" s="236">
        <f>MODE(IF(E2:E930=L14,C2:C930,""))</f>
        <v>59.99</v>
      </c>
      <c r="N14" s="240">
        <f>COUNTIFS(E3:E791,L14,C3:C791,M14)</f>
        <v>14</v>
      </c>
    </row>
    <row r="15" spans="1:17" ht="24.75" customHeight="1">
      <c r="A15" s="149">
        <v>14</v>
      </c>
      <c r="B15" s="148" t="s">
        <v>1443</v>
      </c>
      <c r="C15" s="148">
        <v>59.27</v>
      </c>
      <c r="D15" s="149" t="s">
        <v>356</v>
      </c>
      <c r="E15" s="149" t="s">
        <v>657</v>
      </c>
      <c r="F15" s="149"/>
      <c r="G15" s="223" t="str">
        <f t="shared" si="0"/>
        <v>1-</v>
      </c>
      <c r="H15" s="146" t="str">
        <f t="shared" si="1"/>
        <v>-104</v>
      </c>
      <c r="J15" s="146"/>
      <c r="K15" s="146"/>
      <c r="L15" s="146" t="s">
        <v>3689</v>
      </c>
      <c r="M15" s="146">
        <f t="array" ref="M15">MODE(IF(E2:E930=L15,C2:C930,""))</f>
        <v>59.99</v>
      </c>
      <c r="N15" s="180">
        <f>COUNTIFS(E3:E930,L15,C3:C930,M15)</f>
        <v>85</v>
      </c>
    </row>
    <row r="16" spans="1:17" ht="24.75" customHeight="1">
      <c r="A16" s="149">
        <v>15</v>
      </c>
      <c r="B16" s="148" t="s">
        <v>1444</v>
      </c>
      <c r="C16" s="148">
        <v>58.77</v>
      </c>
      <c r="D16" s="149" t="s">
        <v>356</v>
      </c>
      <c r="E16" s="149" t="s">
        <v>657</v>
      </c>
      <c r="F16" s="149"/>
      <c r="G16" s="223" t="str">
        <f t="shared" si="0"/>
        <v>1-</v>
      </c>
      <c r="H16" s="146" t="str">
        <f t="shared" si="1"/>
        <v>-107</v>
      </c>
    </row>
    <row r="17" spans="1:14" ht="24.75" customHeight="1">
      <c r="A17" s="149">
        <v>16</v>
      </c>
      <c r="B17" s="148" t="s">
        <v>1445</v>
      </c>
      <c r="C17" s="148">
        <v>58.26</v>
      </c>
      <c r="D17" s="149" t="s">
        <v>356</v>
      </c>
      <c r="E17" s="149" t="s">
        <v>657</v>
      </c>
      <c r="F17" s="149"/>
      <c r="G17" s="223" t="str">
        <f t="shared" si="0"/>
        <v>1-</v>
      </c>
      <c r="H17" s="146" t="str">
        <f t="shared" si="1"/>
        <v>-108</v>
      </c>
      <c r="M17" s="150" t="s">
        <v>3690</v>
      </c>
      <c r="N17" s="150" t="s">
        <v>3689</v>
      </c>
    </row>
    <row r="18" spans="1:14" ht="24.75" customHeight="1">
      <c r="A18" s="149">
        <v>17</v>
      </c>
      <c r="B18" s="148" t="s">
        <v>785</v>
      </c>
      <c r="C18" s="148">
        <v>59.27</v>
      </c>
      <c r="D18" s="149" t="s">
        <v>356</v>
      </c>
      <c r="E18" s="149" t="s">
        <v>657</v>
      </c>
      <c r="F18" s="149"/>
      <c r="G18" s="223" t="str">
        <f t="shared" si="0"/>
        <v>1-</v>
      </c>
      <c r="H18" s="146" t="str">
        <f t="shared" si="1"/>
        <v>-203</v>
      </c>
      <c r="K18" s="150">
        <f>COUNT(_xlfn.MODE.MULT(C2:C930))</f>
        <v>1</v>
      </c>
      <c r="L18" s="150">
        <f>_xlfn.MODE.MULT(C2:C930)</f>
        <v>59.99</v>
      </c>
      <c r="M18" s="239">
        <f>COUNTIFS($D$2:$D$930,$K$14,$E$2:$E$930,$M$17,$C$2:$C$930,L18)</f>
        <v>14</v>
      </c>
      <c r="N18" s="234">
        <f>COUNTIFS($D$2:$D$930,$K$14,$E$2:$E$930,$N$17,$C$2:$C$930,L18)</f>
        <v>85</v>
      </c>
    </row>
    <row r="19" spans="1:14" ht="24.75" customHeight="1">
      <c r="A19" s="149">
        <v>18</v>
      </c>
      <c r="B19" s="148" t="s">
        <v>786</v>
      </c>
      <c r="C19" s="148">
        <v>59.27</v>
      </c>
      <c r="D19" s="149" t="s">
        <v>356</v>
      </c>
      <c r="E19" s="149" t="s">
        <v>657</v>
      </c>
      <c r="F19" s="149"/>
      <c r="G19" s="223" t="str">
        <f t="shared" si="0"/>
        <v>1-</v>
      </c>
      <c r="H19" s="146" t="str">
        <f t="shared" si="1"/>
        <v>-204</v>
      </c>
    </row>
    <row r="20" spans="1:14" ht="24.75" customHeight="1">
      <c r="A20" s="149">
        <v>19</v>
      </c>
      <c r="B20" s="148" t="s">
        <v>787</v>
      </c>
      <c r="C20" s="148">
        <v>56.75</v>
      </c>
      <c r="D20" s="149" t="s">
        <v>356</v>
      </c>
      <c r="E20" s="149" t="s">
        <v>657</v>
      </c>
      <c r="F20" s="149"/>
      <c r="G20" s="223" t="str">
        <f t="shared" si="0"/>
        <v>1-</v>
      </c>
      <c r="H20" s="146" t="str">
        <f t="shared" si="1"/>
        <v>-205</v>
      </c>
    </row>
    <row r="21" spans="1:14" ht="24.75" customHeight="1">
      <c r="A21" s="149">
        <v>20</v>
      </c>
      <c r="B21" s="148" t="s">
        <v>1446</v>
      </c>
      <c r="C21" s="148">
        <v>58.26</v>
      </c>
      <c r="D21" s="149" t="s">
        <v>356</v>
      </c>
      <c r="E21" s="149" t="s">
        <v>657</v>
      </c>
      <c r="F21" s="149"/>
      <c r="G21" s="223" t="str">
        <f t="shared" si="0"/>
        <v>1-</v>
      </c>
      <c r="H21" s="146" t="str">
        <f t="shared" si="1"/>
        <v>-208</v>
      </c>
    </row>
    <row r="22" spans="1:14" ht="24.75" customHeight="1">
      <c r="A22" s="149">
        <v>21</v>
      </c>
      <c r="B22" s="148" t="s">
        <v>1231</v>
      </c>
      <c r="C22" s="148">
        <v>58.26</v>
      </c>
      <c r="D22" s="149" t="s">
        <v>356</v>
      </c>
      <c r="E22" s="149" t="s">
        <v>657</v>
      </c>
      <c r="F22" s="149"/>
      <c r="G22" s="223" t="str">
        <f t="shared" si="0"/>
        <v>1-</v>
      </c>
      <c r="H22" s="146" t="str">
        <f t="shared" si="1"/>
        <v>-301</v>
      </c>
      <c r="J22" s="309" t="s">
        <v>3854</v>
      </c>
      <c r="K22" t="s">
        <v>3860</v>
      </c>
      <c r="L22"/>
    </row>
    <row r="23" spans="1:14" ht="24.75" customHeight="1">
      <c r="A23" s="149">
        <v>22</v>
      </c>
      <c r="B23" s="148" t="s">
        <v>788</v>
      </c>
      <c r="C23" s="148">
        <v>57.19</v>
      </c>
      <c r="D23" s="149" t="s">
        <v>356</v>
      </c>
      <c r="E23" s="149" t="s">
        <v>657</v>
      </c>
      <c r="F23" s="149"/>
      <c r="G23" s="223" t="str">
        <f t="shared" si="0"/>
        <v>1-</v>
      </c>
      <c r="H23" s="146" t="str">
        <f t="shared" si="1"/>
        <v>-302</v>
      </c>
      <c r="J23" s="310" t="s">
        <v>3861</v>
      </c>
      <c r="K23" s="312">
        <v>360</v>
      </c>
      <c r="L23"/>
    </row>
    <row r="24" spans="1:14" ht="24.75" customHeight="1">
      <c r="A24" s="149">
        <v>23</v>
      </c>
      <c r="B24" s="148" t="s">
        <v>790</v>
      </c>
      <c r="C24" s="148">
        <v>59.27</v>
      </c>
      <c r="D24" s="149" t="s">
        <v>356</v>
      </c>
      <c r="E24" s="149" t="s">
        <v>657</v>
      </c>
      <c r="F24" s="149"/>
      <c r="G24" s="223" t="str">
        <f t="shared" si="0"/>
        <v>1-</v>
      </c>
      <c r="H24" s="146" t="str">
        <f t="shared" si="1"/>
        <v>-304</v>
      </c>
      <c r="J24" s="311" t="s">
        <v>3855</v>
      </c>
      <c r="K24" s="312">
        <v>360</v>
      </c>
      <c r="L24"/>
    </row>
    <row r="25" spans="1:14" ht="24.75" customHeight="1">
      <c r="A25" s="149">
        <v>24</v>
      </c>
      <c r="B25" s="148" t="s">
        <v>791</v>
      </c>
      <c r="C25" s="148">
        <v>56.75</v>
      </c>
      <c r="D25" s="149" t="s">
        <v>356</v>
      </c>
      <c r="E25" s="149" t="s">
        <v>657</v>
      </c>
      <c r="F25" s="149"/>
      <c r="G25" s="223" t="str">
        <f t="shared" si="0"/>
        <v>1-</v>
      </c>
      <c r="H25" s="146" t="str">
        <f t="shared" si="1"/>
        <v>-305</v>
      </c>
      <c r="J25" s="310" t="s">
        <v>3862</v>
      </c>
      <c r="K25" s="312">
        <v>569</v>
      </c>
      <c r="L25"/>
    </row>
    <row r="26" spans="1:14" ht="24.75" customHeight="1">
      <c r="A26" s="149">
        <v>25</v>
      </c>
      <c r="B26" s="148" t="s">
        <v>1447</v>
      </c>
      <c r="C26" s="148">
        <v>58.52</v>
      </c>
      <c r="D26" s="149" t="s">
        <v>356</v>
      </c>
      <c r="E26" s="149" t="s">
        <v>657</v>
      </c>
      <c r="F26" s="149"/>
      <c r="G26" s="223" t="str">
        <f t="shared" si="0"/>
        <v>1-</v>
      </c>
      <c r="H26" s="146" t="str">
        <f t="shared" si="1"/>
        <v>-306</v>
      </c>
      <c r="J26" s="311" t="s">
        <v>3855</v>
      </c>
      <c r="K26" s="312">
        <v>569</v>
      </c>
      <c r="L26"/>
    </row>
    <row r="27" spans="1:14" ht="24.75" customHeight="1">
      <c r="A27" s="149">
        <v>26</v>
      </c>
      <c r="B27" s="148" t="s">
        <v>1448</v>
      </c>
      <c r="C27" s="148">
        <v>58.77</v>
      </c>
      <c r="D27" s="149" t="s">
        <v>356</v>
      </c>
      <c r="E27" s="149" t="s">
        <v>657</v>
      </c>
      <c r="F27" s="149"/>
      <c r="G27" s="223" t="str">
        <f t="shared" si="0"/>
        <v>1-</v>
      </c>
      <c r="H27" s="146" t="str">
        <f t="shared" si="1"/>
        <v>-307</v>
      </c>
      <c r="J27" s="310" t="s">
        <v>3856</v>
      </c>
      <c r="K27" s="312"/>
      <c r="L27"/>
    </row>
    <row r="28" spans="1:14" ht="24.75" customHeight="1">
      <c r="A28" s="149">
        <v>27</v>
      </c>
      <c r="B28" s="148" t="s">
        <v>1449</v>
      </c>
      <c r="C28" s="148">
        <v>58.26</v>
      </c>
      <c r="D28" s="149" t="s">
        <v>356</v>
      </c>
      <c r="E28" s="149" t="s">
        <v>657</v>
      </c>
      <c r="F28" s="149"/>
      <c r="G28" s="223" t="str">
        <f t="shared" si="0"/>
        <v>1-</v>
      </c>
      <c r="H28" s="146" t="str">
        <f t="shared" si="1"/>
        <v>-308</v>
      </c>
      <c r="J28" s="311" t="s">
        <v>3856</v>
      </c>
      <c r="K28" s="312"/>
      <c r="L28"/>
    </row>
    <row r="29" spans="1:14" ht="24.75" customHeight="1">
      <c r="A29" s="149">
        <v>28</v>
      </c>
      <c r="B29" s="148" t="s">
        <v>792</v>
      </c>
      <c r="C29" s="148">
        <v>58.57</v>
      </c>
      <c r="D29" s="149" t="s">
        <v>356</v>
      </c>
      <c r="E29" s="149" t="s">
        <v>657</v>
      </c>
      <c r="F29" s="149"/>
      <c r="G29" s="223" t="str">
        <f t="shared" si="0"/>
        <v>1-</v>
      </c>
      <c r="H29" s="146" t="str">
        <f t="shared" si="1"/>
        <v>-401</v>
      </c>
      <c r="J29" s="310" t="s">
        <v>3857</v>
      </c>
      <c r="K29" s="312">
        <v>929</v>
      </c>
      <c r="L29"/>
    </row>
    <row r="30" spans="1:14" ht="24.75" customHeight="1">
      <c r="A30" s="149">
        <v>29</v>
      </c>
      <c r="B30" s="148" t="s">
        <v>793</v>
      </c>
      <c r="C30" s="148">
        <v>57.25</v>
      </c>
      <c r="D30" s="149" t="s">
        <v>356</v>
      </c>
      <c r="E30" s="149" t="s">
        <v>657</v>
      </c>
      <c r="F30" s="149"/>
      <c r="G30" s="223" t="str">
        <f t="shared" si="0"/>
        <v>1-</v>
      </c>
      <c r="H30" s="146" t="str">
        <f t="shared" si="1"/>
        <v>-402</v>
      </c>
      <c r="J30"/>
      <c r="K30"/>
      <c r="L30"/>
    </row>
    <row r="31" spans="1:14" ht="24.75" customHeight="1">
      <c r="A31" s="149">
        <v>30</v>
      </c>
      <c r="B31" s="148" t="s">
        <v>794</v>
      </c>
      <c r="C31" s="148">
        <v>59.34</v>
      </c>
      <c r="D31" s="149" t="s">
        <v>356</v>
      </c>
      <c r="E31" s="149" t="s">
        <v>657</v>
      </c>
      <c r="F31" s="149"/>
      <c r="G31" s="223" t="str">
        <f t="shared" si="0"/>
        <v>1-</v>
      </c>
      <c r="H31" s="146" t="str">
        <f t="shared" si="1"/>
        <v>-403</v>
      </c>
      <c r="J31"/>
      <c r="K31"/>
      <c r="L31"/>
    </row>
    <row r="32" spans="1:14" ht="24.75" customHeight="1">
      <c r="A32" s="149">
        <v>31</v>
      </c>
      <c r="B32" s="148" t="s">
        <v>795</v>
      </c>
      <c r="C32" s="148">
        <v>59.34</v>
      </c>
      <c r="D32" s="149" t="s">
        <v>356</v>
      </c>
      <c r="E32" s="149" t="s">
        <v>657</v>
      </c>
      <c r="F32" s="149"/>
      <c r="G32" s="223" t="str">
        <f t="shared" si="0"/>
        <v>1-</v>
      </c>
      <c r="H32" s="146" t="str">
        <f t="shared" si="1"/>
        <v>-404</v>
      </c>
      <c r="J32"/>
      <c r="K32"/>
      <c r="L32"/>
    </row>
    <row r="33" spans="1:12" ht="24.75" customHeight="1">
      <c r="A33" s="149">
        <v>32</v>
      </c>
      <c r="B33" s="148" t="s">
        <v>796</v>
      </c>
      <c r="C33" s="148">
        <v>56.82</v>
      </c>
      <c r="D33" s="149" t="s">
        <v>356</v>
      </c>
      <c r="E33" s="149" t="s">
        <v>657</v>
      </c>
      <c r="F33" s="149"/>
      <c r="G33" s="223" t="str">
        <f t="shared" si="0"/>
        <v>1-</v>
      </c>
      <c r="H33" s="146" t="str">
        <f t="shared" si="1"/>
        <v>-405</v>
      </c>
      <c r="J33"/>
      <c r="K33"/>
      <c r="L33"/>
    </row>
    <row r="34" spans="1:12" ht="24.75" customHeight="1">
      <c r="A34" s="149">
        <v>33</v>
      </c>
      <c r="B34" s="148" t="s">
        <v>1450</v>
      </c>
      <c r="C34" s="148">
        <v>58.58</v>
      </c>
      <c r="D34" s="149" t="s">
        <v>356</v>
      </c>
      <c r="E34" s="149" t="s">
        <v>657</v>
      </c>
      <c r="F34" s="149"/>
      <c r="G34" s="223" t="str">
        <f t="shared" si="0"/>
        <v>1-</v>
      </c>
      <c r="H34" s="146" t="str">
        <f t="shared" si="1"/>
        <v>-406</v>
      </c>
      <c r="J34"/>
      <c r="K34"/>
      <c r="L34"/>
    </row>
    <row r="35" spans="1:12" ht="24.75" customHeight="1">
      <c r="A35" s="149">
        <v>34</v>
      </c>
      <c r="B35" s="148" t="s">
        <v>1451</v>
      </c>
      <c r="C35" s="148">
        <v>58.83</v>
      </c>
      <c r="D35" s="149" t="s">
        <v>356</v>
      </c>
      <c r="E35" s="149" t="s">
        <v>657</v>
      </c>
      <c r="F35" s="149"/>
      <c r="G35" s="223" t="str">
        <f t="shared" si="0"/>
        <v>1-</v>
      </c>
      <c r="H35" s="146" t="str">
        <f t="shared" si="1"/>
        <v>-407</v>
      </c>
      <c r="J35"/>
      <c r="K35"/>
      <c r="L35"/>
    </row>
    <row r="36" spans="1:12" ht="24.75" customHeight="1">
      <c r="A36" s="149">
        <v>35</v>
      </c>
      <c r="B36" s="148" t="s">
        <v>1452</v>
      </c>
      <c r="C36" s="148">
        <v>58.57</v>
      </c>
      <c r="D36" s="149" t="s">
        <v>356</v>
      </c>
      <c r="E36" s="149" t="s">
        <v>657</v>
      </c>
      <c r="F36" s="149"/>
      <c r="G36" s="223" t="str">
        <f t="shared" si="0"/>
        <v>1-</v>
      </c>
      <c r="H36" s="146" t="str">
        <f t="shared" si="1"/>
        <v>-408</v>
      </c>
      <c r="J36"/>
      <c r="K36"/>
      <c r="L36"/>
    </row>
    <row r="37" spans="1:12" ht="24.75" customHeight="1">
      <c r="A37" s="149">
        <v>36</v>
      </c>
      <c r="B37" s="148" t="s">
        <v>861</v>
      </c>
      <c r="C37" s="148">
        <v>58.57</v>
      </c>
      <c r="D37" s="149" t="s">
        <v>356</v>
      </c>
      <c r="E37" s="149" t="s">
        <v>657</v>
      </c>
      <c r="F37" s="149"/>
      <c r="G37" s="223" t="str">
        <f t="shared" si="0"/>
        <v>1-</v>
      </c>
      <c r="H37" s="146" t="str">
        <f t="shared" si="1"/>
        <v>-501</v>
      </c>
      <c r="J37"/>
      <c r="K37"/>
      <c r="L37"/>
    </row>
    <row r="38" spans="1:12" ht="24.75" customHeight="1">
      <c r="A38" s="149">
        <v>37</v>
      </c>
      <c r="B38" s="148" t="s">
        <v>862</v>
      </c>
      <c r="C38" s="148">
        <v>57.25</v>
      </c>
      <c r="D38" s="149" t="s">
        <v>356</v>
      </c>
      <c r="E38" s="149" t="s">
        <v>657</v>
      </c>
      <c r="F38" s="149"/>
      <c r="G38" s="223" t="str">
        <f t="shared" si="0"/>
        <v>1-</v>
      </c>
      <c r="H38" s="146" t="str">
        <f t="shared" si="1"/>
        <v>-502</v>
      </c>
      <c r="J38"/>
      <c r="K38"/>
      <c r="L38"/>
    </row>
    <row r="39" spans="1:12" ht="24.75" customHeight="1">
      <c r="A39" s="149">
        <v>38</v>
      </c>
      <c r="B39" s="148" t="s">
        <v>863</v>
      </c>
      <c r="C39" s="148">
        <v>59.34</v>
      </c>
      <c r="D39" s="149" t="s">
        <v>356</v>
      </c>
      <c r="E39" s="149" t="s">
        <v>657</v>
      </c>
      <c r="F39" s="149"/>
      <c r="G39" s="223" t="str">
        <f t="shared" si="0"/>
        <v>1-</v>
      </c>
      <c r="H39" s="146" t="str">
        <f t="shared" si="1"/>
        <v>-503</v>
      </c>
      <c r="J39"/>
      <c r="K39"/>
      <c r="L39"/>
    </row>
    <row r="40" spans="1:12" ht="24.75" customHeight="1">
      <c r="A40" s="149">
        <v>39</v>
      </c>
      <c r="B40" s="148" t="s">
        <v>864</v>
      </c>
      <c r="C40" s="148">
        <v>59.34</v>
      </c>
      <c r="D40" s="149" t="s">
        <v>356</v>
      </c>
      <c r="E40" s="149" t="s">
        <v>657</v>
      </c>
      <c r="F40" s="149"/>
      <c r="G40" s="223" t="str">
        <f t="shared" si="0"/>
        <v>1-</v>
      </c>
      <c r="H40" s="146" t="str">
        <f t="shared" si="1"/>
        <v>-504</v>
      </c>
    </row>
    <row r="41" spans="1:12" ht="24.75" customHeight="1">
      <c r="A41" s="149">
        <v>40</v>
      </c>
      <c r="B41" s="148" t="s">
        <v>865</v>
      </c>
      <c r="C41" s="148">
        <v>56.82</v>
      </c>
      <c r="D41" s="149" t="s">
        <v>356</v>
      </c>
      <c r="E41" s="149" t="s">
        <v>657</v>
      </c>
      <c r="F41" s="149"/>
      <c r="G41" s="223" t="str">
        <f t="shared" si="0"/>
        <v>1-</v>
      </c>
      <c r="H41" s="146" t="str">
        <f t="shared" si="1"/>
        <v>-505</v>
      </c>
    </row>
    <row r="42" spans="1:12" ht="24.75" customHeight="1">
      <c r="A42" s="149">
        <v>41</v>
      </c>
      <c r="B42" s="148" t="s">
        <v>1453</v>
      </c>
      <c r="C42" s="148">
        <v>58.58</v>
      </c>
      <c r="D42" s="149" t="s">
        <v>356</v>
      </c>
      <c r="E42" s="149" t="s">
        <v>657</v>
      </c>
      <c r="F42" s="149"/>
      <c r="G42" s="223" t="str">
        <f t="shared" si="0"/>
        <v>1-</v>
      </c>
      <c r="H42" s="146" t="str">
        <f t="shared" si="1"/>
        <v>-506</v>
      </c>
    </row>
    <row r="43" spans="1:12" ht="24.75" customHeight="1">
      <c r="A43" s="149">
        <v>42</v>
      </c>
      <c r="B43" s="148" t="s">
        <v>1454</v>
      </c>
      <c r="C43" s="148">
        <v>58.83</v>
      </c>
      <c r="D43" s="149" t="s">
        <v>356</v>
      </c>
      <c r="E43" s="149" t="s">
        <v>657</v>
      </c>
      <c r="F43" s="149"/>
      <c r="G43" s="223" t="str">
        <f t="shared" si="0"/>
        <v>1-</v>
      </c>
      <c r="H43" s="146" t="str">
        <f t="shared" si="1"/>
        <v>-507</v>
      </c>
    </row>
    <row r="44" spans="1:12" ht="24.75" customHeight="1">
      <c r="A44" s="149">
        <v>43</v>
      </c>
      <c r="B44" s="148" t="s">
        <v>1455</v>
      </c>
      <c r="C44" s="148">
        <v>58.57</v>
      </c>
      <c r="D44" s="149" t="s">
        <v>356</v>
      </c>
      <c r="E44" s="149" t="s">
        <v>657</v>
      </c>
      <c r="F44" s="149"/>
      <c r="G44" s="223" t="str">
        <f t="shared" si="0"/>
        <v>1-</v>
      </c>
      <c r="H44" s="146" t="str">
        <f t="shared" si="1"/>
        <v>-508</v>
      </c>
    </row>
    <row r="45" spans="1:12" ht="24.75" customHeight="1">
      <c r="A45" s="149">
        <v>44</v>
      </c>
      <c r="B45" s="148" t="s">
        <v>866</v>
      </c>
      <c r="C45" s="148">
        <v>58.57</v>
      </c>
      <c r="D45" s="149" t="s">
        <v>356</v>
      </c>
      <c r="E45" s="149" t="s">
        <v>657</v>
      </c>
      <c r="F45" s="149"/>
      <c r="G45" s="223" t="str">
        <f t="shared" si="0"/>
        <v>1-</v>
      </c>
      <c r="H45" s="146" t="str">
        <f t="shared" si="1"/>
        <v>-601</v>
      </c>
    </row>
    <row r="46" spans="1:12" ht="24.75" customHeight="1">
      <c r="A46" s="149">
        <v>45</v>
      </c>
      <c r="B46" s="148" t="s">
        <v>867</v>
      </c>
      <c r="C46" s="148">
        <v>57.25</v>
      </c>
      <c r="D46" s="149" t="s">
        <v>356</v>
      </c>
      <c r="E46" s="149" t="s">
        <v>657</v>
      </c>
      <c r="F46" s="149"/>
      <c r="G46" s="223" t="str">
        <f t="shared" si="0"/>
        <v>1-</v>
      </c>
      <c r="H46" s="146" t="str">
        <f t="shared" si="1"/>
        <v>-602</v>
      </c>
    </row>
    <row r="47" spans="1:12" ht="24.75" customHeight="1">
      <c r="A47" s="149">
        <v>46</v>
      </c>
      <c r="B47" s="148" t="s">
        <v>868</v>
      </c>
      <c r="C47" s="148">
        <v>59.34</v>
      </c>
      <c r="D47" s="149" t="s">
        <v>356</v>
      </c>
      <c r="E47" s="149" t="s">
        <v>657</v>
      </c>
      <c r="F47" s="149"/>
      <c r="G47" s="223" t="str">
        <f t="shared" si="0"/>
        <v>1-</v>
      </c>
      <c r="H47" s="146" t="str">
        <f t="shared" si="1"/>
        <v>-603</v>
      </c>
    </row>
    <row r="48" spans="1:12" ht="24.75" customHeight="1">
      <c r="A48" s="149">
        <v>47</v>
      </c>
      <c r="B48" s="148" t="s">
        <v>869</v>
      </c>
      <c r="C48" s="148">
        <v>59.34</v>
      </c>
      <c r="D48" s="149" t="s">
        <v>356</v>
      </c>
      <c r="E48" s="149" t="s">
        <v>657</v>
      </c>
      <c r="F48" s="149"/>
      <c r="G48" s="223" t="str">
        <f t="shared" si="0"/>
        <v>1-</v>
      </c>
      <c r="H48" s="146" t="str">
        <f t="shared" si="1"/>
        <v>-604</v>
      </c>
    </row>
    <row r="49" spans="1:8" ht="24.75" customHeight="1">
      <c r="A49" s="149">
        <v>48</v>
      </c>
      <c r="B49" s="148" t="s">
        <v>870</v>
      </c>
      <c r="C49" s="148">
        <v>56.82</v>
      </c>
      <c r="D49" s="149" t="s">
        <v>356</v>
      </c>
      <c r="E49" s="149" t="s">
        <v>657</v>
      </c>
      <c r="F49" s="149"/>
      <c r="G49" s="223" t="str">
        <f t="shared" si="0"/>
        <v>1-</v>
      </c>
      <c r="H49" s="146" t="str">
        <f t="shared" si="1"/>
        <v>-605</v>
      </c>
    </row>
    <row r="50" spans="1:8" ht="24.75" customHeight="1">
      <c r="A50" s="149">
        <v>49</v>
      </c>
      <c r="B50" s="148" t="s">
        <v>1456</v>
      </c>
      <c r="C50" s="148">
        <v>58.58</v>
      </c>
      <c r="D50" s="149" t="s">
        <v>356</v>
      </c>
      <c r="E50" s="149" t="s">
        <v>657</v>
      </c>
      <c r="F50" s="149"/>
      <c r="G50" s="223" t="str">
        <f t="shared" si="0"/>
        <v>1-</v>
      </c>
      <c r="H50" s="146" t="str">
        <f t="shared" si="1"/>
        <v>-606</v>
      </c>
    </row>
    <row r="51" spans="1:8" ht="24.75" customHeight="1">
      <c r="A51" s="149">
        <v>50</v>
      </c>
      <c r="B51" s="148" t="s">
        <v>1457</v>
      </c>
      <c r="C51" s="148">
        <v>58.83</v>
      </c>
      <c r="D51" s="149" t="s">
        <v>356</v>
      </c>
      <c r="E51" s="149" t="s">
        <v>657</v>
      </c>
      <c r="F51" s="149"/>
      <c r="G51" s="223" t="str">
        <f t="shared" si="0"/>
        <v>1-</v>
      </c>
      <c r="H51" s="146" t="str">
        <f t="shared" si="1"/>
        <v>-607</v>
      </c>
    </row>
    <row r="52" spans="1:8" ht="24.75" customHeight="1">
      <c r="A52" s="149">
        <v>51</v>
      </c>
      <c r="B52" s="148" t="s">
        <v>1458</v>
      </c>
      <c r="C52" s="148">
        <v>58.57</v>
      </c>
      <c r="D52" s="149" t="s">
        <v>356</v>
      </c>
      <c r="E52" s="149" t="s">
        <v>657</v>
      </c>
      <c r="F52" s="149"/>
      <c r="G52" s="223" t="str">
        <f t="shared" si="0"/>
        <v>1-</v>
      </c>
      <c r="H52" s="146" t="str">
        <f t="shared" si="1"/>
        <v>-608</v>
      </c>
    </row>
    <row r="53" spans="1:8" ht="24.75" customHeight="1">
      <c r="A53" s="149">
        <v>52</v>
      </c>
      <c r="B53" s="148" t="s">
        <v>1222</v>
      </c>
      <c r="C53" s="148">
        <v>58.57</v>
      </c>
      <c r="D53" s="149" t="s">
        <v>356</v>
      </c>
      <c r="E53" s="149" t="s">
        <v>657</v>
      </c>
      <c r="F53" s="149"/>
      <c r="G53" s="223" t="str">
        <f t="shared" si="0"/>
        <v>1-</v>
      </c>
      <c r="H53" s="146" t="str">
        <f t="shared" si="1"/>
        <v>-701</v>
      </c>
    </row>
    <row r="54" spans="1:8" ht="24.75" customHeight="1">
      <c r="A54" s="149">
        <v>53</v>
      </c>
      <c r="B54" s="148" t="s">
        <v>797</v>
      </c>
      <c r="C54" s="148">
        <v>57.25</v>
      </c>
      <c r="D54" s="149" t="s">
        <v>356</v>
      </c>
      <c r="E54" s="149" t="s">
        <v>657</v>
      </c>
      <c r="F54" s="149"/>
      <c r="G54" s="223" t="str">
        <f t="shared" si="0"/>
        <v>1-</v>
      </c>
      <c r="H54" s="146" t="str">
        <f t="shared" si="1"/>
        <v>-702</v>
      </c>
    </row>
    <row r="55" spans="1:8" ht="24.75" customHeight="1">
      <c r="A55" s="149">
        <v>54</v>
      </c>
      <c r="B55" s="148" t="s">
        <v>798</v>
      </c>
      <c r="C55" s="148">
        <v>59.34</v>
      </c>
      <c r="D55" s="149" t="s">
        <v>356</v>
      </c>
      <c r="E55" s="149" t="s">
        <v>657</v>
      </c>
      <c r="F55" s="149"/>
      <c r="G55" s="223" t="str">
        <f t="shared" si="0"/>
        <v>1-</v>
      </c>
      <c r="H55" s="146" t="str">
        <f t="shared" si="1"/>
        <v>-703</v>
      </c>
    </row>
    <row r="56" spans="1:8" ht="24.75" customHeight="1">
      <c r="A56" s="149">
        <v>55</v>
      </c>
      <c r="B56" s="148" t="s">
        <v>799</v>
      </c>
      <c r="C56" s="148">
        <v>59.34</v>
      </c>
      <c r="D56" s="149" t="s">
        <v>356</v>
      </c>
      <c r="E56" s="149" t="s">
        <v>657</v>
      </c>
      <c r="F56" s="149"/>
      <c r="G56" s="223" t="str">
        <f t="shared" si="0"/>
        <v>1-</v>
      </c>
      <c r="H56" s="146" t="str">
        <f t="shared" si="1"/>
        <v>-704</v>
      </c>
    </row>
    <row r="57" spans="1:8" ht="24.75" customHeight="1">
      <c r="A57" s="149">
        <v>56</v>
      </c>
      <c r="B57" s="148" t="s">
        <v>800</v>
      </c>
      <c r="C57" s="148">
        <v>56.82</v>
      </c>
      <c r="D57" s="149" t="s">
        <v>356</v>
      </c>
      <c r="E57" s="149" t="s">
        <v>657</v>
      </c>
      <c r="F57" s="149"/>
      <c r="G57" s="223" t="str">
        <f t="shared" si="0"/>
        <v>1-</v>
      </c>
      <c r="H57" s="146" t="str">
        <f t="shared" si="1"/>
        <v>-705</v>
      </c>
    </row>
    <row r="58" spans="1:8" ht="24.75" customHeight="1">
      <c r="A58" s="149">
        <v>57</v>
      </c>
      <c r="B58" s="148" t="s">
        <v>1459</v>
      </c>
      <c r="C58" s="148">
        <v>58.58</v>
      </c>
      <c r="D58" s="149" t="s">
        <v>356</v>
      </c>
      <c r="E58" s="149" t="s">
        <v>657</v>
      </c>
      <c r="F58" s="149"/>
      <c r="G58" s="223" t="str">
        <f t="shared" si="0"/>
        <v>1-</v>
      </c>
      <c r="H58" s="146" t="str">
        <f t="shared" si="1"/>
        <v>-706</v>
      </c>
    </row>
    <row r="59" spans="1:8" ht="24.75" customHeight="1">
      <c r="A59" s="149">
        <v>58</v>
      </c>
      <c r="B59" s="148" t="s">
        <v>1460</v>
      </c>
      <c r="C59" s="148">
        <v>58.83</v>
      </c>
      <c r="D59" s="149" t="s">
        <v>356</v>
      </c>
      <c r="E59" s="149" t="s">
        <v>657</v>
      </c>
      <c r="F59" s="149"/>
      <c r="G59" s="223" t="str">
        <f t="shared" si="0"/>
        <v>1-</v>
      </c>
      <c r="H59" s="146" t="str">
        <f t="shared" si="1"/>
        <v>-707</v>
      </c>
    </row>
    <row r="60" spans="1:8" ht="24.75" customHeight="1">
      <c r="A60" s="149">
        <v>59</v>
      </c>
      <c r="B60" s="148" t="s">
        <v>1461</v>
      </c>
      <c r="C60" s="148">
        <v>58.57</v>
      </c>
      <c r="D60" s="149" t="s">
        <v>356</v>
      </c>
      <c r="E60" s="149" t="s">
        <v>657</v>
      </c>
      <c r="F60" s="149"/>
      <c r="G60" s="223" t="str">
        <f t="shared" si="0"/>
        <v>1-</v>
      </c>
      <c r="H60" s="146" t="str">
        <f t="shared" si="1"/>
        <v>-708</v>
      </c>
    </row>
    <row r="61" spans="1:8" ht="24.75" customHeight="1">
      <c r="A61" s="149">
        <v>60</v>
      </c>
      <c r="B61" s="148" t="s">
        <v>1223</v>
      </c>
      <c r="C61" s="148">
        <v>58.57</v>
      </c>
      <c r="D61" s="149" t="s">
        <v>356</v>
      </c>
      <c r="E61" s="149" t="s">
        <v>657</v>
      </c>
      <c r="F61" s="149"/>
      <c r="G61" s="223" t="str">
        <f t="shared" si="0"/>
        <v>1-</v>
      </c>
      <c r="H61" s="146" t="str">
        <f t="shared" si="1"/>
        <v>-801</v>
      </c>
    </row>
    <row r="62" spans="1:8" ht="24.75" customHeight="1">
      <c r="A62" s="149">
        <v>61</v>
      </c>
      <c r="B62" s="148" t="s">
        <v>776</v>
      </c>
      <c r="C62" s="148">
        <v>57.25</v>
      </c>
      <c r="D62" s="149" t="s">
        <v>356</v>
      </c>
      <c r="E62" s="149" t="s">
        <v>657</v>
      </c>
      <c r="F62" s="149"/>
      <c r="G62" s="223" t="str">
        <f t="shared" si="0"/>
        <v>1-</v>
      </c>
      <c r="H62" s="146" t="str">
        <f t="shared" si="1"/>
        <v>-802</v>
      </c>
    </row>
    <row r="63" spans="1:8" ht="24.75" customHeight="1">
      <c r="A63" s="149">
        <v>62</v>
      </c>
      <c r="B63" s="148" t="s">
        <v>777</v>
      </c>
      <c r="C63" s="148">
        <v>59.34</v>
      </c>
      <c r="D63" s="149" t="s">
        <v>356</v>
      </c>
      <c r="E63" s="149" t="s">
        <v>657</v>
      </c>
      <c r="F63" s="149"/>
      <c r="G63" s="223" t="str">
        <f t="shared" si="0"/>
        <v>1-</v>
      </c>
      <c r="H63" s="146" t="str">
        <f t="shared" si="1"/>
        <v>-803</v>
      </c>
    </row>
    <row r="64" spans="1:8" ht="24.75" customHeight="1">
      <c r="A64" s="149">
        <v>63</v>
      </c>
      <c r="B64" s="148" t="s">
        <v>778</v>
      </c>
      <c r="C64" s="148">
        <v>59.34</v>
      </c>
      <c r="D64" s="149" t="s">
        <v>356</v>
      </c>
      <c r="E64" s="149" t="s">
        <v>657</v>
      </c>
      <c r="F64" s="149"/>
      <c r="G64" s="223" t="str">
        <f t="shared" si="0"/>
        <v>1-</v>
      </c>
      <c r="H64" s="146" t="str">
        <f t="shared" si="1"/>
        <v>-804</v>
      </c>
    </row>
    <row r="65" spans="1:8" ht="24.75" customHeight="1">
      <c r="A65" s="149">
        <v>64</v>
      </c>
      <c r="B65" s="148" t="s">
        <v>779</v>
      </c>
      <c r="C65" s="148">
        <v>56.82</v>
      </c>
      <c r="D65" s="149" t="s">
        <v>356</v>
      </c>
      <c r="E65" s="149" t="s">
        <v>657</v>
      </c>
      <c r="F65" s="149"/>
      <c r="G65" s="223" t="str">
        <f t="shared" si="0"/>
        <v>1-</v>
      </c>
      <c r="H65" s="146" t="str">
        <f t="shared" si="1"/>
        <v>-805</v>
      </c>
    </row>
    <row r="66" spans="1:8" ht="24.75" customHeight="1">
      <c r="A66" s="149">
        <v>65</v>
      </c>
      <c r="B66" s="148" t="s">
        <v>1462</v>
      </c>
      <c r="C66" s="148">
        <v>58.58</v>
      </c>
      <c r="D66" s="149" t="s">
        <v>356</v>
      </c>
      <c r="E66" s="149" t="s">
        <v>657</v>
      </c>
      <c r="F66" s="149"/>
      <c r="G66" s="223" t="str">
        <f t="shared" si="0"/>
        <v>1-</v>
      </c>
      <c r="H66" s="146" t="str">
        <f t="shared" si="1"/>
        <v>-806</v>
      </c>
    </row>
    <row r="67" spans="1:8" ht="24.75" customHeight="1">
      <c r="A67" s="149">
        <v>66</v>
      </c>
      <c r="B67" s="148" t="s">
        <v>1463</v>
      </c>
      <c r="C67" s="148">
        <v>58.83</v>
      </c>
      <c r="D67" s="149" t="s">
        <v>356</v>
      </c>
      <c r="E67" s="149" t="s">
        <v>657</v>
      </c>
      <c r="F67" s="149"/>
      <c r="G67" s="223" t="str">
        <f t="shared" ref="G67:G130" si="4">LEFT(B67,2)</f>
        <v>1-</v>
      </c>
      <c r="H67" s="146" t="str">
        <f t="shared" ref="H67:H130" si="5">RIGHT(B67,4)</f>
        <v>-807</v>
      </c>
    </row>
    <row r="68" spans="1:8" ht="24.75" customHeight="1">
      <c r="A68" s="149">
        <v>67</v>
      </c>
      <c r="B68" s="148" t="s">
        <v>1464</v>
      </c>
      <c r="C68" s="148">
        <v>58.57</v>
      </c>
      <c r="D68" s="149" t="s">
        <v>356</v>
      </c>
      <c r="E68" s="149" t="s">
        <v>657</v>
      </c>
      <c r="F68" s="149"/>
      <c r="G68" s="223" t="str">
        <f t="shared" si="4"/>
        <v>1-</v>
      </c>
      <c r="H68" s="146" t="str">
        <f t="shared" si="5"/>
        <v>-808</v>
      </c>
    </row>
    <row r="69" spans="1:8" ht="24.75" customHeight="1">
      <c r="A69" s="149">
        <v>68</v>
      </c>
      <c r="B69" s="148" t="s">
        <v>780</v>
      </c>
      <c r="C69" s="148">
        <v>58.57</v>
      </c>
      <c r="D69" s="149" t="s">
        <v>356</v>
      </c>
      <c r="E69" s="149" t="s">
        <v>657</v>
      </c>
      <c r="F69" s="149"/>
      <c r="G69" s="223" t="str">
        <f t="shared" si="4"/>
        <v>1-</v>
      </c>
      <c r="H69" s="146" t="str">
        <f t="shared" si="5"/>
        <v>-901</v>
      </c>
    </row>
    <row r="70" spans="1:8" ht="24.75" customHeight="1">
      <c r="A70" s="149">
        <v>69</v>
      </c>
      <c r="B70" s="148" t="s">
        <v>781</v>
      </c>
      <c r="C70" s="148">
        <v>57.25</v>
      </c>
      <c r="D70" s="149" t="s">
        <v>356</v>
      </c>
      <c r="E70" s="149" t="s">
        <v>657</v>
      </c>
      <c r="F70" s="149"/>
      <c r="G70" s="223" t="str">
        <f t="shared" si="4"/>
        <v>1-</v>
      </c>
      <c r="H70" s="146" t="str">
        <f t="shared" si="5"/>
        <v>-902</v>
      </c>
    </row>
    <row r="71" spans="1:8" ht="24.75" customHeight="1">
      <c r="A71" s="149">
        <v>70</v>
      </c>
      <c r="B71" s="148" t="s">
        <v>782</v>
      </c>
      <c r="C71" s="148">
        <v>59.34</v>
      </c>
      <c r="D71" s="149" t="s">
        <v>356</v>
      </c>
      <c r="E71" s="149" t="s">
        <v>657</v>
      </c>
      <c r="F71" s="149"/>
      <c r="G71" s="223" t="str">
        <f t="shared" si="4"/>
        <v>1-</v>
      </c>
      <c r="H71" s="146" t="str">
        <f t="shared" si="5"/>
        <v>-903</v>
      </c>
    </row>
    <row r="72" spans="1:8" ht="24.75" customHeight="1">
      <c r="A72" s="149">
        <v>71</v>
      </c>
      <c r="B72" s="148" t="s">
        <v>1224</v>
      </c>
      <c r="C72" s="148">
        <v>59.34</v>
      </c>
      <c r="D72" s="149" t="s">
        <v>356</v>
      </c>
      <c r="E72" s="149" t="s">
        <v>657</v>
      </c>
      <c r="F72" s="149"/>
      <c r="G72" s="223" t="str">
        <f t="shared" si="4"/>
        <v>1-</v>
      </c>
      <c r="H72" s="146" t="str">
        <f t="shared" si="5"/>
        <v>-904</v>
      </c>
    </row>
    <row r="73" spans="1:8" ht="24.75" customHeight="1">
      <c r="A73" s="149">
        <v>72</v>
      </c>
      <c r="B73" s="148" t="s">
        <v>783</v>
      </c>
      <c r="C73" s="148">
        <v>56.82</v>
      </c>
      <c r="D73" s="149" t="s">
        <v>356</v>
      </c>
      <c r="E73" s="149" t="s">
        <v>657</v>
      </c>
      <c r="F73" s="149"/>
      <c r="G73" s="223" t="str">
        <f t="shared" si="4"/>
        <v>1-</v>
      </c>
      <c r="H73" s="146" t="str">
        <f t="shared" si="5"/>
        <v>-905</v>
      </c>
    </row>
    <row r="74" spans="1:8" ht="24.75" customHeight="1">
      <c r="A74" s="149">
        <v>73</v>
      </c>
      <c r="B74" s="148" t="s">
        <v>1465</v>
      </c>
      <c r="C74" s="148">
        <v>58.58</v>
      </c>
      <c r="D74" s="149" t="s">
        <v>356</v>
      </c>
      <c r="E74" s="149" t="s">
        <v>657</v>
      </c>
      <c r="F74" s="149"/>
      <c r="G74" s="223" t="str">
        <f t="shared" si="4"/>
        <v>1-</v>
      </c>
      <c r="H74" s="146" t="str">
        <f t="shared" si="5"/>
        <v>-906</v>
      </c>
    </row>
    <row r="75" spans="1:8" ht="24.75" customHeight="1">
      <c r="A75" s="149">
        <v>74</v>
      </c>
      <c r="B75" s="148" t="s">
        <v>1466</v>
      </c>
      <c r="C75" s="148">
        <v>58.83</v>
      </c>
      <c r="D75" s="149" t="s">
        <v>356</v>
      </c>
      <c r="E75" s="149" t="s">
        <v>657</v>
      </c>
      <c r="F75" s="149"/>
      <c r="G75" s="223" t="str">
        <f t="shared" si="4"/>
        <v>1-</v>
      </c>
      <c r="H75" s="146" t="str">
        <f t="shared" si="5"/>
        <v>-907</v>
      </c>
    </row>
    <row r="76" spans="1:8" ht="24.75" customHeight="1">
      <c r="A76" s="149">
        <v>75</v>
      </c>
      <c r="B76" s="148" t="s">
        <v>1467</v>
      </c>
      <c r="C76" s="148">
        <v>58.57</v>
      </c>
      <c r="D76" s="149" t="s">
        <v>356</v>
      </c>
      <c r="E76" s="149" t="s">
        <v>657</v>
      </c>
      <c r="F76" s="149"/>
      <c r="G76" s="223" t="str">
        <f t="shared" si="4"/>
        <v>1-</v>
      </c>
      <c r="H76" s="146" t="str">
        <f t="shared" si="5"/>
        <v>-908</v>
      </c>
    </row>
    <row r="77" spans="1:8" ht="24.75" customHeight="1">
      <c r="A77" s="149">
        <v>76</v>
      </c>
      <c r="B77" s="148" t="s">
        <v>1221</v>
      </c>
      <c r="C77" s="148">
        <v>58.57</v>
      </c>
      <c r="D77" s="149" t="s">
        <v>356</v>
      </c>
      <c r="E77" s="149" t="s">
        <v>657</v>
      </c>
      <c r="F77" s="149"/>
      <c r="G77" s="223" t="str">
        <f t="shared" si="4"/>
        <v>1-</v>
      </c>
      <c r="H77" s="146" t="str">
        <f t="shared" si="5"/>
        <v>1001</v>
      </c>
    </row>
    <row r="78" spans="1:8" ht="24.75" customHeight="1">
      <c r="A78" s="149">
        <v>77</v>
      </c>
      <c r="B78" s="148" t="s">
        <v>1228</v>
      </c>
      <c r="C78" s="148">
        <v>57.25</v>
      </c>
      <c r="D78" s="149" t="s">
        <v>356</v>
      </c>
      <c r="E78" s="149" t="s">
        <v>657</v>
      </c>
      <c r="F78" s="149"/>
      <c r="G78" s="223" t="str">
        <f t="shared" si="4"/>
        <v>1-</v>
      </c>
      <c r="H78" s="146" t="str">
        <f t="shared" si="5"/>
        <v>1002</v>
      </c>
    </row>
    <row r="79" spans="1:8" ht="24.75" customHeight="1">
      <c r="A79" s="149">
        <v>78</v>
      </c>
      <c r="B79" s="148" t="s">
        <v>808</v>
      </c>
      <c r="C79" s="148">
        <v>59.34</v>
      </c>
      <c r="D79" s="149" t="s">
        <v>356</v>
      </c>
      <c r="E79" s="149" t="s">
        <v>657</v>
      </c>
      <c r="F79" s="149"/>
      <c r="G79" s="223" t="str">
        <f t="shared" si="4"/>
        <v>1-</v>
      </c>
      <c r="H79" s="146" t="str">
        <f t="shared" si="5"/>
        <v>1003</v>
      </c>
    </row>
    <row r="80" spans="1:8" ht="24.75" customHeight="1">
      <c r="A80" s="149">
        <v>79</v>
      </c>
      <c r="B80" s="148" t="s">
        <v>809</v>
      </c>
      <c r="C80" s="148">
        <v>59.34</v>
      </c>
      <c r="D80" s="149" t="s">
        <v>356</v>
      </c>
      <c r="E80" s="149" t="s">
        <v>657</v>
      </c>
      <c r="F80" s="149"/>
      <c r="G80" s="223" t="str">
        <f t="shared" si="4"/>
        <v>1-</v>
      </c>
      <c r="H80" s="146" t="str">
        <f t="shared" si="5"/>
        <v>1004</v>
      </c>
    </row>
    <row r="81" spans="1:8" ht="24.75" customHeight="1">
      <c r="A81" s="149">
        <v>80</v>
      </c>
      <c r="B81" s="148" t="s">
        <v>810</v>
      </c>
      <c r="C81" s="148">
        <v>56.82</v>
      </c>
      <c r="D81" s="149" t="s">
        <v>356</v>
      </c>
      <c r="E81" s="149" t="s">
        <v>657</v>
      </c>
      <c r="F81" s="149"/>
      <c r="G81" s="223" t="str">
        <f t="shared" si="4"/>
        <v>1-</v>
      </c>
      <c r="H81" s="146" t="str">
        <f t="shared" si="5"/>
        <v>1005</v>
      </c>
    </row>
    <row r="82" spans="1:8" ht="24.75" customHeight="1">
      <c r="A82" s="149">
        <v>81</v>
      </c>
      <c r="B82" s="148" t="s">
        <v>1468</v>
      </c>
      <c r="C82" s="148">
        <v>58.58</v>
      </c>
      <c r="D82" s="149" t="s">
        <v>356</v>
      </c>
      <c r="E82" s="149" t="s">
        <v>657</v>
      </c>
      <c r="F82" s="149"/>
      <c r="G82" s="223" t="str">
        <f t="shared" si="4"/>
        <v>1-</v>
      </c>
      <c r="H82" s="146" t="str">
        <f t="shared" si="5"/>
        <v>1006</v>
      </c>
    </row>
    <row r="83" spans="1:8" ht="24.75" customHeight="1">
      <c r="A83" s="149">
        <v>82</v>
      </c>
      <c r="B83" s="148" t="s">
        <v>1469</v>
      </c>
      <c r="C83" s="148">
        <v>58.83</v>
      </c>
      <c r="D83" s="149" t="s">
        <v>356</v>
      </c>
      <c r="E83" s="149" t="s">
        <v>657</v>
      </c>
      <c r="F83" s="149"/>
      <c r="G83" s="223" t="str">
        <f t="shared" si="4"/>
        <v>1-</v>
      </c>
      <c r="H83" s="146" t="str">
        <f t="shared" si="5"/>
        <v>1007</v>
      </c>
    </row>
    <row r="84" spans="1:8" ht="24.75" customHeight="1">
      <c r="A84" s="149">
        <v>83</v>
      </c>
      <c r="B84" s="148" t="s">
        <v>1470</v>
      </c>
      <c r="C84" s="148">
        <v>58.57</v>
      </c>
      <c r="D84" s="149" t="s">
        <v>356</v>
      </c>
      <c r="E84" s="149" t="s">
        <v>657</v>
      </c>
      <c r="F84" s="149"/>
      <c r="G84" s="223" t="str">
        <f t="shared" si="4"/>
        <v>1-</v>
      </c>
      <c r="H84" s="146" t="str">
        <f t="shared" si="5"/>
        <v>1008</v>
      </c>
    </row>
    <row r="85" spans="1:8" ht="24.75" customHeight="1">
      <c r="A85" s="149">
        <v>84</v>
      </c>
      <c r="B85" s="148" t="s">
        <v>811</v>
      </c>
      <c r="C85" s="148">
        <v>58.57</v>
      </c>
      <c r="D85" s="149" t="s">
        <v>356</v>
      </c>
      <c r="E85" s="149" t="s">
        <v>657</v>
      </c>
      <c r="F85" s="149"/>
      <c r="G85" s="223" t="str">
        <f t="shared" si="4"/>
        <v>1-</v>
      </c>
      <c r="H85" s="146" t="str">
        <f t="shared" si="5"/>
        <v>1101</v>
      </c>
    </row>
    <row r="86" spans="1:8" ht="24.75" customHeight="1">
      <c r="A86" s="149">
        <v>85</v>
      </c>
      <c r="B86" s="148" t="s">
        <v>801</v>
      </c>
      <c r="C86" s="148">
        <v>57.25</v>
      </c>
      <c r="D86" s="149" t="s">
        <v>356</v>
      </c>
      <c r="E86" s="149" t="s">
        <v>657</v>
      </c>
      <c r="F86" s="149"/>
      <c r="G86" s="223" t="str">
        <f t="shared" si="4"/>
        <v>1-</v>
      </c>
      <c r="H86" s="146" t="str">
        <f t="shared" si="5"/>
        <v>1102</v>
      </c>
    </row>
    <row r="87" spans="1:8" ht="24.75" customHeight="1">
      <c r="A87" s="149">
        <v>86</v>
      </c>
      <c r="B87" s="148" t="s">
        <v>802</v>
      </c>
      <c r="C87" s="148">
        <v>59.34</v>
      </c>
      <c r="D87" s="149" t="s">
        <v>356</v>
      </c>
      <c r="E87" s="149" t="s">
        <v>657</v>
      </c>
      <c r="F87" s="149"/>
      <c r="G87" s="223" t="str">
        <f t="shared" si="4"/>
        <v>1-</v>
      </c>
      <c r="H87" s="146" t="str">
        <f t="shared" si="5"/>
        <v>1103</v>
      </c>
    </row>
    <row r="88" spans="1:8" ht="24.75" customHeight="1">
      <c r="A88" s="149">
        <v>87</v>
      </c>
      <c r="B88" s="148" t="s">
        <v>803</v>
      </c>
      <c r="C88" s="148">
        <v>59.34</v>
      </c>
      <c r="D88" s="149" t="s">
        <v>356</v>
      </c>
      <c r="E88" s="149" t="s">
        <v>657</v>
      </c>
      <c r="F88" s="149"/>
      <c r="G88" s="223" t="str">
        <f t="shared" si="4"/>
        <v>1-</v>
      </c>
      <c r="H88" s="146" t="str">
        <f t="shared" si="5"/>
        <v>1104</v>
      </c>
    </row>
    <row r="89" spans="1:8" ht="24.75" customHeight="1">
      <c r="A89" s="149">
        <v>88</v>
      </c>
      <c r="B89" s="148" t="s">
        <v>804</v>
      </c>
      <c r="C89" s="148">
        <v>56.82</v>
      </c>
      <c r="D89" s="149" t="s">
        <v>356</v>
      </c>
      <c r="E89" s="149" t="s">
        <v>657</v>
      </c>
      <c r="F89" s="149"/>
      <c r="G89" s="223" t="str">
        <f t="shared" si="4"/>
        <v>1-</v>
      </c>
      <c r="H89" s="146" t="str">
        <f t="shared" si="5"/>
        <v>1105</v>
      </c>
    </row>
    <row r="90" spans="1:8" ht="24.75" customHeight="1">
      <c r="A90" s="149">
        <v>89</v>
      </c>
      <c r="B90" s="148" t="s">
        <v>1471</v>
      </c>
      <c r="C90" s="148">
        <v>58.58</v>
      </c>
      <c r="D90" s="149" t="s">
        <v>356</v>
      </c>
      <c r="E90" s="149" t="s">
        <v>657</v>
      </c>
      <c r="F90" s="149"/>
      <c r="G90" s="223" t="str">
        <f t="shared" si="4"/>
        <v>1-</v>
      </c>
      <c r="H90" s="146" t="str">
        <f t="shared" si="5"/>
        <v>1106</v>
      </c>
    </row>
    <row r="91" spans="1:8" ht="24.75" customHeight="1">
      <c r="A91" s="149">
        <v>90</v>
      </c>
      <c r="B91" s="148" t="s">
        <v>1472</v>
      </c>
      <c r="C91" s="148">
        <v>58.83</v>
      </c>
      <c r="D91" s="149" t="s">
        <v>356</v>
      </c>
      <c r="E91" s="149" t="s">
        <v>657</v>
      </c>
      <c r="F91" s="149"/>
      <c r="G91" s="223" t="str">
        <f t="shared" si="4"/>
        <v>1-</v>
      </c>
      <c r="H91" s="146" t="str">
        <f t="shared" si="5"/>
        <v>1107</v>
      </c>
    </row>
    <row r="92" spans="1:8" ht="24.75" customHeight="1">
      <c r="A92" s="149">
        <v>91</v>
      </c>
      <c r="B92" s="148" t="s">
        <v>1473</v>
      </c>
      <c r="C92" s="148">
        <v>58.57</v>
      </c>
      <c r="D92" s="149" t="s">
        <v>356</v>
      </c>
      <c r="E92" s="149" t="s">
        <v>657</v>
      </c>
      <c r="F92" s="149"/>
      <c r="G92" s="223" t="str">
        <f t="shared" si="4"/>
        <v>1-</v>
      </c>
      <c r="H92" s="146" t="str">
        <f t="shared" si="5"/>
        <v>1108</v>
      </c>
    </row>
    <row r="93" spans="1:8" ht="24.75" customHeight="1">
      <c r="A93" s="149">
        <v>92</v>
      </c>
      <c r="B93" s="148" t="s">
        <v>768</v>
      </c>
      <c r="C93" s="148">
        <v>58.57</v>
      </c>
      <c r="D93" s="149" t="s">
        <v>356</v>
      </c>
      <c r="E93" s="149" t="s">
        <v>657</v>
      </c>
      <c r="F93" s="149"/>
      <c r="G93" s="223" t="str">
        <f t="shared" si="4"/>
        <v>1-</v>
      </c>
      <c r="H93" s="146" t="str">
        <f t="shared" si="5"/>
        <v>1201</v>
      </c>
    </row>
    <row r="94" spans="1:8" ht="24.75" customHeight="1">
      <c r="A94" s="149">
        <v>93</v>
      </c>
      <c r="B94" s="148" t="s">
        <v>769</v>
      </c>
      <c r="C94" s="148">
        <v>57.25</v>
      </c>
      <c r="D94" s="149" t="s">
        <v>356</v>
      </c>
      <c r="E94" s="149" t="s">
        <v>657</v>
      </c>
      <c r="F94" s="149"/>
      <c r="G94" s="223" t="str">
        <f t="shared" si="4"/>
        <v>1-</v>
      </c>
      <c r="H94" s="146" t="str">
        <f t="shared" si="5"/>
        <v>1202</v>
      </c>
    </row>
    <row r="95" spans="1:8" ht="24.75" customHeight="1">
      <c r="A95" s="149">
        <v>94</v>
      </c>
      <c r="B95" s="148" t="s">
        <v>770</v>
      </c>
      <c r="C95" s="148">
        <v>59.34</v>
      </c>
      <c r="D95" s="149" t="s">
        <v>356</v>
      </c>
      <c r="E95" s="149" t="s">
        <v>657</v>
      </c>
      <c r="F95" s="149"/>
      <c r="G95" s="223" t="str">
        <f t="shared" si="4"/>
        <v>1-</v>
      </c>
      <c r="H95" s="146" t="str">
        <f t="shared" si="5"/>
        <v>1203</v>
      </c>
    </row>
    <row r="96" spans="1:8" ht="24.75" customHeight="1">
      <c r="A96" s="149">
        <v>95</v>
      </c>
      <c r="B96" s="148" t="s">
        <v>771</v>
      </c>
      <c r="C96" s="148">
        <v>59.34</v>
      </c>
      <c r="D96" s="149" t="s">
        <v>356</v>
      </c>
      <c r="E96" s="149" t="s">
        <v>657</v>
      </c>
      <c r="F96" s="149"/>
      <c r="G96" s="223" t="str">
        <f t="shared" si="4"/>
        <v>1-</v>
      </c>
      <c r="H96" s="146" t="str">
        <f t="shared" si="5"/>
        <v>1204</v>
      </c>
    </row>
    <row r="97" spans="1:8" ht="24.75" customHeight="1">
      <c r="A97" s="149">
        <v>96</v>
      </c>
      <c r="B97" s="148" t="s">
        <v>772</v>
      </c>
      <c r="C97" s="148">
        <v>56.82</v>
      </c>
      <c r="D97" s="149" t="s">
        <v>356</v>
      </c>
      <c r="E97" s="149" t="s">
        <v>657</v>
      </c>
      <c r="F97" s="149"/>
      <c r="G97" s="223" t="str">
        <f t="shared" si="4"/>
        <v>1-</v>
      </c>
      <c r="H97" s="146" t="str">
        <f t="shared" si="5"/>
        <v>1205</v>
      </c>
    </row>
    <row r="98" spans="1:8" ht="24.75" customHeight="1">
      <c r="A98" s="149">
        <v>97</v>
      </c>
      <c r="B98" s="148" t="s">
        <v>1474</v>
      </c>
      <c r="C98" s="148">
        <v>58.58</v>
      </c>
      <c r="D98" s="149" t="s">
        <v>356</v>
      </c>
      <c r="E98" s="149" t="s">
        <v>657</v>
      </c>
      <c r="F98" s="149"/>
      <c r="G98" s="223" t="str">
        <f t="shared" si="4"/>
        <v>1-</v>
      </c>
      <c r="H98" s="146" t="str">
        <f t="shared" si="5"/>
        <v>1206</v>
      </c>
    </row>
    <row r="99" spans="1:8" ht="24.75" customHeight="1">
      <c r="A99" s="149">
        <v>98</v>
      </c>
      <c r="B99" s="148" t="s">
        <v>1475</v>
      </c>
      <c r="C99" s="148">
        <v>58.83</v>
      </c>
      <c r="D99" s="149" t="s">
        <v>356</v>
      </c>
      <c r="E99" s="149" t="s">
        <v>657</v>
      </c>
      <c r="F99" s="149"/>
      <c r="G99" s="223" t="str">
        <f t="shared" si="4"/>
        <v>1-</v>
      </c>
      <c r="H99" s="146" t="str">
        <f t="shared" si="5"/>
        <v>1207</v>
      </c>
    </row>
    <row r="100" spans="1:8" ht="24.75" customHeight="1">
      <c r="A100" s="149">
        <v>99</v>
      </c>
      <c r="B100" s="148" t="s">
        <v>1476</v>
      </c>
      <c r="C100" s="148">
        <v>58.57</v>
      </c>
      <c r="D100" s="149" t="s">
        <v>356</v>
      </c>
      <c r="E100" s="149" t="s">
        <v>657</v>
      </c>
      <c r="F100" s="149"/>
      <c r="G100" s="223" t="str">
        <f t="shared" si="4"/>
        <v>1-</v>
      </c>
      <c r="H100" s="146" t="str">
        <f t="shared" si="5"/>
        <v>1208</v>
      </c>
    </row>
    <row r="101" spans="1:8" ht="24.75" customHeight="1">
      <c r="A101" s="149">
        <v>100</v>
      </c>
      <c r="B101" s="148" t="s">
        <v>773</v>
      </c>
      <c r="C101" s="148">
        <v>58.57</v>
      </c>
      <c r="D101" s="149" t="s">
        <v>356</v>
      </c>
      <c r="E101" s="149" t="s">
        <v>657</v>
      </c>
      <c r="F101" s="149"/>
      <c r="G101" s="223" t="str">
        <f t="shared" si="4"/>
        <v>1-</v>
      </c>
      <c r="H101" s="146" t="str">
        <f t="shared" si="5"/>
        <v>1301</v>
      </c>
    </row>
    <row r="102" spans="1:8" ht="24.75" customHeight="1">
      <c r="A102" s="149">
        <v>101</v>
      </c>
      <c r="B102" s="148" t="s">
        <v>1229</v>
      </c>
      <c r="C102" s="148">
        <v>57.25</v>
      </c>
      <c r="D102" s="149" t="s">
        <v>356</v>
      </c>
      <c r="E102" s="149" t="s">
        <v>657</v>
      </c>
      <c r="F102" s="149"/>
      <c r="G102" s="223" t="str">
        <f t="shared" si="4"/>
        <v>1-</v>
      </c>
      <c r="H102" s="146" t="str">
        <f t="shared" si="5"/>
        <v>1302</v>
      </c>
    </row>
    <row r="103" spans="1:8" ht="24.75" customHeight="1">
      <c r="A103" s="149">
        <v>102</v>
      </c>
      <c r="B103" s="148" t="s">
        <v>774</v>
      </c>
      <c r="C103" s="148">
        <v>59.34</v>
      </c>
      <c r="D103" s="149" t="s">
        <v>356</v>
      </c>
      <c r="E103" s="149" t="s">
        <v>657</v>
      </c>
      <c r="F103" s="149"/>
      <c r="G103" s="223" t="str">
        <f t="shared" si="4"/>
        <v>1-</v>
      </c>
      <c r="H103" s="146" t="str">
        <f t="shared" si="5"/>
        <v>1303</v>
      </c>
    </row>
    <row r="104" spans="1:8" ht="24.75" customHeight="1">
      <c r="A104" s="149">
        <v>103</v>
      </c>
      <c r="B104" s="148" t="s">
        <v>775</v>
      </c>
      <c r="C104" s="148">
        <v>59.34</v>
      </c>
      <c r="D104" s="149" t="s">
        <v>356</v>
      </c>
      <c r="E104" s="149" t="s">
        <v>657</v>
      </c>
      <c r="F104" s="149"/>
      <c r="G104" s="223" t="str">
        <f t="shared" si="4"/>
        <v>1-</v>
      </c>
      <c r="H104" s="146" t="str">
        <f t="shared" si="5"/>
        <v>1304</v>
      </c>
    </row>
    <row r="105" spans="1:8" ht="24.75" customHeight="1">
      <c r="A105" s="149">
        <v>104</v>
      </c>
      <c r="B105" s="148" t="s">
        <v>1004</v>
      </c>
      <c r="C105" s="148">
        <v>56.82</v>
      </c>
      <c r="D105" s="149" t="s">
        <v>356</v>
      </c>
      <c r="E105" s="149" t="s">
        <v>657</v>
      </c>
      <c r="F105" s="149"/>
      <c r="G105" s="223" t="str">
        <f t="shared" si="4"/>
        <v>1-</v>
      </c>
      <c r="H105" s="146" t="str">
        <f t="shared" si="5"/>
        <v>1305</v>
      </c>
    </row>
    <row r="106" spans="1:8" ht="24.75" customHeight="1">
      <c r="A106" s="149">
        <v>105</v>
      </c>
      <c r="B106" s="148" t="s">
        <v>1477</v>
      </c>
      <c r="C106" s="148">
        <v>58.58</v>
      </c>
      <c r="D106" s="149" t="s">
        <v>356</v>
      </c>
      <c r="E106" s="149" t="s">
        <v>657</v>
      </c>
      <c r="F106" s="149"/>
      <c r="G106" s="223" t="str">
        <f t="shared" si="4"/>
        <v>1-</v>
      </c>
      <c r="H106" s="146" t="str">
        <f t="shared" si="5"/>
        <v>1306</v>
      </c>
    </row>
    <row r="107" spans="1:8" ht="24.75" customHeight="1">
      <c r="A107" s="149">
        <v>106</v>
      </c>
      <c r="B107" s="148" t="s">
        <v>1478</v>
      </c>
      <c r="C107" s="148">
        <v>58.83</v>
      </c>
      <c r="D107" s="149" t="s">
        <v>356</v>
      </c>
      <c r="E107" s="149" t="s">
        <v>657</v>
      </c>
      <c r="F107" s="149"/>
      <c r="G107" s="223" t="str">
        <f t="shared" si="4"/>
        <v>1-</v>
      </c>
      <c r="H107" s="146" t="str">
        <f t="shared" si="5"/>
        <v>1307</v>
      </c>
    </row>
    <row r="108" spans="1:8" ht="24.75" customHeight="1">
      <c r="A108" s="149">
        <v>107</v>
      </c>
      <c r="B108" s="148" t="s">
        <v>1479</v>
      </c>
      <c r="C108" s="148">
        <v>58.57</v>
      </c>
      <c r="D108" s="149" t="s">
        <v>356</v>
      </c>
      <c r="E108" s="149" t="s">
        <v>657</v>
      </c>
      <c r="F108" s="149"/>
      <c r="G108" s="223" t="str">
        <f t="shared" si="4"/>
        <v>1-</v>
      </c>
      <c r="H108" s="146" t="str">
        <f t="shared" si="5"/>
        <v>1308</v>
      </c>
    </row>
    <row r="109" spans="1:8" ht="24.75" customHeight="1">
      <c r="A109" s="149">
        <v>108</v>
      </c>
      <c r="B109" s="148" t="s">
        <v>1480</v>
      </c>
      <c r="C109" s="148">
        <v>58.57</v>
      </c>
      <c r="D109" s="149" t="s">
        <v>356</v>
      </c>
      <c r="E109" s="149" t="s">
        <v>657</v>
      </c>
      <c r="F109" s="149"/>
      <c r="G109" s="223" t="str">
        <f t="shared" si="4"/>
        <v>1-</v>
      </c>
      <c r="H109" s="146" t="str">
        <f t="shared" si="5"/>
        <v>1408</v>
      </c>
    </row>
    <row r="110" spans="1:8" ht="24.75" customHeight="1">
      <c r="A110" s="149">
        <v>109</v>
      </c>
      <c r="B110" s="148" t="s">
        <v>856</v>
      </c>
      <c r="C110" s="148">
        <v>58.57</v>
      </c>
      <c r="D110" s="149" t="s">
        <v>356</v>
      </c>
      <c r="E110" s="149" t="s">
        <v>657</v>
      </c>
      <c r="F110" s="149"/>
      <c r="G110" s="223" t="str">
        <f t="shared" si="4"/>
        <v>1-</v>
      </c>
      <c r="H110" s="146" t="str">
        <f t="shared" si="5"/>
        <v>1501</v>
      </c>
    </row>
    <row r="111" spans="1:8" ht="24.75" customHeight="1">
      <c r="A111" s="149">
        <v>110</v>
      </c>
      <c r="B111" s="148" t="s">
        <v>857</v>
      </c>
      <c r="C111" s="148">
        <v>57.25</v>
      </c>
      <c r="D111" s="149" t="s">
        <v>356</v>
      </c>
      <c r="E111" s="149" t="s">
        <v>657</v>
      </c>
      <c r="F111" s="149"/>
      <c r="G111" s="223" t="str">
        <f t="shared" si="4"/>
        <v>1-</v>
      </c>
      <c r="H111" s="146" t="str">
        <f t="shared" si="5"/>
        <v>1502</v>
      </c>
    </row>
    <row r="112" spans="1:8" ht="24.75" customHeight="1">
      <c r="A112" s="149">
        <v>111</v>
      </c>
      <c r="B112" s="148" t="s">
        <v>858</v>
      </c>
      <c r="C112" s="148">
        <v>59.34</v>
      </c>
      <c r="D112" s="149" t="s">
        <v>356</v>
      </c>
      <c r="E112" s="149" t="s">
        <v>657</v>
      </c>
      <c r="F112" s="149"/>
      <c r="G112" s="223" t="str">
        <f t="shared" si="4"/>
        <v>1-</v>
      </c>
      <c r="H112" s="146" t="str">
        <f t="shared" si="5"/>
        <v>1503</v>
      </c>
    </row>
    <row r="113" spans="1:8" ht="24.75" customHeight="1">
      <c r="A113" s="149">
        <v>112</v>
      </c>
      <c r="B113" s="148" t="s">
        <v>859</v>
      </c>
      <c r="C113" s="148">
        <v>59.34</v>
      </c>
      <c r="D113" s="149" t="s">
        <v>356</v>
      </c>
      <c r="E113" s="149" t="s">
        <v>657</v>
      </c>
      <c r="F113" s="149"/>
      <c r="G113" s="223" t="str">
        <f t="shared" si="4"/>
        <v>1-</v>
      </c>
      <c r="H113" s="146" t="str">
        <f t="shared" si="5"/>
        <v>1504</v>
      </c>
    </row>
    <row r="114" spans="1:8" ht="24.75" customHeight="1">
      <c r="A114" s="149">
        <v>113</v>
      </c>
      <c r="B114" s="148" t="s">
        <v>860</v>
      </c>
      <c r="C114" s="148">
        <v>56.82</v>
      </c>
      <c r="D114" s="149" t="s">
        <v>356</v>
      </c>
      <c r="E114" s="149" t="s">
        <v>657</v>
      </c>
      <c r="F114" s="149"/>
      <c r="G114" s="223" t="str">
        <f t="shared" si="4"/>
        <v>1-</v>
      </c>
      <c r="H114" s="146" t="str">
        <f t="shared" si="5"/>
        <v>1505</v>
      </c>
    </row>
    <row r="115" spans="1:8" ht="24.75" customHeight="1">
      <c r="A115" s="149">
        <v>114</v>
      </c>
      <c r="B115" s="148" t="s">
        <v>1481</v>
      </c>
      <c r="C115" s="148">
        <v>58.58</v>
      </c>
      <c r="D115" s="149" t="s">
        <v>356</v>
      </c>
      <c r="E115" s="149" t="s">
        <v>657</v>
      </c>
      <c r="F115" s="149"/>
      <c r="G115" s="223" t="str">
        <f t="shared" si="4"/>
        <v>1-</v>
      </c>
      <c r="H115" s="146" t="str">
        <f t="shared" si="5"/>
        <v>1506</v>
      </c>
    </row>
    <row r="116" spans="1:8" ht="24.75" customHeight="1">
      <c r="A116" s="149">
        <v>115</v>
      </c>
      <c r="B116" s="148" t="s">
        <v>1482</v>
      </c>
      <c r="C116" s="148">
        <v>58.83</v>
      </c>
      <c r="D116" s="149" t="s">
        <v>356</v>
      </c>
      <c r="E116" s="149" t="s">
        <v>657</v>
      </c>
      <c r="F116" s="149"/>
      <c r="G116" s="223" t="str">
        <f t="shared" si="4"/>
        <v>1-</v>
      </c>
      <c r="H116" s="146" t="str">
        <f t="shared" si="5"/>
        <v>1507</v>
      </c>
    </row>
    <row r="117" spans="1:8" ht="24.75" customHeight="1">
      <c r="A117" s="149">
        <v>116</v>
      </c>
      <c r="B117" s="148" t="s">
        <v>1483</v>
      </c>
      <c r="C117" s="148">
        <v>58.57</v>
      </c>
      <c r="D117" s="149" t="s">
        <v>356</v>
      </c>
      <c r="E117" s="149" t="s">
        <v>657</v>
      </c>
      <c r="F117" s="149"/>
      <c r="G117" s="223" t="str">
        <f t="shared" si="4"/>
        <v>1-</v>
      </c>
      <c r="H117" s="146" t="str">
        <f t="shared" si="5"/>
        <v>1508</v>
      </c>
    </row>
    <row r="118" spans="1:8" ht="24.75" customHeight="1">
      <c r="A118" s="149">
        <v>117</v>
      </c>
      <c r="B118" s="148" t="s">
        <v>1484</v>
      </c>
      <c r="C118" s="148">
        <v>58.57</v>
      </c>
      <c r="D118" s="149" t="s">
        <v>356</v>
      </c>
      <c r="E118" s="149" t="s">
        <v>657</v>
      </c>
      <c r="F118" s="149"/>
      <c r="G118" s="223" t="str">
        <f t="shared" si="4"/>
        <v>1-</v>
      </c>
      <c r="H118" s="146" t="str">
        <f t="shared" si="5"/>
        <v>1601</v>
      </c>
    </row>
    <row r="119" spans="1:8" ht="24.75" customHeight="1">
      <c r="A119" s="149">
        <v>118</v>
      </c>
      <c r="B119" s="148" t="s">
        <v>1485</v>
      </c>
      <c r="C119" s="148">
        <v>57.25</v>
      </c>
      <c r="D119" s="149" t="s">
        <v>356</v>
      </c>
      <c r="E119" s="149" t="s">
        <v>657</v>
      </c>
      <c r="F119" s="149"/>
      <c r="G119" s="223" t="str">
        <f t="shared" si="4"/>
        <v>1-</v>
      </c>
      <c r="H119" s="146" t="str">
        <f t="shared" si="5"/>
        <v>1602</v>
      </c>
    </row>
    <row r="120" spans="1:8" ht="24.75" customHeight="1">
      <c r="A120" s="149">
        <v>119</v>
      </c>
      <c r="B120" s="148" t="s">
        <v>1486</v>
      </c>
      <c r="C120" s="148">
        <v>59.34</v>
      </c>
      <c r="D120" s="149" t="s">
        <v>356</v>
      </c>
      <c r="E120" s="149" t="s">
        <v>657</v>
      </c>
      <c r="F120" s="149"/>
      <c r="G120" s="223" t="str">
        <f t="shared" si="4"/>
        <v>1-</v>
      </c>
      <c r="H120" s="146" t="str">
        <f t="shared" si="5"/>
        <v>1603</v>
      </c>
    </row>
    <row r="121" spans="1:8" ht="24.75" customHeight="1">
      <c r="A121" s="149">
        <v>120</v>
      </c>
      <c r="B121" s="148" t="s">
        <v>1487</v>
      </c>
      <c r="C121" s="148">
        <v>59.34</v>
      </c>
      <c r="D121" s="149" t="s">
        <v>356</v>
      </c>
      <c r="E121" s="149" t="s">
        <v>657</v>
      </c>
      <c r="F121" s="149"/>
      <c r="G121" s="223" t="str">
        <f t="shared" si="4"/>
        <v>1-</v>
      </c>
      <c r="H121" s="146" t="str">
        <f t="shared" si="5"/>
        <v>1604</v>
      </c>
    </row>
    <row r="122" spans="1:8" ht="24.75" customHeight="1">
      <c r="A122" s="149">
        <v>121</v>
      </c>
      <c r="B122" s="148" t="s">
        <v>1488</v>
      </c>
      <c r="C122" s="148">
        <v>56.82</v>
      </c>
      <c r="D122" s="149" t="s">
        <v>356</v>
      </c>
      <c r="E122" s="149" t="s">
        <v>657</v>
      </c>
      <c r="F122" s="149"/>
      <c r="G122" s="223" t="str">
        <f t="shared" si="4"/>
        <v>1-</v>
      </c>
      <c r="H122" s="146" t="str">
        <f t="shared" si="5"/>
        <v>1605</v>
      </c>
    </row>
    <row r="123" spans="1:8" ht="24.75" customHeight="1">
      <c r="A123" s="149">
        <v>122</v>
      </c>
      <c r="B123" s="148" t="s">
        <v>1489</v>
      </c>
      <c r="C123" s="148">
        <v>58.58</v>
      </c>
      <c r="D123" s="149" t="s">
        <v>356</v>
      </c>
      <c r="E123" s="149" t="s">
        <v>657</v>
      </c>
      <c r="F123" s="149"/>
      <c r="G123" s="223" t="str">
        <f t="shared" si="4"/>
        <v>1-</v>
      </c>
      <c r="H123" s="146" t="str">
        <f t="shared" si="5"/>
        <v>1606</v>
      </c>
    </row>
    <row r="124" spans="1:8" ht="24.75" customHeight="1">
      <c r="A124" s="149">
        <v>123</v>
      </c>
      <c r="B124" s="148" t="s">
        <v>1490</v>
      </c>
      <c r="C124" s="148">
        <v>58.83</v>
      </c>
      <c r="D124" s="149" t="s">
        <v>356</v>
      </c>
      <c r="E124" s="149" t="s">
        <v>657</v>
      </c>
      <c r="F124" s="149"/>
      <c r="G124" s="223" t="str">
        <f t="shared" si="4"/>
        <v>1-</v>
      </c>
      <c r="H124" s="146" t="str">
        <f t="shared" si="5"/>
        <v>1607</v>
      </c>
    </row>
    <row r="125" spans="1:8" ht="24.75" customHeight="1">
      <c r="A125" s="149">
        <v>124</v>
      </c>
      <c r="B125" s="148" t="s">
        <v>1491</v>
      </c>
      <c r="C125" s="148">
        <v>58.57</v>
      </c>
      <c r="D125" s="149" t="s">
        <v>356</v>
      </c>
      <c r="E125" s="149" t="s">
        <v>657</v>
      </c>
      <c r="F125" s="149"/>
      <c r="G125" s="223" t="str">
        <f t="shared" si="4"/>
        <v>1-</v>
      </c>
      <c r="H125" s="146" t="str">
        <f t="shared" si="5"/>
        <v>1608</v>
      </c>
    </row>
    <row r="126" spans="1:8" ht="24.75" customHeight="1">
      <c r="A126" s="149">
        <v>125</v>
      </c>
      <c r="B126" s="148" t="s">
        <v>1492</v>
      </c>
      <c r="C126" s="148">
        <v>58.57</v>
      </c>
      <c r="D126" s="149" t="s">
        <v>356</v>
      </c>
      <c r="E126" s="149" t="s">
        <v>657</v>
      </c>
      <c r="F126" s="149"/>
      <c r="G126" s="223" t="str">
        <f t="shared" si="4"/>
        <v>1-</v>
      </c>
      <c r="H126" s="146" t="str">
        <f t="shared" si="5"/>
        <v>1701</v>
      </c>
    </row>
    <row r="127" spans="1:8" ht="24.75" customHeight="1">
      <c r="A127" s="149">
        <v>126</v>
      </c>
      <c r="B127" s="148" t="s">
        <v>1493</v>
      </c>
      <c r="C127" s="148">
        <v>57.25</v>
      </c>
      <c r="D127" s="149" t="s">
        <v>356</v>
      </c>
      <c r="E127" s="149" t="s">
        <v>657</v>
      </c>
      <c r="F127" s="149"/>
      <c r="G127" s="223" t="str">
        <f t="shared" si="4"/>
        <v>1-</v>
      </c>
      <c r="H127" s="146" t="str">
        <f t="shared" si="5"/>
        <v>1702</v>
      </c>
    </row>
    <row r="128" spans="1:8" ht="24.75" customHeight="1">
      <c r="A128" s="149">
        <v>127</v>
      </c>
      <c r="B128" s="148" t="s">
        <v>1494</v>
      </c>
      <c r="C128" s="148">
        <v>59.34</v>
      </c>
      <c r="D128" s="149" t="s">
        <v>356</v>
      </c>
      <c r="E128" s="149" t="s">
        <v>657</v>
      </c>
      <c r="F128" s="149"/>
      <c r="G128" s="223" t="str">
        <f t="shared" si="4"/>
        <v>1-</v>
      </c>
      <c r="H128" s="146" t="str">
        <f t="shared" si="5"/>
        <v>1703</v>
      </c>
    </row>
    <row r="129" spans="1:8" ht="24.75" customHeight="1">
      <c r="A129" s="149">
        <v>128</v>
      </c>
      <c r="B129" s="148" t="s">
        <v>1495</v>
      </c>
      <c r="C129" s="148">
        <v>59.34</v>
      </c>
      <c r="D129" s="149" t="s">
        <v>356</v>
      </c>
      <c r="E129" s="149" t="s">
        <v>657</v>
      </c>
      <c r="F129" s="149"/>
      <c r="G129" s="223" t="str">
        <f t="shared" si="4"/>
        <v>1-</v>
      </c>
      <c r="H129" s="146" t="str">
        <f t="shared" si="5"/>
        <v>1704</v>
      </c>
    </row>
    <row r="130" spans="1:8" ht="24.75" customHeight="1">
      <c r="A130" s="149">
        <v>129</v>
      </c>
      <c r="B130" s="148" t="s">
        <v>1496</v>
      </c>
      <c r="C130" s="148">
        <v>56.82</v>
      </c>
      <c r="D130" s="149" t="s">
        <v>356</v>
      </c>
      <c r="E130" s="149" t="s">
        <v>657</v>
      </c>
      <c r="F130" s="149"/>
      <c r="G130" s="223" t="str">
        <f t="shared" si="4"/>
        <v>1-</v>
      </c>
      <c r="H130" s="146" t="str">
        <f t="shared" si="5"/>
        <v>1705</v>
      </c>
    </row>
    <row r="131" spans="1:8" ht="24.75" customHeight="1">
      <c r="A131" s="149">
        <v>130</v>
      </c>
      <c r="B131" s="148" t="s">
        <v>1497</v>
      </c>
      <c r="C131" s="148">
        <v>58.58</v>
      </c>
      <c r="D131" s="149" t="s">
        <v>356</v>
      </c>
      <c r="E131" s="149" t="s">
        <v>657</v>
      </c>
      <c r="F131" s="149"/>
      <c r="G131" s="223" t="str">
        <f t="shared" ref="G131:G194" si="6">LEFT(B131,2)</f>
        <v>1-</v>
      </c>
      <c r="H131" s="146" t="str">
        <f t="shared" ref="H131:H194" si="7">RIGHT(B131,4)</f>
        <v>1706</v>
      </c>
    </row>
    <row r="132" spans="1:8" ht="24.75" customHeight="1">
      <c r="A132" s="149">
        <v>131</v>
      </c>
      <c r="B132" s="148" t="s">
        <v>1498</v>
      </c>
      <c r="C132" s="148">
        <v>58.83</v>
      </c>
      <c r="D132" s="149" t="s">
        <v>356</v>
      </c>
      <c r="E132" s="149" t="s">
        <v>657</v>
      </c>
      <c r="F132" s="149"/>
      <c r="G132" s="223" t="str">
        <f t="shared" si="6"/>
        <v>1-</v>
      </c>
      <c r="H132" s="146" t="str">
        <f t="shared" si="7"/>
        <v>1707</v>
      </c>
    </row>
    <row r="133" spans="1:8" ht="24.75" customHeight="1">
      <c r="A133" s="149">
        <v>132</v>
      </c>
      <c r="B133" s="148" t="s">
        <v>1499</v>
      </c>
      <c r="C133" s="148">
        <v>58.57</v>
      </c>
      <c r="D133" s="149" t="s">
        <v>356</v>
      </c>
      <c r="E133" s="149" t="s">
        <v>657</v>
      </c>
      <c r="F133" s="149"/>
      <c r="G133" s="223" t="str">
        <f t="shared" si="6"/>
        <v>1-</v>
      </c>
      <c r="H133" s="146" t="str">
        <f t="shared" si="7"/>
        <v>1708</v>
      </c>
    </row>
    <row r="134" spans="1:8" ht="24.75" customHeight="1">
      <c r="A134" s="149">
        <v>133</v>
      </c>
      <c r="B134" s="148" t="s">
        <v>1500</v>
      </c>
      <c r="C134" s="148">
        <v>58.57</v>
      </c>
      <c r="D134" s="149" t="s">
        <v>356</v>
      </c>
      <c r="E134" s="149" t="s">
        <v>657</v>
      </c>
      <c r="F134" s="149"/>
      <c r="G134" s="223" t="str">
        <f t="shared" si="6"/>
        <v>1-</v>
      </c>
      <c r="H134" s="146" t="str">
        <f t="shared" si="7"/>
        <v>1801</v>
      </c>
    </row>
    <row r="135" spans="1:8" ht="24.75" customHeight="1">
      <c r="A135" s="149">
        <v>134</v>
      </c>
      <c r="B135" s="148" t="s">
        <v>1501</v>
      </c>
      <c r="C135" s="148">
        <v>57.25</v>
      </c>
      <c r="D135" s="149" t="s">
        <v>356</v>
      </c>
      <c r="E135" s="149" t="s">
        <v>657</v>
      </c>
      <c r="F135" s="149"/>
      <c r="G135" s="223" t="str">
        <f t="shared" si="6"/>
        <v>1-</v>
      </c>
      <c r="H135" s="146" t="str">
        <f t="shared" si="7"/>
        <v>1802</v>
      </c>
    </row>
    <row r="136" spans="1:8" ht="24.75" customHeight="1">
      <c r="A136" s="149">
        <v>135</v>
      </c>
      <c r="B136" s="148" t="s">
        <v>1502</v>
      </c>
      <c r="C136" s="148">
        <v>59.34</v>
      </c>
      <c r="D136" s="149" t="s">
        <v>356</v>
      </c>
      <c r="E136" s="149" t="s">
        <v>657</v>
      </c>
      <c r="F136" s="149"/>
      <c r="G136" s="223" t="str">
        <f t="shared" si="6"/>
        <v>1-</v>
      </c>
      <c r="H136" s="146" t="str">
        <f t="shared" si="7"/>
        <v>1803</v>
      </c>
    </row>
    <row r="137" spans="1:8" ht="24.75" customHeight="1">
      <c r="A137" s="149">
        <v>136</v>
      </c>
      <c r="B137" s="148" t="s">
        <v>1503</v>
      </c>
      <c r="C137" s="148">
        <v>59.34</v>
      </c>
      <c r="D137" s="149" t="s">
        <v>356</v>
      </c>
      <c r="E137" s="149" t="s">
        <v>657</v>
      </c>
      <c r="F137" s="149"/>
      <c r="G137" s="223" t="str">
        <f t="shared" si="6"/>
        <v>1-</v>
      </c>
      <c r="H137" s="146" t="str">
        <f t="shared" si="7"/>
        <v>1804</v>
      </c>
    </row>
    <row r="138" spans="1:8" ht="24.75" customHeight="1">
      <c r="A138" s="149">
        <v>137</v>
      </c>
      <c r="B138" s="148" t="s">
        <v>1504</v>
      </c>
      <c r="C138" s="148">
        <v>56.82</v>
      </c>
      <c r="D138" s="149" t="s">
        <v>356</v>
      </c>
      <c r="E138" s="149" t="s">
        <v>657</v>
      </c>
      <c r="F138" s="149"/>
      <c r="G138" s="223" t="str">
        <f t="shared" si="6"/>
        <v>1-</v>
      </c>
      <c r="H138" s="146" t="str">
        <f t="shared" si="7"/>
        <v>1805</v>
      </c>
    </row>
    <row r="139" spans="1:8" ht="24.75" customHeight="1">
      <c r="A139" s="149">
        <v>138</v>
      </c>
      <c r="B139" s="148" t="s">
        <v>1505</v>
      </c>
      <c r="C139" s="148">
        <v>58.58</v>
      </c>
      <c r="D139" s="149" t="s">
        <v>356</v>
      </c>
      <c r="E139" s="149" t="s">
        <v>657</v>
      </c>
      <c r="F139" s="149"/>
      <c r="G139" s="223" t="str">
        <f t="shared" si="6"/>
        <v>1-</v>
      </c>
      <c r="H139" s="146" t="str">
        <f t="shared" si="7"/>
        <v>1806</v>
      </c>
    </row>
    <row r="140" spans="1:8" ht="24.75" customHeight="1">
      <c r="A140" s="149">
        <v>139</v>
      </c>
      <c r="B140" s="148" t="s">
        <v>1506</v>
      </c>
      <c r="C140" s="148">
        <v>58.83</v>
      </c>
      <c r="D140" s="149" t="s">
        <v>356</v>
      </c>
      <c r="E140" s="149" t="s">
        <v>657</v>
      </c>
      <c r="F140" s="149"/>
      <c r="G140" s="223" t="str">
        <f t="shared" si="6"/>
        <v>1-</v>
      </c>
      <c r="H140" s="146" t="str">
        <f t="shared" si="7"/>
        <v>1807</v>
      </c>
    </row>
    <row r="141" spans="1:8" ht="24.75" customHeight="1">
      <c r="A141" s="149">
        <v>140</v>
      </c>
      <c r="B141" s="148" t="s">
        <v>1507</v>
      </c>
      <c r="C141" s="148">
        <v>58.57</v>
      </c>
      <c r="D141" s="149" t="s">
        <v>356</v>
      </c>
      <c r="E141" s="149" t="s">
        <v>657</v>
      </c>
      <c r="F141" s="149"/>
      <c r="G141" s="223" t="str">
        <f t="shared" si="6"/>
        <v>1-</v>
      </c>
      <c r="H141" s="146" t="str">
        <f t="shared" si="7"/>
        <v>1808</v>
      </c>
    </row>
    <row r="142" spans="1:8" ht="24.75" customHeight="1">
      <c r="A142" s="149">
        <v>141</v>
      </c>
      <c r="B142" s="148" t="s">
        <v>1508</v>
      </c>
      <c r="C142" s="148">
        <v>58.57</v>
      </c>
      <c r="D142" s="149" t="s">
        <v>356</v>
      </c>
      <c r="E142" s="149" t="s">
        <v>657</v>
      </c>
      <c r="F142" s="149"/>
      <c r="G142" s="223" t="str">
        <f t="shared" si="6"/>
        <v>1-</v>
      </c>
      <c r="H142" s="146" t="str">
        <f t="shared" si="7"/>
        <v>1901</v>
      </c>
    </row>
    <row r="143" spans="1:8" ht="24.75" customHeight="1">
      <c r="A143" s="149">
        <v>142</v>
      </c>
      <c r="B143" s="148" t="s">
        <v>1509</v>
      </c>
      <c r="C143" s="148">
        <v>57.25</v>
      </c>
      <c r="D143" s="149" t="s">
        <v>356</v>
      </c>
      <c r="E143" s="149" t="s">
        <v>657</v>
      </c>
      <c r="F143" s="149"/>
      <c r="G143" s="223" t="str">
        <f t="shared" si="6"/>
        <v>1-</v>
      </c>
      <c r="H143" s="146" t="str">
        <f t="shared" si="7"/>
        <v>1902</v>
      </c>
    </row>
    <row r="144" spans="1:8" ht="24.75" customHeight="1">
      <c r="A144" s="149">
        <v>143</v>
      </c>
      <c r="B144" s="148" t="s">
        <v>1510</v>
      </c>
      <c r="C144" s="148">
        <v>59.34</v>
      </c>
      <c r="D144" s="149" t="s">
        <v>356</v>
      </c>
      <c r="E144" s="149" t="s">
        <v>657</v>
      </c>
      <c r="F144" s="149"/>
      <c r="G144" s="223" t="str">
        <f t="shared" si="6"/>
        <v>1-</v>
      </c>
      <c r="H144" s="146" t="str">
        <f t="shared" si="7"/>
        <v>1903</v>
      </c>
    </row>
    <row r="145" spans="1:8" ht="24.75" customHeight="1">
      <c r="A145" s="149">
        <v>144</v>
      </c>
      <c r="B145" s="148" t="s">
        <v>1511</v>
      </c>
      <c r="C145" s="148">
        <v>59.34</v>
      </c>
      <c r="D145" s="149" t="s">
        <v>356</v>
      </c>
      <c r="E145" s="149" t="s">
        <v>657</v>
      </c>
      <c r="F145" s="149"/>
      <c r="G145" s="223" t="str">
        <f t="shared" si="6"/>
        <v>1-</v>
      </c>
      <c r="H145" s="146" t="str">
        <f t="shared" si="7"/>
        <v>1904</v>
      </c>
    </row>
    <row r="146" spans="1:8" ht="24.75" customHeight="1">
      <c r="A146" s="149">
        <v>145</v>
      </c>
      <c r="B146" s="148" t="s">
        <v>1512</v>
      </c>
      <c r="C146" s="148">
        <v>56.82</v>
      </c>
      <c r="D146" s="149" t="s">
        <v>356</v>
      </c>
      <c r="E146" s="149" t="s">
        <v>657</v>
      </c>
      <c r="F146" s="149"/>
      <c r="G146" s="223" t="str">
        <f t="shared" si="6"/>
        <v>1-</v>
      </c>
      <c r="H146" s="146" t="str">
        <f t="shared" si="7"/>
        <v>1905</v>
      </c>
    </row>
    <row r="147" spans="1:8" ht="24.75" customHeight="1">
      <c r="A147" s="149">
        <v>146</v>
      </c>
      <c r="B147" s="148" t="s">
        <v>1513</v>
      </c>
      <c r="C147" s="148">
        <v>58.58</v>
      </c>
      <c r="D147" s="149" t="s">
        <v>356</v>
      </c>
      <c r="E147" s="149" t="s">
        <v>657</v>
      </c>
      <c r="F147" s="149"/>
      <c r="G147" s="223" t="str">
        <f t="shared" si="6"/>
        <v>1-</v>
      </c>
      <c r="H147" s="146" t="str">
        <f t="shared" si="7"/>
        <v>1906</v>
      </c>
    </row>
    <row r="148" spans="1:8" ht="24.75" customHeight="1">
      <c r="A148" s="149">
        <v>147</v>
      </c>
      <c r="B148" s="148" t="s">
        <v>1514</v>
      </c>
      <c r="C148" s="148">
        <v>58.57</v>
      </c>
      <c r="D148" s="149" t="s">
        <v>356</v>
      </c>
      <c r="E148" s="149" t="s">
        <v>657</v>
      </c>
      <c r="F148" s="149"/>
      <c r="G148" s="223" t="str">
        <f t="shared" si="6"/>
        <v>1-</v>
      </c>
      <c r="H148" s="146" t="str">
        <f t="shared" si="7"/>
        <v>2001</v>
      </c>
    </row>
    <row r="149" spans="1:8" ht="24.75" customHeight="1">
      <c r="A149" s="149">
        <v>148</v>
      </c>
      <c r="B149" s="148" t="s">
        <v>1515</v>
      </c>
      <c r="C149" s="148">
        <v>57.25</v>
      </c>
      <c r="D149" s="149" t="s">
        <v>356</v>
      </c>
      <c r="E149" s="149" t="s">
        <v>657</v>
      </c>
      <c r="F149" s="149"/>
      <c r="G149" s="223" t="str">
        <f t="shared" si="6"/>
        <v>1-</v>
      </c>
      <c r="H149" s="146" t="str">
        <f t="shared" si="7"/>
        <v>2002</v>
      </c>
    </row>
    <row r="150" spans="1:8" ht="24.75" customHeight="1">
      <c r="A150" s="149">
        <v>149</v>
      </c>
      <c r="B150" s="148" t="s">
        <v>1516</v>
      </c>
      <c r="C150" s="148">
        <v>59.34</v>
      </c>
      <c r="D150" s="149" t="s">
        <v>356</v>
      </c>
      <c r="E150" s="149" t="s">
        <v>657</v>
      </c>
      <c r="F150" s="149"/>
      <c r="G150" s="223" t="str">
        <f t="shared" si="6"/>
        <v>1-</v>
      </c>
      <c r="H150" s="146" t="str">
        <f t="shared" si="7"/>
        <v>2003</v>
      </c>
    </row>
    <row r="151" spans="1:8" ht="24.75" customHeight="1">
      <c r="A151" s="149">
        <v>150</v>
      </c>
      <c r="B151" s="148" t="s">
        <v>1517</v>
      </c>
      <c r="C151" s="148">
        <v>59.34</v>
      </c>
      <c r="D151" s="149" t="s">
        <v>356</v>
      </c>
      <c r="E151" s="149" t="s">
        <v>657</v>
      </c>
      <c r="F151" s="149"/>
      <c r="G151" s="223" t="str">
        <f t="shared" si="6"/>
        <v>1-</v>
      </c>
      <c r="H151" s="146" t="str">
        <f t="shared" si="7"/>
        <v>2004</v>
      </c>
    </row>
    <row r="152" spans="1:8" ht="24.75" customHeight="1">
      <c r="A152" s="149">
        <v>151</v>
      </c>
      <c r="B152" s="148" t="s">
        <v>1518</v>
      </c>
      <c r="C152" s="148">
        <v>56.82</v>
      </c>
      <c r="D152" s="149" t="s">
        <v>356</v>
      </c>
      <c r="E152" s="149" t="s">
        <v>657</v>
      </c>
      <c r="F152" s="149"/>
      <c r="G152" s="223" t="str">
        <f t="shared" si="6"/>
        <v>1-</v>
      </c>
      <c r="H152" s="146" t="str">
        <f t="shared" si="7"/>
        <v>2005</v>
      </c>
    </row>
    <row r="153" spans="1:8" ht="24.75" customHeight="1">
      <c r="A153" s="149">
        <v>152</v>
      </c>
      <c r="B153" s="148" t="s">
        <v>1519</v>
      </c>
      <c r="C153" s="148">
        <v>58.58</v>
      </c>
      <c r="D153" s="149" t="s">
        <v>356</v>
      </c>
      <c r="E153" s="149" t="s">
        <v>657</v>
      </c>
      <c r="F153" s="149"/>
      <c r="G153" s="223" t="str">
        <f t="shared" si="6"/>
        <v>1-</v>
      </c>
      <c r="H153" s="146" t="str">
        <f t="shared" si="7"/>
        <v>2006</v>
      </c>
    </row>
    <row r="154" spans="1:8" ht="24.75" customHeight="1">
      <c r="A154" s="149">
        <v>153</v>
      </c>
      <c r="B154" s="148" t="s">
        <v>1520</v>
      </c>
      <c r="C154" s="148">
        <v>58.83</v>
      </c>
      <c r="D154" s="149" t="s">
        <v>356</v>
      </c>
      <c r="E154" s="149" t="s">
        <v>657</v>
      </c>
      <c r="F154" s="149"/>
      <c r="G154" s="223" t="str">
        <f t="shared" si="6"/>
        <v>1-</v>
      </c>
      <c r="H154" s="146" t="str">
        <f t="shared" si="7"/>
        <v>2007</v>
      </c>
    </row>
    <row r="155" spans="1:8" ht="24.75" customHeight="1">
      <c r="A155" s="149">
        <v>154</v>
      </c>
      <c r="B155" s="148" t="s">
        <v>1521</v>
      </c>
      <c r="C155" s="148">
        <v>58.57</v>
      </c>
      <c r="D155" s="149" t="s">
        <v>356</v>
      </c>
      <c r="E155" s="149" t="s">
        <v>657</v>
      </c>
      <c r="F155" s="149"/>
      <c r="G155" s="223" t="str">
        <f t="shared" si="6"/>
        <v>1-</v>
      </c>
      <c r="H155" s="146" t="str">
        <f t="shared" si="7"/>
        <v>2008</v>
      </c>
    </row>
    <row r="156" spans="1:8" ht="24.75" customHeight="1">
      <c r="A156" s="149">
        <v>155</v>
      </c>
      <c r="B156" s="148" t="s">
        <v>1522</v>
      </c>
      <c r="C156" s="148">
        <v>58.57</v>
      </c>
      <c r="D156" s="149" t="s">
        <v>356</v>
      </c>
      <c r="E156" s="149" t="s">
        <v>657</v>
      </c>
      <c r="F156" s="149"/>
      <c r="G156" s="223" t="str">
        <f t="shared" si="6"/>
        <v>1-</v>
      </c>
      <c r="H156" s="146" t="str">
        <f t="shared" si="7"/>
        <v>2101</v>
      </c>
    </row>
    <row r="157" spans="1:8" ht="24.75" customHeight="1">
      <c r="A157" s="149">
        <v>156</v>
      </c>
      <c r="B157" s="148" t="s">
        <v>1523</v>
      </c>
      <c r="C157" s="148">
        <v>57.25</v>
      </c>
      <c r="D157" s="149" t="s">
        <v>356</v>
      </c>
      <c r="E157" s="149" t="s">
        <v>657</v>
      </c>
      <c r="F157" s="149"/>
      <c r="G157" s="223" t="str">
        <f t="shared" si="6"/>
        <v>1-</v>
      </c>
      <c r="H157" s="146" t="str">
        <f t="shared" si="7"/>
        <v>2102</v>
      </c>
    </row>
    <row r="158" spans="1:8" ht="24.75" customHeight="1">
      <c r="A158" s="149">
        <v>157</v>
      </c>
      <c r="B158" s="148" t="s">
        <v>1524</v>
      </c>
      <c r="C158" s="148">
        <v>59.34</v>
      </c>
      <c r="D158" s="149" t="s">
        <v>356</v>
      </c>
      <c r="E158" s="149" t="s">
        <v>657</v>
      </c>
      <c r="F158" s="149"/>
      <c r="G158" s="223" t="str">
        <f t="shared" si="6"/>
        <v>1-</v>
      </c>
      <c r="H158" s="146" t="str">
        <f t="shared" si="7"/>
        <v>2103</v>
      </c>
    </row>
    <row r="159" spans="1:8" ht="24.75" customHeight="1">
      <c r="A159" s="149">
        <v>158</v>
      </c>
      <c r="B159" s="148" t="s">
        <v>1525</v>
      </c>
      <c r="C159" s="148">
        <v>59.34</v>
      </c>
      <c r="D159" s="149" t="s">
        <v>356</v>
      </c>
      <c r="E159" s="149" t="s">
        <v>657</v>
      </c>
      <c r="F159" s="149"/>
      <c r="G159" s="223" t="str">
        <f t="shared" si="6"/>
        <v>1-</v>
      </c>
      <c r="H159" s="146" t="str">
        <f t="shared" si="7"/>
        <v>2104</v>
      </c>
    </row>
    <row r="160" spans="1:8" ht="24.75" customHeight="1">
      <c r="A160" s="149">
        <v>159</v>
      </c>
      <c r="B160" s="148" t="s">
        <v>1526</v>
      </c>
      <c r="C160" s="148">
        <v>56.82</v>
      </c>
      <c r="D160" s="149" t="s">
        <v>356</v>
      </c>
      <c r="E160" s="149" t="s">
        <v>657</v>
      </c>
      <c r="F160" s="149"/>
      <c r="G160" s="223" t="str">
        <f t="shared" si="6"/>
        <v>1-</v>
      </c>
      <c r="H160" s="146" t="str">
        <f t="shared" si="7"/>
        <v>2105</v>
      </c>
    </row>
    <row r="161" spans="1:8" ht="24.75" customHeight="1">
      <c r="A161" s="149">
        <v>160</v>
      </c>
      <c r="B161" s="148" t="s">
        <v>1527</v>
      </c>
      <c r="C161" s="148">
        <v>62.16</v>
      </c>
      <c r="D161" s="149" t="s">
        <v>356</v>
      </c>
      <c r="E161" s="149" t="s">
        <v>655</v>
      </c>
      <c r="F161" s="149"/>
      <c r="G161" s="223" t="str">
        <f t="shared" si="6"/>
        <v>2-</v>
      </c>
      <c r="H161" s="146" t="str">
        <f t="shared" si="7"/>
        <v>1307</v>
      </c>
    </row>
    <row r="162" spans="1:8" ht="24.75" customHeight="1">
      <c r="A162" s="149">
        <v>161</v>
      </c>
      <c r="B162" s="148" t="s">
        <v>1528</v>
      </c>
      <c r="C162" s="148">
        <v>61.19</v>
      </c>
      <c r="D162" s="149" t="s">
        <v>356</v>
      </c>
      <c r="E162" s="149" t="s">
        <v>655</v>
      </c>
      <c r="F162" s="149"/>
      <c r="G162" s="223" t="str">
        <f t="shared" si="6"/>
        <v>2-</v>
      </c>
      <c r="H162" s="146" t="str">
        <f t="shared" si="7"/>
        <v>1401</v>
      </c>
    </row>
    <row r="163" spans="1:8" ht="24.75" customHeight="1">
      <c r="A163" s="149">
        <v>162</v>
      </c>
      <c r="B163" s="148" t="s">
        <v>1529</v>
      </c>
      <c r="C163" s="148">
        <v>59.99</v>
      </c>
      <c r="D163" s="149" t="s">
        <v>356</v>
      </c>
      <c r="E163" s="149" t="s">
        <v>655</v>
      </c>
      <c r="F163" s="149"/>
      <c r="G163" s="223" t="str">
        <f t="shared" si="6"/>
        <v>2-</v>
      </c>
      <c r="H163" s="146" t="str">
        <f t="shared" si="7"/>
        <v>1402</v>
      </c>
    </row>
    <row r="164" spans="1:8" ht="24.75" customHeight="1">
      <c r="A164" s="149">
        <v>163</v>
      </c>
      <c r="B164" s="148" t="s">
        <v>1530</v>
      </c>
      <c r="C164" s="148">
        <v>57.83</v>
      </c>
      <c r="D164" s="149" t="s">
        <v>356</v>
      </c>
      <c r="E164" s="149" t="s">
        <v>655</v>
      </c>
      <c r="F164" s="149"/>
      <c r="G164" s="223" t="str">
        <f t="shared" si="6"/>
        <v>2-</v>
      </c>
      <c r="H164" s="146" t="str">
        <f t="shared" si="7"/>
        <v>1403</v>
      </c>
    </row>
    <row r="165" spans="1:8" ht="24.75" customHeight="1">
      <c r="A165" s="149">
        <v>164</v>
      </c>
      <c r="B165" s="148" t="s">
        <v>1531</v>
      </c>
      <c r="C165" s="148">
        <v>59.49</v>
      </c>
      <c r="D165" s="149" t="s">
        <v>356</v>
      </c>
      <c r="E165" s="149" t="s">
        <v>655</v>
      </c>
      <c r="F165" s="149"/>
      <c r="G165" s="223" t="str">
        <f t="shared" si="6"/>
        <v>2-</v>
      </c>
      <c r="H165" s="146" t="str">
        <f t="shared" si="7"/>
        <v>1404</v>
      </c>
    </row>
    <row r="166" spans="1:8" ht="24.75" customHeight="1">
      <c r="A166" s="149">
        <v>165</v>
      </c>
      <c r="B166" s="148" t="s">
        <v>1532</v>
      </c>
      <c r="C166" s="148">
        <v>59.99</v>
      </c>
      <c r="D166" s="149" t="s">
        <v>356</v>
      </c>
      <c r="E166" s="149" t="s">
        <v>655</v>
      </c>
      <c r="F166" s="149"/>
      <c r="G166" s="223" t="str">
        <f t="shared" si="6"/>
        <v>2-</v>
      </c>
      <c r="H166" s="146" t="str">
        <f t="shared" si="7"/>
        <v>1405</v>
      </c>
    </row>
    <row r="167" spans="1:8" ht="24.75" customHeight="1">
      <c r="A167" s="149">
        <v>166</v>
      </c>
      <c r="B167" s="148" t="s">
        <v>1533</v>
      </c>
      <c r="C167" s="148">
        <v>59.99</v>
      </c>
      <c r="D167" s="149" t="s">
        <v>356</v>
      </c>
      <c r="E167" s="149" t="s">
        <v>655</v>
      </c>
      <c r="F167" s="149"/>
      <c r="G167" s="223" t="str">
        <f t="shared" si="6"/>
        <v>2-</v>
      </c>
      <c r="H167" s="146" t="str">
        <f t="shared" si="7"/>
        <v>1406</v>
      </c>
    </row>
    <row r="168" spans="1:8" ht="24.75" customHeight="1">
      <c r="A168" s="149">
        <v>167</v>
      </c>
      <c r="B168" s="148" t="s">
        <v>1534</v>
      </c>
      <c r="C168" s="148">
        <v>62.16</v>
      </c>
      <c r="D168" s="149" t="s">
        <v>356</v>
      </c>
      <c r="E168" s="149" t="s">
        <v>655</v>
      </c>
      <c r="F168" s="149"/>
      <c r="G168" s="223" t="str">
        <f t="shared" si="6"/>
        <v>2-</v>
      </c>
      <c r="H168" s="146" t="str">
        <f t="shared" si="7"/>
        <v>1407</v>
      </c>
    </row>
    <row r="169" spans="1:8" ht="24.75" customHeight="1">
      <c r="A169" s="149">
        <v>168</v>
      </c>
      <c r="B169" s="148" t="s">
        <v>1535</v>
      </c>
      <c r="C169" s="148">
        <v>61.19</v>
      </c>
      <c r="D169" s="149" t="s">
        <v>356</v>
      </c>
      <c r="E169" s="149" t="s">
        <v>655</v>
      </c>
      <c r="F169" s="149"/>
      <c r="G169" s="223" t="str">
        <f t="shared" si="6"/>
        <v>2-</v>
      </c>
      <c r="H169" s="146" t="str">
        <f t="shared" si="7"/>
        <v>1501</v>
      </c>
    </row>
    <row r="170" spans="1:8" ht="24.75" customHeight="1">
      <c r="A170" s="149">
        <v>169</v>
      </c>
      <c r="B170" s="148" t="s">
        <v>1536</v>
      </c>
      <c r="C170" s="148">
        <v>59.99</v>
      </c>
      <c r="D170" s="149" t="s">
        <v>356</v>
      </c>
      <c r="E170" s="149" t="s">
        <v>655</v>
      </c>
      <c r="F170" s="149"/>
      <c r="G170" s="223" t="str">
        <f t="shared" si="6"/>
        <v>2-</v>
      </c>
      <c r="H170" s="146" t="str">
        <f t="shared" si="7"/>
        <v>1502</v>
      </c>
    </row>
    <row r="171" spans="1:8" ht="24.75" customHeight="1">
      <c r="A171" s="149">
        <v>170</v>
      </c>
      <c r="B171" s="148" t="s">
        <v>1537</v>
      </c>
      <c r="C171" s="148">
        <v>59.99</v>
      </c>
      <c r="D171" s="149" t="s">
        <v>356</v>
      </c>
      <c r="E171" s="149" t="s">
        <v>655</v>
      </c>
      <c r="F171" s="149"/>
      <c r="G171" s="223" t="str">
        <f t="shared" si="6"/>
        <v>2-</v>
      </c>
      <c r="H171" s="146" t="str">
        <f t="shared" si="7"/>
        <v>1506</v>
      </c>
    </row>
    <row r="172" spans="1:8" ht="24.75" customHeight="1">
      <c r="A172" s="149">
        <v>171</v>
      </c>
      <c r="B172" s="148" t="s">
        <v>1538</v>
      </c>
      <c r="C172" s="148">
        <v>61.19</v>
      </c>
      <c r="D172" s="149" t="s">
        <v>356</v>
      </c>
      <c r="E172" s="149" t="s">
        <v>655</v>
      </c>
      <c r="F172" s="149"/>
      <c r="G172" s="223" t="str">
        <f t="shared" si="6"/>
        <v>2-</v>
      </c>
      <c r="H172" s="146" t="str">
        <f t="shared" si="7"/>
        <v>1601</v>
      </c>
    </row>
    <row r="173" spans="1:8" ht="24.75" customHeight="1">
      <c r="A173" s="149">
        <v>172</v>
      </c>
      <c r="B173" s="148" t="s">
        <v>1539</v>
      </c>
      <c r="C173" s="148">
        <v>59.99</v>
      </c>
      <c r="D173" s="149" t="s">
        <v>356</v>
      </c>
      <c r="E173" s="149" t="s">
        <v>655</v>
      </c>
      <c r="F173" s="149"/>
      <c r="G173" s="223" t="str">
        <f t="shared" si="6"/>
        <v>2-</v>
      </c>
      <c r="H173" s="146" t="str">
        <f t="shared" si="7"/>
        <v>1602</v>
      </c>
    </row>
    <row r="174" spans="1:8" ht="24.75" customHeight="1">
      <c r="A174" s="149">
        <v>173</v>
      </c>
      <c r="B174" s="148" t="s">
        <v>1540</v>
      </c>
      <c r="C174" s="148">
        <v>57.83</v>
      </c>
      <c r="D174" s="149" t="s">
        <v>356</v>
      </c>
      <c r="E174" s="149" t="s">
        <v>655</v>
      </c>
      <c r="F174" s="149"/>
      <c r="G174" s="223" t="str">
        <f t="shared" si="6"/>
        <v>2-</v>
      </c>
      <c r="H174" s="146" t="str">
        <f t="shared" si="7"/>
        <v>1603</v>
      </c>
    </row>
    <row r="175" spans="1:8" ht="24.75" customHeight="1">
      <c r="A175" s="149">
        <v>174</v>
      </c>
      <c r="B175" s="148" t="s">
        <v>1541</v>
      </c>
      <c r="C175" s="148">
        <v>59.49</v>
      </c>
      <c r="D175" s="149" t="s">
        <v>356</v>
      </c>
      <c r="E175" s="149" t="s">
        <v>655</v>
      </c>
      <c r="F175" s="149"/>
      <c r="G175" s="223" t="str">
        <f t="shared" si="6"/>
        <v>2-</v>
      </c>
      <c r="H175" s="146" t="str">
        <f t="shared" si="7"/>
        <v>1604</v>
      </c>
    </row>
    <row r="176" spans="1:8" ht="24.75" customHeight="1">
      <c r="A176" s="149">
        <v>175</v>
      </c>
      <c r="B176" s="148" t="s">
        <v>1542</v>
      </c>
      <c r="C176" s="148">
        <v>59.99</v>
      </c>
      <c r="D176" s="149" t="s">
        <v>356</v>
      </c>
      <c r="E176" s="149" t="s">
        <v>655</v>
      </c>
      <c r="F176" s="149"/>
      <c r="G176" s="223" t="str">
        <f t="shared" si="6"/>
        <v>2-</v>
      </c>
      <c r="H176" s="146" t="str">
        <f t="shared" si="7"/>
        <v>1605</v>
      </c>
    </row>
    <row r="177" spans="1:8" ht="24.75" customHeight="1">
      <c r="A177" s="149">
        <v>176</v>
      </c>
      <c r="B177" s="148" t="s">
        <v>1543</v>
      </c>
      <c r="C177" s="148">
        <v>59.99</v>
      </c>
      <c r="D177" s="149" t="s">
        <v>356</v>
      </c>
      <c r="E177" s="149" t="s">
        <v>655</v>
      </c>
      <c r="F177" s="149"/>
      <c r="G177" s="223" t="str">
        <f t="shared" si="6"/>
        <v>2-</v>
      </c>
      <c r="H177" s="146" t="str">
        <f t="shared" si="7"/>
        <v>1606</v>
      </c>
    </row>
    <row r="178" spans="1:8" ht="24.75" customHeight="1">
      <c r="A178" s="149">
        <v>177</v>
      </c>
      <c r="B178" s="148" t="s">
        <v>1544</v>
      </c>
      <c r="C178" s="148">
        <v>62.16</v>
      </c>
      <c r="D178" s="149" t="s">
        <v>356</v>
      </c>
      <c r="E178" s="149" t="s">
        <v>655</v>
      </c>
      <c r="F178" s="149"/>
      <c r="G178" s="223" t="str">
        <f t="shared" si="6"/>
        <v>2-</v>
      </c>
      <c r="H178" s="146" t="str">
        <f t="shared" si="7"/>
        <v>1607</v>
      </c>
    </row>
    <row r="179" spans="1:8" ht="24.75" customHeight="1">
      <c r="A179" s="149">
        <v>178</v>
      </c>
      <c r="B179" s="148" t="s">
        <v>1545</v>
      </c>
      <c r="C179" s="148">
        <v>61.19</v>
      </c>
      <c r="D179" s="149" t="s">
        <v>356</v>
      </c>
      <c r="E179" s="149" t="s">
        <v>655</v>
      </c>
      <c r="F179" s="149"/>
      <c r="G179" s="223" t="str">
        <f t="shared" si="6"/>
        <v>2-</v>
      </c>
      <c r="H179" s="146" t="str">
        <f t="shared" si="7"/>
        <v>1701</v>
      </c>
    </row>
    <row r="180" spans="1:8" ht="24.75" customHeight="1">
      <c r="A180" s="149">
        <v>179</v>
      </c>
      <c r="B180" s="148" t="s">
        <v>1546</v>
      </c>
      <c r="C180" s="148">
        <v>59.99</v>
      </c>
      <c r="D180" s="149" t="s">
        <v>356</v>
      </c>
      <c r="E180" s="149" t="s">
        <v>655</v>
      </c>
      <c r="F180" s="149"/>
      <c r="G180" s="223" t="str">
        <f t="shared" si="6"/>
        <v>2-</v>
      </c>
      <c r="H180" s="146" t="str">
        <f t="shared" si="7"/>
        <v>1702</v>
      </c>
    </row>
    <row r="181" spans="1:8" ht="24.75" customHeight="1">
      <c r="A181" s="149">
        <v>180</v>
      </c>
      <c r="B181" s="148" t="s">
        <v>1547</v>
      </c>
      <c r="C181" s="148">
        <v>57.83</v>
      </c>
      <c r="D181" s="149" t="s">
        <v>356</v>
      </c>
      <c r="E181" s="149" t="s">
        <v>655</v>
      </c>
      <c r="F181" s="149"/>
      <c r="G181" s="223" t="str">
        <f t="shared" si="6"/>
        <v>2-</v>
      </c>
      <c r="H181" s="146" t="str">
        <f t="shared" si="7"/>
        <v>1703</v>
      </c>
    </row>
    <row r="182" spans="1:8" ht="24.75" customHeight="1">
      <c r="A182" s="149">
        <v>181</v>
      </c>
      <c r="B182" s="148" t="s">
        <v>1548</v>
      </c>
      <c r="C182" s="148">
        <v>59.16</v>
      </c>
      <c r="D182" s="149" t="s">
        <v>356</v>
      </c>
      <c r="E182" s="149" t="s">
        <v>655</v>
      </c>
      <c r="F182" s="149"/>
      <c r="G182" s="223" t="str">
        <f t="shared" si="6"/>
        <v>4-</v>
      </c>
      <c r="H182" s="146" t="str">
        <f t="shared" si="7"/>
        <v>-202</v>
      </c>
    </row>
    <row r="183" spans="1:8" ht="24.75" customHeight="1">
      <c r="A183" s="149">
        <v>182</v>
      </c>
      <c r="B183" s="148" t="s">
        <v>1549</v>
      </c>
      <c r="C183" s="148">
        <v>57.26</v>
      </c>
      <c r="D183" s="149" t="s">
        <v>356</v>
      </c>
      <c r="E183" s="149" t="s">
        <v>655</v>
      </c>
      <c r="F183" s="149"/>
      <c r="G183" s="223" t="str">
        <f t="shared" si="6"/>
        <v>4-</v>
      </c>
      <c r="H183" s="146" t="str">
        <f t="shared" si="7"/>
        <v>-203</v>
      </c>
    </row>
    <row r="184" spans="1:8" ht="24.75" customHeight="1">
      <c r="A184" s="149">
        <v>183</v>
      </c>
      <c r="B184" s="148" t="s">
        <v>1550</v>
      </c>
      <c r="C184" s="148">
        <v>59.98</v>
      </c>
      <c r="D184" s="149" t="s">
        <v>356</v>
      </c>
      <c r="E184" s="149" t="s">
        <v>655</v>
      </c>
      <c r="F184" s="149"/>
      <c r="G184" s="223" t="str">
        <f t="shared" si="6"/>
        <v>4-</v>
      </c>
      <c r="H184" s="146" t="str">
        <f t="shared" si="7"/>
        <v>-204</v>
      </c>
    </row>
    <row r="185" spans="1:8" ht="24.75" customHeight="1">
      <c r="A185" s="149">
        <v>184</v>
      </c>
      <c r="B185" s="148" t="s">
        <v>1551</v>
      </c>
      <c r="C185" s="148">
        <v>59.21</v>
      </c>
      <c r="D185" s="149" t="s">
        <v>356</v>
      </c>
      <c r="E185" s="149" t="s">
        <v>655</v>
      </c>
      <c r="F185" s="149"/>
      <c r="G185" s="223" t="str">
        <f t="shared" si="6"/>
        <v>4-</v>
      </c>
      <c r="H185" s="146" t="str">
        <f t="shared" si="7"/>
        <v>-205</v>
      </c>
    </row>
    <row r="186" spans="1:8" ht="24.75" customHeight="1">
      <c r="A186" s="149">
        <v>185</v>
      </c>
      <c r="B186" s="148" t="s">
        <v>1552</v>
      </c>
      <c r="C186" s="148">
        <v>59.98</v>
      </c>
      <c r="D186" s="149" t="s">
        <v>356</v>
      </c>
      <c r="E186" s="149" t="s">
        <v>655</v>
      </c>
      <c r="F186" s="149"/>
      <c r="G186" s="223" t="str">
        <f t="shared" si="6"/>
        <v>4-</v>
      </c>
      <c r="H186" s="146" t="str">
        <f t="shared" si="7"/>
        <v>-304</v>
      </c>
    </row>
    <row r="187" spans="1:8" ht="24.75" customHeight="1">
      <c r="A187" s="149">
        <v>186</v>
      </c>
      <c r="B187" s="148" t="s">
        <v>1553</v>
      </c>
      <c r="C187" s="148">
        <v>59.21</v>
      </c>
      <c r="D187" s="149" t="s">
        <v>356</v>
      </c>
      <c r="E187" s="149" t="s">
        <v>655</v>
      </c>
      <c r="F187" s="149"/>
      <c r="G187" s="223" t="str">
        <f t="shared" si="6"/>
        <v>4-</v>
      </c>
      <c r="H187" s="146" t="str">
        <f t="shared" si="7"/>
        <v>-305</v>
      </c>
    </row>
    <row r="188" spans="1:8" ht="24.75" customHeight="1">
      <c r="A188" s="149">
        <v>187</v>
      </c>
      <c r="B188" s="148" t="s">
        <v>1554</v>
      </c>
      <c r="C188" s="148">
        <v>59.25</v>
      </c>
      <c r="D188" s="149" t="s">
        <v>356</v>
      </c>
      <c r="E188" s="149" t="s">
        <v>655</v>
      </c>
      <c r="F188" s="149"/>
      <c r="G188" s="223" t="str">
        <f t="shared" si="6"/>
        <v>4-</v>
      </c>
      <c r="H188" s="146" t="str">
        <f t="shared" si="7"/>
        <v>-402</v>
      </c>
    </row>
    <row r="189" spans="1:8" ht="24.75" customHeight="1">
      <c r="A189" s="149">
        <v>188</v>
      </c>
      <c r="B189" s="148" t="s">
        <v>1555</v>
      </c>
      <c r="C189" s="148">
        <v>57.34</v>
      </c>
      <c r="D189" s="149" t="s">
        <v>356</v>
      </c>
      <c r="E189" s="149" t="s">
        <v>655</v>
      </c>
      <c r="F189" s="149"/>
      <c r="G189" s="223" t="str">
        <f t="shared" si="6"/>
        <v>4-</v>
      </c>
      <c r="H189" s="146" t="str">
        <f t="shared" si="7"/>
        <v>-403</v>
      </c>
    </row>
    <row r="190" spans="1:8" ht="24.75" customHeight="1">
      <c r="A190" s="149">
        <v>189</v>
      </c>
      <c r="B190" s="148" t="s">
        <v>1556</v>
      </c>
      <c r="C190" s="148">
        <v>60.07</v>
      </c>
      <c r="D190" s="149" t="s">
        <v>356</v>
      </c>
      <c r="E190" s="149" t="s">
        <v>655</v>
      </c>
      <c r="F190" s="149"/>
      <c r="G190" s="223" t="str">
        <f t="shared" si="6"/>
        <v>4-</v>
      </c>
      <c r="H190" s="146" t="str">
        <f t="shared" si="7"/>
        <v>-404</v>
      </c>
    </row>
    <row r="191" spans="1:8" ht="24.75" customHeight="1">
      <c r="A191" s="149">
        <v>190</v>
      </c>
      <c r="B191" s="148" t="s">
        <v>1557</v>
      </c>
      <c r="C191" s="148">
        <v>59.51</v>
      </c>
      <c r="D191" s="149" t="s">
        <v>356</v>
      </c>
      <c r="E191" s="149" t="s">
        <v>655</v>
      </c>
      <c r="F191" s="149"/>
      <c r="G191" s="223" t="str">
        <f t="shared" si="6"/>
        <v>4-</v>
      </c>
      <c r="H191" s="146" t="str">
        <f t="shared" si="7"/>
        <v>-405</v>
      </c>
    </row>
    <row r="192" spans="1:8" ht="24.75" customHeight="1">
      <c r="A192" s="149">
        <v>191</v>
      </c>
      <c r="B192" s="148" t="s">
        <v>1558</v>
      </c>
      <c r="C192" s="148">
        <v>60.44</v>
      </c>
      <c r="D192" s="149" t="s">
        <v>356</v>
      </c>
      <c r="E192" s="149" t="s">
        <v>655</v>
      </c>
      <c r="F192" s="149"/>
      <c r="G192" s="223" t="str">
        <f t="shared" si="6"/>
        <v>4-</v>
      </c>
      <c r="H192" s="146" t="str">
        <f t="shared" si="7"/>
        <v>-501</v>
      </c>
    </row>
    <row r="193" spans="1:8" ht="24.75" customHeight="1">
      <c r="A193" s="149">
        <v>192</v>
      </c>
      <c r="B193" s="148" t="s">
        <v>1559</v>
      </c>
      <c r="C193" s="148">
        <v>59.25</v>
      </c>
      <c r="D193" s="149" t="s">
        <v>356</v>
      </c>
      <c r="E193" s="149" t="s">
        <v>655</v>
      </c>
      <c r="F193" s="149"/>
      <c r="G193" s="223" t="str">
        <f t="shared" si="6"/>
        <v>4-</v>
      </c>
      <c r="H193" s="146" t="str">
        <f t="shared" si="7"/>
        <v>-502</v>
      </c>
    </row>
    <row r="194" spans="1:8" ht="24.75" customHeight="1">
      <c r="A194" s="149">
        <v>193</v>
      </c>
      <c r="B194" s="148" t="s">
        <v>1560</v>
      </c>
      <c r="C194" s="148">
        <v>57.34</v>
      </c>
      <c r="D194" s="149" t="s">
        <v>356</v>
      </c>
      <c r="E194" s="149" t="s">
        <v>655</v>
      </c>
      <c r="F194" s="149"/>
      <c r="G194" s="223" t="str">
        <f t="shared" si="6"/>
        <v>4-</v>
      </c>
      <c r="H194" s="146" t="str">
        <f t="shared" si="7"/>
        <v>-503</v>
      </c>
    </row>
    <row r="195" spans="1:8" ht="24.75" customHeight="1">
      <c r="A195" s="149">
        <v>194</v>
      </c>
      <c r="B195" s="148" t="s">
        <v>1561</v>
      </c>
      <c r="C195" s="148">
        <v>60.07</v>
      </c>
      <c r="D195" s="149" t="s">
        <v>356</v>
      </c>
      <c r="E195" s="149" t="s">
        <v>655</v>
      </c>
      <c r="F195" s="149"/>
      <c r="G195" s="223" t="str">
        <f t="shared" ref="G195:G258" si="8">LEFT(B195,2)</f>
        <v>4-</v>
      </c>
      <c r="H195" s="146" t="str">
        <f t="shared" ref="H195:H258" si="9">RIGHT(B195,4)</f>
        <v>-504</v>
      </c>
    </row>
    <row r="196" spans="1:8" ht="24.75" customHeight="1">
      <c r="A196" s="149">
        <v>195</v>
      </c>
      <c r="B196" s="148" t="s">
        <v>1562</v>
      </c>
      <c r="C196" s="148">
        <v>59.51</v>
      </c>
      <c r="D196" s="149" t="s">
        <v>356</v>
      </c>
      <c r="E196" s="149" t="s">
        <v>655</v>
      </c>
      <c r="F196" s="149"/>
      <c r="G196" s="223" t="str">
        <f t="shared" si="8"/>
        <v>4-</v>
      </c>
      <c r="H196" s="146" t="str">
        <f t="shared" si="9"/>
        <v>-505</v>
      </c>
    </row>
    <row r="197" spans="1:8" ht="24.75" customHeight="1">
      <c r="A197" s="149">
        <v>196</v>
      </c>
      <c r="B197" s="148" t="s">
        <v>1563</v>
      </c>
      <c r="C197" s="148">
        <v>60.44</v>
      </c>
      <c r="D197" s="149" t="s">
        <v>356</v>
      </c>
      <c r="E197" s="149" t="s">
        <v>655</v>
      </c>
      <c r="F197" s="149"/>
      <c r="G197" s="223" t="str">
        <f t="shared" si="8"/>
        <v>4-</v>
      </c>
      <c r="H197" s="146" t="str">
        <f t="shared" si="9"/>
        <v>-601</v>
      </c>
    </row>
    <row r="198" spans="1:8" ht="24.75" customHeight="1">
      <c r="A198" s="149">
        <v>197</v>
      </c>
      <c r="B198" s="148" t="s">
        <v>1564</v>
      </c>
      <c r="C198" s="148">
        <v>59.25</v>
      </c>
      <c r="D198" s="149" t="s">
        <v>356</v>
      </c>
      <c r="E198" s="149" t="s">
        <v>655</v>
      </c>
      <c r="F198" s="149"/>
      <c r="G198" s="223" t="str">
        <f t="shared" si="8"/>
        <v>4-</v>
      </c>
      <c r="H198" s="146" t="str">
        <f t="shared" si="9"/>
        <v>-602</v>
      </c>
    </row>
    <row r="199" spans="1:8" ht="24.75" customHeight="1">
      <c r="A199" s="149">
        <v>198</v>
      </c>
      <c r="B199" s="148" t="s">
        <v>1565</v>
      </c>
      <c r="C199" s="148">
        <v>57.34</v>
      </c>
      <c r="D199" s="149" t="s">
        <v>356</v>
      </c>
      <c r="E199" s="149" t="s">
        <v>655</v>
      </c>
      <c r="F199" s="149"/>
      <c r="G199" s="223" t="str">
        <f t="shared" si="8"/>
        <v>4-</v>
      </c>
      <c r="H199" s="146" t="str">
        <f t="shared" si="9"/>
        <v>-603</v>
      </c>
    </row>
    <row r="200" spans="1:8" ht="24.75" customHeight="1">
      <c r="A200" s="149">
        <v>199</v>
      </c>
      <c r="B200" s="148" t="s">
        <v>1566</v>
      </c>
      <c r="C200" s="148">
        <v>60.07</v>
      </c>
      <c r="D200" s="149" t="s">
        <v>356</v>
      </c>
      <c r="E200" s="149" t="s">
        <v>655</v>
      </c>
      <c r="F200" s="149"/>
      <c r="G200" s="223" t="str">
        <f t="shared" si="8"/>
        <v>4-</v>
      </c>
      <c r="H200" s="146" t="str">
        <f t="shared" si="9"/>
        <v>-604</v>
      </c>
    </row>
    <row r="201" spans="1:8" ht="24.75" customHeight="1">
      <c r="A201" s="149">
        <v>200</v>
      </c>
      <c r="B201" s="148" t="s">
        <v>1567</v>
      </c>
      <c r="C201" s="148">
        <v>60.44</v>
      </c>
      <c r="D201" s="149" t="s">
        <v>356</v>
      </c>
      <c r="E201" s="149" t="s">
        <v>655</v>
      </c>
      <c r="F201" s="149"/>
      <c r="G201" s="223" t="str">
        <f t="shared" si="8"/>
        <v>4-</v>
      </c>
      <c r="H201" s="146" t="str">
        <f t="shared" si="9"/>
        <v>-701</v>
      </c>
    </row>
    <row r="202" spans="1:8" ht="24.75" customHeight="1">
      <c r="A202" s="149">
        <v>201</v>
      </c>
      <c r="B202" s="148" t="s">
        <v>1568</v>
      </c>
      <c r="C202" s="148">
        <v>60.07</v>
      </c>
      <c r="D202" s="149" t="s">
        <v>356</v>
      </c>
      <c r="E202" s="149" t="s">
        <v>655</v>
      </c>
      <c r="F202" s="149"/>
      <c r="G202" s="223" t="str">
        <f t="shared" si="8"/>
        <v>4-</v>
      </c>
      <c r="H202" s="146" t="str">
        <f t="shared" si="9"/>
        <v>-704</v>
      </c>
    </row>
    <row r="203" spans="1:8" ht="24.75" customHeight="1">
      <c r="A203" s="149">
        <v>202</v>
      </c>
      <c r="B203" s="148" t="s">
        <v>1569</v>
      </c>
      <c r="C203" s="148">
        <v>60.44</v>
      </c>
      <c r="D203" s="149" t="s">
        <v>356</v>
      </c>
      <c r="E203" s="149" t="s">
        <v>655</v>
      </c>
      <c r="F203" s="149"/>
      <c r="G203" s="223" t="str">
        <f t="shared" si="8"/>
        <v>4-</v>
      </c>
      <c r="H203" s="146" t="str">
        <f t="shared" si="9"/>
        <v>-801</v>
      </c>
    </row>
    <row r="204" spans="1:8" ht="24.75" customHeight="1">
      <c r="A204" s="149">
        <v>203</v>
      </c>
      <c r="B204" s="148" t="s">
        <v>1570</v>
      </c>
      <c r="C204" s="148">
        <v>60.07</v>
      </c>
      <c r="D204" s="149" t="s">
        <v>356</v>
      </c>
      <c r="E204" s="149" t="s">
        <v>655</v>
      </c>
      <c r="F204" s="149"/>
      <c r="G204" s="223" t="str">
        <f t="shared" si="8"/>
        <v>4-</v>
      </c>
      <c r="H204" s="146" t="str">
        <f t="shared" si="9"/>
        <v>-804</v>
      </c>
    </row>
    <row r="205" spans="1:8" ht="24.75" customHeight="1">
      <c r="A205" s="149">
        <v>204</v>
      </c>
      <c r="B205" s="148" t="s">
        <v>1571</v>
      </c>
      <c r="C205" s="148">
        <v>59.51</v>
      </c>
      <c r="D205" s="149" t="s">
        <v>356</v>
      </c>
      <c r="E205" s="149" t="s">
        <v>655</v>
      </c>
      <c r="F205" s="149"/>
      <c r="G205" s="223" t="str">
        <f t="shared" si="8"/>
        <v>4-</v>
      </c>
      <c r="H205" s="146" t="str">
        <f t="shared" si="9"/>
        <v>-805</v>
      </c>
    </row>
    <row r="206" spans="1:8" ht="24.75" customHeight="1">
      <c r="A206" s="149">
        <v>205</v>
      </c>
      <c r="B206" s="148" t="s">
        <v>1572</v>
      </c>
      <c r="C206" s="148">
        <v>60.44</v>
      </c>
      <c r="D206" s="149" t="s">
        <v>356</v>
      </c>
      <c r="E206" s="149" t="s">
        <v>655</v>
      </c>
      <c r="F206" s="149"/>
      <c r="G206" s="223" t="str">
        <f t="shared" si="8"/>
        <v>4-</v>
      </c>
      <c r="H206" s="146" t="str">
        <f t="shared" si="9"/>
        <v>-901</v>
      </c>
    </row>
    <row r="207" spans="1:8" ht="24.75" customHeight="1">
      <c r="A207" s="149">
        <v>206</v>
      </c>
      <c r="B207" s="148" t="s">
        <v>1573</v>
      </c>
      <c r="C207" s="148">
        <v>59.25</v>
      </c>
      <c r="D207" s="149" t="s">
        <v>356</v>
      </c>
      <c r="E207" s="149" t="s">
        <v>655</v>
      </c>
      <c r="F207" s="149"/>
      <c r="G207" s="223" t="str">
        <f t="shared" si="8"/>
        <v>4-</v>
      </c>
      <c r="H207" s="146" t="str">
        <f t="shared" si="9"/>
        <v>-902</v>
      </c>
    </row>
    <row r="208" spans="1:8" ht="24.75" customHeight="1">
      <c r="A208" s="149">
        <v>207</v>
      </c>
      <c r="B208" s="148" t="s">
        <v>1574</v>
      </c>
      <c r="C208" s="148">
        <v>57.34</v>
      </c>
      <c r="D208" s="149" t="s">
        <v>356</v>
      </c>
      <c r="E208" s="149" t="s">
        <v>655</v>
      </c>
      <c r="F208" s="149"/>
      <c r="G208" s="223" t="str">
        <f t="shared" si="8"/>
        <v>4-</v>
      </c>
      <c r="H208" s="146" t="str">
        <f t="shared" si="9"/>
        <v>-903</v>
      </c>
    </row>
    <row r="209" spans="1:8" ht="24.75" customHeight="1">
      <c r="A209" s="149">
        <v>208</v>
      </c>
      <c r="B209" s="148" t="s">
        <v>1575</v>
      </c>
      <c r="C209" s="148">
        <v>60.07</v>
      </c>
      <c r="D209" s="149" t="s">
        <v>356</v>
      </c>
      <c r="E209" s="149" t="s">
        <v>655</v>
      </c>
      <c r="F209" s="149"/>
      <c r="G209" s="223" t="str">
        <f t="shared" si="8"/>
        <v>4-</v>
      </c>
      <c r="H209" s="146" t="str">
        <f t="shared" si="9"/>
        <v>-904</v>
      </c>
    </row>
    <row r="210" spans="1:8" ht="24.75" customHeight="1">
      <c r="A210" s="149">
        <v>209</v>
      </c>
      <c r="B210" s="148" t="s">
        <v>1576</v>
      </c>
      <c r="C210" s="148">
        <v>59.51</v>
      </c>
      <c r="D210" s="149" t="s">
        <v>356</v>
      </c>
      <c r="E210" s="149" t="s">
        <v>655</v>
      </c>
      <c r="F210" s="149"/>
      <c r="G210" s="223" t="str">
        <f t="shared" si="8"/>
        <v>4-</v>
      </c>
      <c r="H210" s="146" t="str">
        <f t="shared" si="9"/>
        <v>-905</v>
      </c>
    </row>
    <row r="211" spans="1:8" ht="24.75" customHeight="1">
      <c r="A211" s="149">
        <v>210</v>
      </c>
      <c r="B211" s="148" t="s">
        <v>1577</v>
      </c>
      <c r="C211" s="148">
        <v>60.44</v>
      </c>
      <c r="D211" s="149" t="s">
        <v>356</v>
      </c>
      <c r="E211" s="149" t="s">
        <v>655</v>
      </c>
      <c r="F211" s="149"/>
      <c r="G211" s="223" t="str">
        <f t="shared" si="8"/>
        <v>4-</v>
      </c>
      <c r="H211" s="146" t="str">
        <f t="shared" si="9"/>
        <v>1001</v>
      </c>
    </row>
    <row r="212" spans="1:8" ht="24.75" customHeight="1">
      <c r="A212" s="149">
        <v>211</v>
      </c>
      <c r="B212" s="148" t="s">
        <v>1578</v>
      </c>
      <c r="C212" s="148">
        <v>59.25</v>
      </c>
      <c r="D212" s="149" t="s">
        <v>356</v>
      </c>
      <c r="E212" s="149" t="s">
        <v>655</v>
      </c>
      <c r="F212" s="149"/>
      <c r="G212" s="223" t="str">
        <f t="shared" si="8"/>
        <v>4-</v>
      </c>
      <c r="H212" s="146" t="str">
        <f t="shared" si="9"/>
        <v>1002</v>
      </c>
    </row>
    <row r="213" spans="1:8" ht="24.75" customHeight="1">
      <c r="A213" s="149">
        <v>212</v>
      </c>
      <c r="B213" s="148" t="s">
        <v>1579</v>
      </c>
      <c r="C213" s="148">
        <v>57.34</v>
      </c>
      <c r="D213" s="149" t="s">
        <v>356</v>
      </c>
      <c r="E213" s="149" t="s">
        <v>655</v>
      </c>
      <c r="F213" s="149"/>
      <c r="G213" s="223" t="str">
        <f t="shared" si="8"/>
        <v>4-</v>
      </c>
      <c r="H213" s="146" t="str">
        <f t="shared" si="9"/>
        <v>1003</v>
      </c>
    </row>
    <row r="214" spans="1:8" ht="24.75" customHeight="1">
      <c r="A214" s="149">
        <v>213</v>
      </c>
      <c r="B214" s="148" t="s">
        <v>1580</v>
      </c>
      <c r="C214" s="148">
        <v>60.07</v>
      </c>
      <c r="D214" s="149" t="s">
        <v>356</v>
      </c>
      <c r="E214" s="149" t="s">
        <v>655</v>
      </c>
      <c r="F214" s="149"/>
      <c r="G214" s="223" t="str">
        <f t="shared" si="8"/>
        <v>4-</v>
      </c>
      <c r="H214" s="146" t="str">
        <f t="shared" si="9"/>
        <v>1004</v>
      </c>
    </row>
    <row r="215" spans="1:8" ht="24.75" customHeight="1">
      <c r="A215" s="149">
        <v>214</v>
      </c>
      <c r="B215" s="148" t="s">
        <v>1581</v>
      </c>
      <c r="C215" s="148">
        <v>59.51</v>
      </c>
      <c r="D215" s="149" t="s">
        <v>356</v>
      </c>
      <c r="E215" s="149" t="s">
        <v>655</v>
      </c>
      <c r="F215" s="149"/>
      <c r="G215" s="223" t="str">
        <f t="shared" si="8"/>
        <v>4-</v>
      </c>
      <c r="H215" s="146" t="str">
        <f t="shared" si="9"/>
        <v>1005</v>
      </c>
    </row>
    <row r="216" spans="1:8" ht="24.75" customHeight="1">
      <c r="A216" s="149">
        <v>215</v>
      </c>
      <c r="B216" s="148" t="s">
        <v>1582</v>
      </c>
      <c r="C216" s="148">
        <v>60.44</v>
      </c>
      <c r="D216" s="149" t="s">
        <v>356</v>
      </c>
      <c r="E216" s="149" t="s">
        <v>655</v>
      </c>
      <c r="F216" s="149"/>
      <c r="G216" s="223" t="str">
        <f t="shared" si="8"/>
        <v>4-</v>
      </c>
      <c r="H216" s="146" t="str">
        <f t="shared" si="9"/>
        <v>1101</v>
      </c>
    </row>
    <row r="217" spans="1:8" ht="24.75" customHeight="1">
      <c r="A217" s="149">
        <v>216</v>
      </c>
      <c r="B217" s="148" t="s">
        <v>1583</v>
      </c>
      <c r="C217" s="148">
        <v>57.34</v>
      </c>
      <c r="D217" s="149" t="s">
        <v>356</v>
      </c>
      <c r="E217" s="149" t="s">
        <v>655</v>
      </c>
      <c r="F217" s="149"/>
      <c r="G217" s="223" t="str">
        <f t="shared" si="8"/>
        <v>4-</v>
      </c>
      <c r="H217" s="146" t="str">
        <f t="shared" si="9"/>
        <v>1103</v>
      </c>
    </row>
    <row r="218" spans="1:8" ht="24.75" customHeight="1">
      <c r="A218" s="149">
        <v>217</v>
      </c>
      <c r="B218" s="148" t="s">
        <v>1584</v>
      </c>
      <c r="C218" s="148">
        <v>60.07</v>
      </c>
      <c r="D218" s="149" t="s">
        <v>356</v>
      </c>
      <c r="E218" s="149" t="s">
        <v>655</v>
      </c>
      <c r="F218" s="149"/>
      <c r="G218" s="223" t="str">
        <f t="shared" si="8"/>
        <v>4-</v>
      </c>
      <c r="H218" s="146" t="str">
        <f t="shared" si="9"/>
        <v>1104</v>
      </c>
    </row>
    <row r="219" spans="1:8" ht="24.75" customHeight="1">
      <c r="A219" s="149">
        <v>218</v>
      </c>
      <c r="B219" s="148" t="s">
        <v>1585</v>
      </c>
      <c r="C219" s="148">
        <v>60.44</v>
      </c>
      <c r="D219" s="149" t="s">
        <v>356</v>
      </c>
      <c r="E219" s="149" t="s">
        <v>655</v>
      </c>
      <c r="F219" s="149"/>
      <c r="G219" s="223" t="str">
        <f t="shared" si="8"/>
        <v>4-</v>
      </c>
      <c r="H219" s="146" t="str">
        <f t="shared" si="9"/>
        <v>1201</v>
      </c>
    </row>
    <row r="220" spans="1:8" ht="24.75" customHeight="1">
      <c r="A220" s="149">
        <v>219</v>
      </c>
      <c r="B220" s="148" t="s">
        <v>1586</v>
      </c>
      <c r="C220" s="148">
        <v>59.25</v>
      </c>
      <c r="D220" s="149" t="s">
        <v>356</v>
      </c>
      <c r="E220" s="149" t="s">
        <v>655</v>
      </c>
      <c r="F220" s="149"/>
      <c r="G220" s="223" t="str">
        <f t="shared" si="8"/>
        <v>4-</v>
      </c>
      <c r="H220" s="146" t="str">
        <f t="shared" si="9"/>
        <v>1202</v>
      </c>
    </row>
    <row r="221" spans="1:8" ht="24.75" customHeight="1">
      <c r="A221" s="149">
        <v>220</v>
      </c>
      <c r="B221" s="148" t="s">
        <v>1587</v>
      </c>
      <c r="C221" s="148">
        <v>57.34</v>
      </c>
      <c r="D221" s="149" t="s">
        <v>356</v>
      </c>
      <c r="E221" s="149" t="s">
        <v>655</v>
      </c>
      <c r="F221" s="149"/>
      <c r="G221" s="223" t="str">
        <f t="shared" si="8"/>
        <v>4-</v>
      </c>
      <c r="H221" s="146" t="str">
        <f t="shared" si="9"/>
        <v>1203</v>
      </c>
    </row>
    <row r="222" spans="1:8" ht="24.75" customHeight="1">
      <c r="A222" s="149">
        <v>221</v>
      </c>
      <c r="B222" s="148" t="s">
        <v>1588</v>
      </c>
      <c r="C222" s="148">
        <v>60.07</v>
      </c>
      <c r="D222" s="149" t="s">
        <v>356</v>
      </c>
      <c r="E222" s="149" t="s">
        <v>655</v>
      </c>
      <c r="F222" s="149"/>
      <c r="G222" s="223" t="str">
        <f t="shared" si="8"/>
        <v>4-</v>
      </c>
      <c r="H222" s="146" t="str">
        <f t="shared" si="9"/>
        <v>1204</v>
      </c>
    </row>
    <row r="223" spans="1:8" ht="24.75" customHeight="1">
      <c r="A223" s="149">
        <v>222</v>
      </c>
      <c r="B223" s="148" t="s">
        <v>1589</v>
      </c>
      <c r="C223" s="148">
        <v>59.51</v>
      </c>
      <c r="D223" s="149" t="s">
        <v>356</v>
      </c>
      <c r="E223" s="149" t="s">
        <v>655</v>
      </c>
      <c r="F223" s="149"/>
      <c r="G223" s="223" t="str">
        <f t="shared" si="8"/>
        <v>4-</v>
      </c>
      <c r="H223" s="146" t="str">
        <f t="shared" si="9"/>
        <v>1205</v>
      </c>
    </row>
    <row r="224" spans="1:8" ht="24.75" customHeight="1">
      <c r="A224" s="149">
        <v>223</v>
      </c>
      <c r="B224" s="148" t="s">
        <v>1590</v>
      </c>
      <c r="C224" s="148">
        <v>59.25</v>
      </c>
      <c r="D224" s="149" t="s">
        <v>356</v>
      </c>
      <c r="E224" s="149" t="s">
        <v>655</v>
      </c>
      <c r="F224" s="149"/>
      <c r="G224" s="223" t="str">
        <f t="shared" si="8"/>
        <v>4-</v>
      </c>
      <c r="H224" s="146" t="str">
        <f t="shared" si="9"/>
        <v>1302</v>
      </c>
    </row>
    <row r="225" spans="1:8" ht="24.75" customHeight="1">
      <c r="A225" s="149">
        <v>224</v>
      </c>
      <c r="B225" s="148" t="s">
        <v>1591</v>
      </c>
      <c r="C225" s="148">
        <v>57.34</v>
      </c>
      <c r="D225" s="149" t="s">
        <v>356</v>
      </c>
      <c r="E225" s="149" t="s">
        <v>655</v>
      </c>
      <c r="F225" s="149"/>
      <c r="G225" s="223" t="str">
        <f t="shared" si="8"/>
        <v>4-</v>
      </c>
      <c r="H225" s="146" t="str">
        <f t="shared" si="9"/>
        <v>1303</v>
      </c>
    </row>
    <row r="226" spans="1:8" ht="24.75" customHeight="1">
      <c r="A226" s="149">
        <v>225</v>
      </c>
      <c r="B226" s="148" t="s">
        <v>1592</v>
      </c>
      <c r="C226" s="148">
        <v>60.07</v>
      </c>
      <c r="D226" s="149" t="s">
        <v>356</v>
      </c>
      <c r="E226" s="149" t="s">
        <v>655</v>
      </c>
      <c r="F226" s="149"/>
      <c r="G226" s="223" t="str">
        <f t="shared" si="8"/>
        <v>4-</v>
      </c>
      <c r="H226" s="146" t="str">
        <f t="shared" si="9"/>
        <v>1304</v>
      </c>
    </row>
    <row r="227" spans="1:8" ht="24.75" customHeight="1">
      <c r="A227" s="149">
        <v>226</v>
      </c>
      <c r="B227" s="148" t="s">
        <v>1593</v>
      </c>
      <c r="C227" s="148">
        <v>59.51</v>
      </c>
      <c r="D227" s="149" t="s">
        <v>356</v>
      </c>
      <c r="E227" s="149" t="s">
        <v>655</v>
      </c>
      <c r="F227" s="149"/>
      <c r="G227" s="223" t="str">
        <f t="shared" si="8"/>
        <v>4-</v>
      </c>
      <c r="H227" s="146" t="str">
        <f t="shared" si="9"/>
        <v>1305</v>
      </c>
    </row>
    <row r="228" spans="1:8" ht="24.75" customHeight="1">
      <c r="A228" s="149">
        <v>227</v>
      </c>
      <c r="B228" s="148" t="s">
        <v>1594</v>
      </c>
      <c r="C228" s="148">
        <v>59.25</v>
      </c>
      <c r="D228" s="149" t="s">
        <v>356</v>
      </c>
      <c r="E228" s="149" t="s">
        <v>655</v>
      </c>
      <c r="F228" s="149"/>
      <c r="G228" s="223" t="str">
        <f t="shared" si="8"/>
        <v>4-</v>
      </c>
      <c r="H228" s="146" t="str">
        <f t="shared" si="9"/>
        <v>1402</v>
      </c>
    </row>
    <row r="229" spans="1:8" ht="24.75" customHeight="1">
      <c r="A229" s="149">
        <v>228</v>
      </c>
      <c r="B229" s="148" t="s">
        <v>1595</v>
      </c>
      <c r="C229" s="148">
        <v>60.07</v>
      </c>
      <c r="D229" s="149" t="s">
        <v>356</v>
      </c>
      <c r="E229" s="149" t="s">
        <v>655</v>
      </c>
      <c r="F229" s="149"/>
      <c r="G229" s="223" t="str">
        <f t="shared" si="8"/>
        <v>4-</v>
      </c>
      <c r="H229" s="146" t="str">
        <f t="shared" si="9"/>
        <v>1404</v>
      </c>
    </row>
    <row r="230" spans="1:8" ht="24.75" customHeight="1">
      <c r="A230" s="149">
        <v>229</v>
      </c>
      <c r="B230" s="148" t="s">
        <v>1596</v>
      </c>
      <c r="C230" s="148">
        <v>59.51</v>
      </c>
      <c r="D230" s="149" t="s">
        <v>356</v>
      </c>
      <c r="E230" s="149" t="s">
        <v>655</v>
      </c>
      <c r="F230" s="149"/>
      <c r="G230" s="223" t="str">
        <f t="shared" si="8"/>
        <v>4-</v>
      </c>
      <c r="H230" s="146" t="str">
        <f t="shared" si="9"/>
        <v>1405</v>
      </c>
    </row>
    <row r="231" spans="1:8" ht="24.75" customHeight="1">
      <c r="A231" s="149">
        <v>230</v>
      </c>
      <c r="B231" s="148" t="s">
        <v>1597</v>
      </c>
      <c r="C231" s="148">
        <v>60.44</v>
      </c>
      <c r="D231" s="149" t="s">
        <v>356</v>
      </c>
      <c r="E231" s="149" t="s">
        <v>655</v>
      </c>
      <c r="F231" s="149"/>
      <c r="G231" s="223" t="str">
        <f t="shared" si="8"/>
        <v>4-</v>
      </c>
      <c r="H231" s="146" t="str">
        <f t="shared" si="9"/>
        <v>1501</v>
      </c>
    </row>
    <row r="232" spans="1:8" ht="24.75" customHeight="1">
      <c r="A232" s="149">
        <v>231</v>
      </c>
      <c r="B232" s="148" t="s">
        <v>1598</v>
      </c>
      <c r="C232" s="148">
        <v>57.34</v>
      </c>
      <c r="D232" s="149" t="s">
        <v>356</v>
      </c>
      <c r="E232" s="149" t="s">
        <v>655</v>
      </c>
      <c r="F232" s="149"/>
      <c r="G232" s="223" t="str">
        <f t="shared" si="8"/>
        <v>4-</v>
      </c>
      <c r="H232" s="146" t="str">
        <f t="shared" si="9"/>
        <v>1503</v>
      </c>
    </row>
    <row r="233" spans="1:8" ht="24.75" customHeight="1">
      <c r="A233" s="149">
        <v>232</v>
      </c>
      <c r="B233" s="148" t="s">
        <v>1599</v>
      </c>
      <c r="C233" s="148">
        <v>60.07</v>
      </c>
      <c r="D233" s="149" t="s">
        <v>356</v>
      </c>
      <c r="E233" s="149" t="s">
        <v>655</v>
      </c>
      <c r="F233" s="149"/>
      <c r="G233" s="223" t="str">
        <f t="shared" si="8"/>
        <v>4-</v>
      </c>
      <c r="H233" s="146" t="str">
        <f t="shared" si="9"/>
        <v>1504</v>
      </c>
    </row>
    <row r="234" spans="1:8" ht="24.75" customHeight="1">
      <c r="A234" s="149">
        <v>233</v>
      </c>
      <c r="B234" s="148" t="s">
        <v>1600</v>
      </c>
      <c r="C234" s="148">
        <v>59.51</v>
      </c>
      <c r="D234" s="149" t="s">
        <v>356</v>
      </c>
      <c r="E234" s="149" t="s">
        <v>655</v>
      </c>
      <c r="F234" s="149"/>
      <c r="G234" s="223" t="str">
        <f t="shared" si="8"/>
        <v>4-</v>
      </c>
      <c r="H234" s="146" t="str">
        <f t="shared" si="9"/>
        <v>1505</v>
      </c>
    </row>
    <row r="235" spans="1:8" ht="24.75" customHeight="1">
      <c r="A235" s="149">
        <v>234</v>
      </c>
      <c r="B235" s="148" t="s">
        <v>1601</v>
      </c>
      <c r="C235" s="148">
        <v>60.44</v>
      </c>
      <c r="D235" s="149" t="s">
        <v>356</v>
      </c>
      <c r="E235" s="149" t="s">
        <v>655</v>
      </c>
      <c r="F235" s="149"/>
      <c r="G235" s="223" t="str">
        <f t="shared" si="8"/>
        <v>4-</v>
      </c>
      <c r="H235" s="146" t="str">
        <f t="shared" si="9"/>
        <v>1601</v>
      </c>
    </row>
    <row r="236" spans="1:8" ht="24.75" customHeight="1">
      <c r="A236" s="149">
        <v>235</v>
      </c>
      <c r="B236" s="148" t="s">
        <v>1602</v>
      </c>
      <c r="C236" s="148">
        <v>57.34</v>
      </c>
      <c r="D236" s="149" t="s">
        <v>356</v>
      </c>
      <c r="E236" s="149" t="s">
        <v>655</v>
      </c>
      <c r="F236" s="149"/>
      <c r="G236" s="223" t="str">
        <f t="shared" si="8"/>
        <v>4-</v>
      </c>
      <c r="H236" s="146" t="str">
        <f t="shared" si="9"/>
        <v>1603</v>
      </c>
    </row>
    <row r="237" spans="1:8" ht="24.75" customHeight="1">
      <c r="A237" s="149">
        <v>236</v>
      </c>
      <c r="B237" s="148" t="s">
        <v>1603</v>
      </c>
      <c r="C237" s="148">
        <v>60.07</v>
      </c>
      <c r="D237" s="149" t="s">
        <v>356</v>
      </c>
      <c r="E237" s="149" t="s">
        <v>655</v>
      </c>
      <c r="F237" s="149"/>
      <c r="G237" s="223" t="str">
        <f t="shared" si="8"/>
        <v>4-</v>
      </c>
      <c r="H237" s="146" t="str">
        <f t="shared" si="9"/>
        <v>1604</v>
      </c>
    </row>
    <row r="238" spans="1:8" ht="24.75" customHeight="1">
      <c r="A238" s="149">
        <v>237</v>
      </c>
      <c r="B238" s="148" t="s">
        <v>1604</v>
      </c>
      <c r="C238" s="148">
        <v>60.44</v>
      </c>
      <c r="D238" s="149" t="s">
        <v>356</v>
      </c>
      <c r="E238" s="149" t="s">
        <v>655</v>
      </c>
      <c r="F238" s="149"/>
      <c r="G238" s="223" t="str">
        <f t="shared" si="8"/>
        <v>4-</v>
      </c>
      <c r="H238" s="146" t="str">
        <f t="shared" si="9"/>
        <v>1701</v>
      </c>
    </row>
    <row r="239" spans="1:8" ht="24.75" customHeight="1">
      <c r="A239" s="149">
        <v>238</v>
      </c>
      <c r="B239" s="148" t="s">
        <v>1605</v>
      </c>
      <c r="C239" s="148">
        <v>59.25</v>
      </c>
      <c r="D239" s="149" t="s">
        <v>356</v>
      </c>
      <c r="E239" s="149" t="s">
        <v>655</v>
      </c>
      <c r="F239" s="149"/>
      <c r="G239" s="223" t="str">
        <f t="shared" si="8"/>
        <v>4-</v>
      </c>
      <c r="H239" s="146" t="str">
        <f t="shared" si="9"/>
        <v>1702</v>
      </c>
    </row>
    <row r="240" spans="1:8" ht="24.75" customHeight="1">
      <c r="A240" s="149">
        <v>239</v>
      </c>
      <c r="B240" s="148" t="s">
        <v>1606</v>
      </c>
      <c r="C240" s="148">
        <v>57.34</v>
      </c>
      <c r="D240" s="149" t="s">
        <v>356</v>
      </c>
      <c r="E240" s="149" t="s">
        <v>655</v>
      </c>
      <c r="F240" s="149"/>
      <c r="G240" s="223" t="str">
        <f t="shared" si="8"/>
        <v>4-</v>
      </c>
      <c r="H240" s="146" t="str">
        <f t="shared" si="9"/>
        <v>1703</v>
      </c>
    </row>
    <row r="241" spans="1:8" ht="24.75" customHeight="1">
      <c r="A241" s="149">
        <v>240</v>
      </c>
      <c r="B241" s="148" t="s">
        <v>1607</v>
      </c>
      <c r="C241" s="148">
        <v>60.07</v>
      </c>
      <c r="D241" s="149" t="s">
        <v>356</v>
      </c>
      <c r="E241" s="149" t="s">
        <v>655</v>
      </c>
      <c r="F241" s="149"/>
      <c r="G241" s="223" t="str">
        <f t="shared" si="8"/>
        <v>4-</v>
      </c>
      <c r="H241" s="146" t="str">
        <f t="shared" si="9"/>
        <v>1704</v>
      </c>
    </row>
    <row r="242" spans="1:8" ht="24.75" customHeight="1">
      <c r="A242" s="149">
        <v>241</v>
      </c>
      <c r="B242" s="148" t="s">
        <v>1608</v>
      </c>
      <c r="C242" s="148">
        <v>59.51</v>
      </c>
      <c r="D242" s="149" t="s">
        <v>356</v>
      </c>
      <c r="E242" s="149" t="s">
        <v>655</v>
      </c>
      <c r="F242" s="149"/>
      <c r="G242" s="223" t="str">
        <f t="shared" si="8"/>
        <v>4-</v>
      </c>
      <c r="H242" s="146" t="str">
        <f t="shared" si="9"/>
        <v>1705</v>
      </c>
    </row>
    <row r="243" spans="1:8" ht="24.75" customHeight="1">
      <c r="A243" s="149">
        <v>242</v>
      </c>
      <c r="B243" s="148" t="s">
        <v>1609</v>
      </c>
      <c r="C243" s="148">
        <v>60.44</v>
      </c>
      <c r="D243" s="149" t="s">
        <v>356</v>
      </c>
      <c r="E243" s="149" t="s">
        <v>655</v>
      </c>
      <c r="F243" s="149"/>
      <c r="G243" s="223" t="str">
        <f t="shared" si="8"/>
        <v>4-</v>
      </c>
      <c r="H243" s="146" t="str">
        <f t="shared" si="9"/>
        <v>1801</v>
      </c>
    </row>
    <row r="244" spans="1:8" ht="24.75" customHeight="1">
      <c r="A244" s="149">
        <v>243</v>
      </c>
      <c r="B244" s="148" t="s">
        <v>1610</v>
      </c>
      <c r="C244" s="148">
        <v>59.25</v>
      </c>
      <c r="D244" s="149" t="s">
        <v>356</v>
      </c>
      <c r="E244" s="149" t="s">
        <v>655</v>
      </c>
      <c r="F244" s="149"/>
      <c r="G244" s="223" t="str">
        <f t="shared" si="8"/>
        <v>4-</v>
      </c>
      <c r="H244" s="146" t="str">
        <f t="shared" si="9"/>
        <v>1802</v>
      </c>
    </row>
    <row r="245" spans="1:8" ht="24.75" customHeight="1">
      <c r="A245" s="149">
        <v>244</v>
      </c>
      <c r="B245" s="148" t="s">
        <v>1611</v>
      </c>
      <c r="C245" s="148">
        <v>57.34</v>
      </c>
      <c r="D245" s="149" t="s">
        <v>356</v>
      </c>
      <c r="E245" s="149" t="s">
        <v>655</v>
      </c>
      <c r="F245" s="149"/>
      <c r="G245" s="223" t="str">
        <f t="shared" si="8"/>
        <v>4-</v>
      </c>
      <c r="H245" s="146" t="str">
        <f t="shared" si="9"/>
        <v>1803</v>
      </c>
    </row>
    <row r="246" spans="1:8" ht="24.75" customHeight="1">
      <c r="A246" s="149">
        <v>245</v>
      </c>
      <c r="B246" s="148" t="s">
        <v>1612</v>
      </c>
      <c r="C246" s="148">
        <v>60.07</v>
      </c>
      <c r="D246" s="149" t="s">
        <v>356</v>
      </c>
      <c r="E246" s="149" t="s">
        <v>655</v>
      </c>
      <c r="F246" s="149"/>
      <c r="G246" s="223" t="str">
        <f t="shared" si="8"/>
        <v>4-</v>
      </c>
      <c r="H246" s="146" t="str">
        <f t="shared" si="9"/>
        <v>1804</v>
      </c>
    </row>
    <row r="247" spans="1:8" ht="24.75" customHeight="1">
      <c r="A247" s="149">
        <v>246</v>
      </c>
      <c r="B247" s="148" t="s">
        <v>1613</v>
      </c>
      <c r="C247" s="148">
        <v>59.51</v>
      </c>
      <c r="D247" s="149" t="s">
        <v>356</v>
      </c>
      <c r="E247" s="149" t="s">
        <v>655</v>
      </c>
      <c r="F247" s="149"/>
      <c r="G247" s="223" t="str">
        <f t="shared" si="8"/>
        <v>4-</v>
      </c>
      <c r="H247" s="146" t="str">
        <f t="shared" si="9"/>
        <v>1805</v>
      </c>
    </row>
    <row r="248" spans="1:8" ht="24.75" customHeight="1">
      <c r="A248" s="149">
        <v>247</v>
      </c>
      <c r="B248" s="148" t="s">
        <v>1614</v>
      </c>
      <c r="C248" s="148">
        <v>60.44</v>
      </c>
      <c r="D248" s="149" t="s">
        <v>356</v>
      </c>
      <c r="E248" s="149" t="s">
        <v>655</v>
      </c>
      <c r="F248" s="149"/>
      <c r="G248" s="223" t="str">
        <f t="shared" si="8"/>
        <v>4-</v>
      </c>
      <c r="H248" s="146" t="str">
        <f t="shared" si="9"/>
        <v>1901</v>
      </c>
    </row>
    <row r="249" spans="1:8" ht="24.75" customHeight="1">
      <c r="A249" s="149">
        <v>248</v>
      </c>
      <c r="B249" s="148" t="s">
        <v>1615</v>
      </c>
      <c r="C249" s="148">
        <v>59.25</v>
      </c>
      <c r="D249" s="149" t="s">
        <v>356</v>
      </c>
      <c r="E249" s="149" t="s">
        <v>655</v>
      </c>
      <c r="F249" s="149"/>
      <c r="G249" s="223" t="str">
        <f t="shared" si="8"/>
        <v>4-</v>
      </c>
      <c r="H249" s="146" t="str">
        <f t="shared" si="9"/>
        <v>1902</v>
      </c>
    </row>
    <row r="250" spans="1:8" ht="24.75" customHeight="1">
      <c r="A250" s="149">
        <v>249</v>
      </c>
      <c r="B250" s="148" t="s">
        <v>1616</v>
      </c>
      <c r="C250" s="148">
        <v>57.34</v>
      </c>
      <c r="D250" s="149" t="s">
        <v>356</v>
      </c>
      <c r="E250" s="149" t="s">
        <v>655</v>
      </c>
      <c r="F250" s="149"/>
      <c r="G250" s="223" t="str">
        <f t="shared" si="8"/>
        <v>4-</v>
      </c>
      <c r="H250" s="146" t="str">
        <f t="shared" si="9"/>
        <v>1903</v>
      </c>
    </row>
    <row r="251" spans="1:8" ht="24.75" customHeight="1">
      <c r="A251" s="149">
        <v>250</v>
      </c>
      <c r="B251" s="148" t="s">
        <v>1617</v>
      </c>
      <c r="C251" s="148">
        <v>60.07</v>
      </c>
      <c r="D251" s="149" t="s">
        <v>356</v>
      </c>
      <c r="E251" s="149" t="s">
        <v>655</v>
      </c>
      <c r="F251" s="149"/>
      <c r="G251" s="223" t="str">
        <f t="shared" si="8"/>
        <v>4-</v>
      </c>
      <c r="H251" s="146" t="str">
        <f t="shared" si="9"/>
        <v>1904</v>
      </c>
    </row>
    <row r="252" spans="1:8" ht="24.75" customHeight="1">
      <c r="A252" s="149">
        <v>251</v>
      </c>
      <c r="B252" s="148" t="s">
        <v>1618</v>
      </c>
      <c r="C252" s="148">
        <v>59.51</v>
      </c>
      <c r="D252" s="149" t="s">
        <v>356</v>
      </c>
      <c r="E252" s="149" t="s">
        <v>655</v>
      </c>
      <c r="F252" s="149"/>
      <c r="G252" s="223" t="str">
        <f t="shared" si="8"/>
        <v>4-</v>
      </c>
      <c r="H252" s="146" t="str">
        <f t="shared" si="9"/>
        <v>1905</v>
      </c>
    </row>
    <row r="253" spans="1:8" ht="24.75" customHeight="1">
      <c r="A253" s="149">
        <v>252</v>
      </c>
      <c r="B253" s="148" t="s">
        <v>1619</v>
      </c>
      <c r="C253" s="148">
        <v>60.44</v>
      </c>
      <c r="D253" s="149" t="s">
        <v>356</v>
      </c>
      <c r="E253" s="149" t="s">
        <v>655</v>
      </c>
      <c r="F253" s="149"/>
      <c r="G253" s="223" t="str">
        <f t="shared" si="8"/>
        <v>4-</v>
      </c>
      <c r="H253" s="146" t="str">
        <f t="shared" si="9"/>
        <v>2001</v>
      </c>
    </row>
    <row r="254" spans="1:8" ht="24.75" customHeight="1">
      <c r="A254" s="149">
        <v>253</v>
      </c>
      <c r="B254" s="148" t="s">
        <v>1620</v>
      </c>
      <c r="C254" s="148">
        <v>59.25</v>
      </c>
      <c r="D254" s="149" t="s">
        <v>356</v>
      </c>
      <c r="E254" s="149" t="s">
        <v>655</v>
      </c>
      <c r="F254" s="149"/>
      <c r="G254" s="223" t="str">
        <f t="shared" si="8"/>
        <v>4-</v>
      </c>
      <c r="H254" s="146" t="str">
        <f t="shared" si="9"/>
        <v>2002</v>
      </c>
    </row>
    <row r="255" spans="1:8" ht="24.75" customHeight="1">
      <c r="A255" s="149">
        <v>254</v>
      </c>
      <c r="B255" s="148" t="s">
        <v>1621</v>
      </c>
      <c r="C255" s="148">
        <v>57.34</v>
      </c>
      <c r="D255" s="149" t="s">
        <v>356</v>
      </c>
      <c r="E255" s="149" t="s">
        <v>655</v>
      </c>
      <c r="F255" s="149"/>
      <c r="G255" s="223" t="str">
        <f t="shared" si="8"/>
        <v>4-</v>
      </c>
      <c r="H255" s="146" t="str">
        <f t="shared" si="9"/>
        <v>2003</v>
      </c>
    </row>
    <row r="256" spans="1:8" ht="24.75" customHeight="1">
      <c r="A256" s="149">
        <v>255</v>
      </c>
      <c r="B256" s="148" t="s">
        <v>1622</v>
      </c>
      <c r="C256" s="148">
        <v>60.07</v>
      </c>
      <c r="D256" s="149" t="s">
        <v>356</v>
      </c>
      <c r="E256" s="149" t="s">
        <v>655</v>
      </c>
      <c r="F256" s="149"/>
      <c r="G256" s="223" t="str">
        <f t="shared" si="8"/>
        <v>4-</v>
      </c>
      <c r="H256" s="146" t="str">
        <f t="shared" si="9"/>
        <v>2004</v>
      </c>
    </row>
    <row r="257" spans="1:8" ht="24.75" customHeight="1">
      <c r="A257" s="149">
        <v>256</v>
      </c>
      <c r="B257" s="148" t="s">
        <v>1623</v>
      </c>
      <c r="C257" s="148">
        <v>59.51</v>
      </c>
      <c r="D257" s="149" t="s">
        <v>356</v>
      </c>
      <c r="E257" s="149" t="s">
        <v>655</v>
      </c>
      <c r="F257" s="149"/>
      <c r="G257" s="223" t="str">
        <f t="shared" si="8"/>
        <v>4-</v>
      </c>
      <c r="H257" s="146" t="str">
        <f t="shared" si="9"/>
        <v>2005</v>
      </c>
    </row>
    <row r="258" spans="1:8" ht="24.75" customHeight="1">
      <c r="A258" s="149">
        <v>257</v>
      </c>
      <c r="B258" s="148" t="s">
        <v>1624</v>
      </c>
      <c r="C258" s="148">
        <v>60.44</v>
      </c>
      <c r="D258" s="149" t="s">
        <v>356</v>
      </c>
      <c r="E258" s="149" t="s">
        <v>655</v>
      </c>
      <c r="F258" s="149"/>
      <c r="G258" s="223" t="str">
        <f t="shared" si="8"/>
        <v>4-</v>
      </c>
      <c r="H258" s="146" t="str">
        <f t="shared" si="9"/>
        <v>2101</v>
      </c>
    </row>
    <row r="259" spans="1:8" ht="24.75" customHeight="1">
      <c r="A259" s="149">
        <v>258</v>
      </c>
      <c r="B259" s="148" t="s">
        <v>1625</v>
      </c>
      <c r="C259" s="148">
        <v>59.25</v>
      </c>
      <c r="D259" s="149" t="s">
        <v>356</v>
      </c>
      <c r="E259" s="149" t="s">
        <v>655</v>
      </c>
      <c r="F259" s="149"/>
      <c r="G259" s="223" t="str">
        <f t="shared" ref="G259:G322" si="10">LEFT(B259,2)</f>
        <v>4-</v>
      </c>
      <c r="H259" s="146" t="str">
        <f t="shared" ref="H259:H322" si="11">RIGHT(B259,4)</f>
        <v>2102</v>
      </c>
    </row>
    <row r="260" spans="1:8" ht="24.75" customHeight="1">
      <c r="A260" s="149">
        <v>259</v>
      </c>
      <c r="B260" s="148" t="s">
        <v>1626</v>
      </c>
      <c r="C260" s="148">
        <v>57.34</v>
      </c>
      <c r="D260" s="149" t="s">
        <v>356</v>
      </c>
      <c r="E260" s="149" t="s">
        <v>655</v>
      </c>
      <c r="F260" s="149"/>
      <c r="G260" s="223" t="str">
        <f t="shared" si="10"/>
        <v>4-</v>
      </c>
      <c r="H260" s="146" t="str">
        <f t="shared" si="11"/>
        <v>2103</v>
      </c>
    </row>
    <row r="261" spans="1:8" ht="24.75" customHeight="1">
      <c r="A261" s="149">
        <v>260</v>
      </c>
      <c r="B261" s="148" t="s">
        <v>1627</v>
      </c>
      <c r="C261" s="148">
        <v>60.07</v>
      </c>
      <c r="D261" s="149" t="s">
        <v>356</v>
      </c>
      <c r="E261" s="149" t="s">
        <v>655</v>
      </c>
      <c r="F261" s="149"/>
      <c r="G261" s="223" t="str">
        <f t="shared" si="10"/>
        <v>4-</v>
      </c>
      <c r="H261" s="146" t="str">
        <f t="shared" si="11"/>
        <v>2104</v>
      </c>
    </row>
    <row r="262" spans="1:8" ht="24.75" customHeight="1">
      <c r="A262" s="149">
        <v>261</v>
      </c>
      <c r="B262" s="148" t="s">
        <v>1628</v>
      </c>
      <c r="C262" s="148">
        <v>59.51</v>
      </c>
      <c r="D262" s="149" t="s">
        <v>356</v>
      </c>
      <c r="E262" s="149" t="s">
        <v>655</v>
      </c>
      <c r="F262" s="149"/>
      <c r="G262" s="223" t="str">
        <f t="shared" si="10"/>
        <v>4-</v>
      </c>
      <c r="H262" s="146" t="str">
        <f t="shared" si="11"/>
        <v>2105</v>
      </c>
    </row>
    <row r="263" spans="1:8" ht="24.75" customHeight="1">
      <c r="A263" s="149">
        <v>262</v>
      </c>
      <c r="B263" s="148" t="s">
        <v>1629</v>
      </c>
      <c r="C263" s="148">
        <v>57.73</v>
      </c>
      <c r="D263" s="149" t="s">
        <v>356</v>
      </c>
      <c r="E263" s="149" t="s">
        <v>657</v>
      </c>
      <c r="F263" s="149"/>
      <c r="G263" s="223" t="str">
        <f t="shared" si="10"/>
        <v>4-</v>
      </c>
      <c r="H263" s="146" t="str">
        <f t="shared" si="11"/>
        <v>-302</v>
      </c>
    </row>
    <row r="264" spans="1:8" ht="24.75" customHeight="1">
      <c r="A264" s="149">
        <v>263</v>
      </c>
      <c r="B264" s="148" t="s">
        <v>1630</v>
      </c>
      <c r="C264" s="148">
        <v>59.98</v>
      </c>
      <c r="D264" s="149" t="s">
        <v>356</v>
      </c>
      <c r="E264" s="149" t="s">
        <v>657</v>
      </c>
      <c r="F264" s="149"/>
      <c r="G264" s="223" t="str">
        <f t="shared" si="10"/>
        <v>4-</v>
      </c>
      <c r="H264" s="146" t="str">
        <f t="shared" si="11"/>
        <v>-303</v>
      </c>
    </row>
    <row r="265" spans="1:8" ht="24.75" customHeight="1">
      <c r="A265" s="149">
        <v>264</v>
      </c>
      <c r="B265" s="148" t="s">
        <v>1631</v>
      </c>
      <c r="C265" s="148">
        <v>59.98</v>
      </c>
      <c r="D265" s="149" t="s">
        <v>356</v>
      </c>
      <c r="E265" s="149" t="s">
        <v>657</v>
      </c>
      <c r="F265" s="149"/>
      <c r="G265" s="223" t="str">
        <f t="shared" si="10"/>
        <v>4-</v>
      </c>
      <c r="H265" s="146" t="str">
        <f t="shared" si="11"/>
        <v>-304</v>
      </c>
    </row>
    <row r="266" spans="1:8" ht="24.75" customHeight="1">
      <c r="A266" s="149">
        <v>265</v>
      </c>
      <c r="B266" s="148" t="s">
        <v>1632</v>
      </c>
      <c r="C266" s="148">
        <v>57.38</v>
      </c>
      <c r="D266" s="149" t="s">
        <v>356</v>
      </c>
      <c r="E266" s="149" t="s">
        <v>657</v>
      </c>
      <c r="F266" s="149"/>
      <c r="G266" s="223" t="str">
        <f t="shared" si="10"/>
        <v>4-</v>
      </c>
      <c r="H266" s="146" t="str">
        <f t="shared" si="11"/>
        <v>-305</v>
      </c>
    </row>
    <row r="267" spans="1:8" ht="24.75" customHeight="1">
      <c r="A267" s="149">
        <v>266</v>
      </c>
      <c r="B267" s="148" t="s">
        <v>1633</v>
      </c>
      <c r="C267" s="148">
        <v>59.23</v>
      </c>
      <c r="D267" s="149" t="s">
        <v>356</v>
      </c>
      <c r="E267" s="149" t="s">
        <v>657</v>
      </c>
      <c r="F267" s="149"/>
      <c r="G267" s="223" t="str">
        <f t="shared" si="10"/>
        <v>4-</v>
      </c>
      <c r="H267" s="146" t="str">
        <f t="shared" si="11"/>
        <v>-306</v>
      </c>
    </row>
    <row r="268" spans="1:8" ht="24.75" customHeight="1">
      <c r="A268" s="149">
        <v>267</v>
      </c>
      <c r="B268" s="148" t="s">
        <v>1634</v>
      </c>
      <c r="C268" s="148">
        <v>59.16</v>
      </c>
      <c r="D268" s="149" t="s">
        <v>356</v>
      </c>
      <c r="E268" s="149" t="s">
        <v>657</v>
      </c>
      <c r="F268" s="149"/>
      <c r="G268" s="223" t="str">
        <f t="shared" si="10"/>
        <v>4-</v>
      </c>
      <c r="H268" s="146" t="str">
        <f t="shared" si="11"/>
        <v>-307</v>
      </c>
    </row>
    <row r="269" spans="1:8" ht="24.75" customHeight="1">
      <c r="A269" s="149">
        <v>268</v>
      </c>
      <c r="B269" s="148" t="s">
        <v>1635</v>
      </c>
      <c r="C269" s="148">
        <v>59.21</v>
      </c>
      <c r="D269" s="149" t="s">
        <v>356</v>
      </c>
      <c r="E269" s="149" t="s">
        <v>657</v>
      </c>
      <c r="F269" s="149"/>
      <c r="G269" s="223" t="str">
        <f t="shared" si="10"/>
        <v>4-</v>
      </c>
      <c r="H269" s="146" t="str">
        <f t="shared" si="11"/>
        <v>-308</v>
      </c>
    </row>
    <row r="270" spans="1:8" ht="24.75" customHeight="1">
      <c r="A270" s="149">
        <v>269</v>
      </c>
      <c r="B270" s="148" t="s">
        <v>1636</v>
      </c>
      <c r="C270" s="148">
        <v>59.13</v>
      </c>
      <c r="D270" s="149" t="s">
        <v>356</v>
      </c>
      <c r="E270" s="149" t="s">
        <v>657</v>
      </c>
      <c r="F270" s="149"/>
      <c r="G270" s="223" t="str">
        <f t="shared" si="10"/>
        <v>4-</v>
      </c>
      <c r="H270" s="146" t="str">
        <f t="shared" si="11"/>
        <v>-401</v>
      </c>
    </row>
    <row r="271" spans="1:8" ht="24.75" customHeight="1">
      <c r="A271" s="149">
        <v>270</v>
      </c>
      <c r="B271" s="148" t="s">
        <v>1637</v>
      </c>
      <c r="C271" s="148">
        <v>57.81</v>
      </c>
      <c r="D271" s="149" t="s">
        <v>356</v>
      </c>
      <c r="E271" s="149" t="s">
        <v>657</v>
      </c>
      <c r="F271" s="149"/>
      <c r="G271" s="223" t="str">
        <f t="shared" si="10"/>
        <v>4-</v>
      </c>
      <c r="H271" s="146" t="str">
        <f t="shared" si="11"/>
        <v>-402</v>
      </c>
    </row>
    <row r="272" spans="1:8" ht="24.75" customHeight="1">
      <c r="A272" s="149">
        <v>271</v>
      </c>
      <c r="B272" s="148" t="s">
        <v>1638</v>
      </c>
      <c r="C272" s="148">
        <v>60.07</v>
      </c>
      <c r="D272" s="149" t="s">
        <v>356</v>
      </c>
      <c r="E272" s="149" t="s">
        <v>657</v>
      </c>
      <c r="F272" s="149"/>
      <c r="G272" s="223" t="str">
        <f t="shared" si="10"/>
        <v>4-</v>
      </c>
      <c r="H272" s="146" t="str">
        <f t="shared" si="11"/>
        <v>-403</v>
      </c>
    </row>
    <row r="273" spans="1:8" ht="24.75" customHeight="1">
      <c r="A273" s="149">
        <v>272</v>
      </c>
      <c r="B273" s="148" t="s">
        <v>1639</v>
      </c>
      <c r="C273" s="148">
        <v>60.07</v>
      </c>
      <c r="D273" s="149" t="s">
        <v>356</v>
      </c>
      <c r="E273" s="149" t="s">
        <v>657</v>
      </c>
      <c r="F273" s="149"/>
      <c r="G273" s="223" t="str">
        <f t="shared" si="10"/>
        <v>4-</v>
      </c>
      <c r="H273" s="146" t="str">
        <f t="shared" si="11"/>
        <v>-404</v>
      </c>
    </row>
    <row r="274" spans="1:8" ht="24.75" customHeight="1">
      <c r="A274" s="149">
        <v>273</v>
      </c>
      <c r="B274" s="148" t="s">
        <v>1640</v>
      </c>
      <c r="C274" s="148">
        <v>57.46</v>
      </c>
      <c r="D274" s="149" t="s">
        <v>356</v>
      </c>
      <c r="E274" s="149" t="s">
        <v>657</v>
      </c>
      <c r="F274" s="149"/>
      <c r="G274" s="223" t="str">
        <f t="shared" si="10"/>
        <v>4-</v>
      </c>
      <c r="H274" s="146" t="str">
        <f t="shared" si="11"/>
        <v>-405</v>
      </c>
    </row>
    <row r="275" spans="1:8" ht="24.75" customHeight="1">
      <c r="A275" s="149">
        <v>274</v>
      </c>
      <c r="B275" s="148" t="s">
        <v>1641</v>
      </c>
      <c r="C275" s="148">
        <v>59.31</v>
      </c>
      <c r="D275" s="149" t="s">
        <v>356</v>
      </c>
      <c r="E275" s="149" t="s">
        <v>657</v>
      </c>
      <c r="F275" s="149"/>
      <c r="G275" s="223" t="str">
        <f t="shared" si="10"/>
        <v>4-</v>
      </c>
      <c r="H275" s="146" t="str">
        <f t="shared" si="11"/>
        <v>-406</v>
      </c>
    </row>
    <row r="276" spans="1:8" ht="24.75" customHeight="1">
      <c r="A276" s="149">
        <v>275</v>
      </c>
      <c r="B276" s="148" t="s">
        <v>1642</v>
      </c>
      <c r="C276" s="148">
        <v>59.52</v>
      </c>
      <c r="D276" s="149" t="s">
        <v>356</v>
      </c>
      <c r="E276" s="149" t="s">
        <v>657</v>
      </c>
      <c r="F276" s="149"/>
      <c r="G276" s="223" t="str">
        <f t="shared" si="10"/>
        <v>4-</v>
      </c>
      <c r="H276" s="146" t="str">
        <f t="shared" si="11"/>
        <v>-407</v>
      </c>
    </row>
    <row r="277" spans="1:8" ht="24.75" customHeight="1">
      <c r="A277" s="149">
        <v>276</v>
      </c>
      <c r="B277" s="148" t="s">
        <v>1643</v>
      </c>
      <c r="C277" s="148">
        <v>59.51</v>
      </c>
      <c r="D277" s="149" t="s">
        <v>356</v>
      </c>
      <c r="E277" s="149" t="s">
        <v>657</v>
      </c>
      <c r="F277" s="149"/>
      <c r="G277" s="223" t="str">
        <f t="shared" si="10"/>
        <v>4-</v>
      </c>
      <c r="H277" s="146" t="str">
        <f t="shared" si="11"/>
        <v>-408</v>
      </c>
    </row>
    <row r="278" spans="1:8" ht="24.75" customHeight="1">
      <c r="A278" s="149">
        <v>277</v>
      </c>
      <c r="B278" s="148" t="s">
        <v>1644</v>
      </c>
      <c r="C278" s="148">
        <v>59.13</v>
      </c>
      <c r="D278" s="149" t="s">
        <v>356</v>
      </c>
      <c r="E278" s="149" t="s">
        <v>657</v>
      </c>
      <c r="F278" s="149"/>
      <c r="G278" s="223" t="str">
        <f t="shared" si="10"/>
        <v>4-</v>
      </c>
      <c r="H278" s="146" t="str">
        <f t="shared" si="11"/>
        <v>-501</v>
      </c>
    </row>
    <row r="279" spans="1:8" ht="24.75" customHeight="1">
      <c r="A279" s="149">
        <v>278</v>
      </c>
      <c r="B279" s="148" t="s">
        <v>1645</v>
      </c>
      <c r="C279" s="148">
        <v>57.81</v>
      </c>
      <c r="D279" s="149" t="s">
        <v>356</v>
      </c>
      <c r="E279" s="149" t="s">
        <v>657</v>
      </c>
      <c r="F279" s="149"/>
      <c r="G279" s="223" t="str">
        <f t="shared" si="10"/>
        <v>4-</v>
      </c>
      <c r="H279" s="146" t="str">
        <f t="shared" si="11"/>
        <v>-502</v>
      </c>
    </row>
    <row r="280" spans="1:8" ht="24.75" customHeight="1">
      <c r="A280" s="149">
        <v>279</v>
      </c>
      <c r="B280" s="148" t="s">
        <v>1646</v>
      </c>
      <c r="C280" s="148">
        <v>60.07</v>
      </c>
      <c r="D280" s="149" t="s">
        <v>356</v>
      </c>
      <c r="E280" s="149" t="s">
        <v>657</v>
      </c>
      <c r="F280" s="149"/>
      <c r="G280" s="223" t="str">
        <f t="shared" si="10"/>
        <v>4-</v>
      </c>
      <c r="H280" s="146" t="str">
        <f t="shared" si="11"/>
        <v>-503</v>
      </c>
    </row>
    <row r="281" spans="1:8" ht="24.75" customHeight="1">
      <c r="A281" s="149">
        <v>280</v>
      </c>
      <c r="B281" s="148" t="s">
        <v>1647</v>
      </c>
      <c r="C281" s="148">
        <v>60.07</v>
      </c>
      <c r="D281" s="149" t="s">
        <v>356</v>
      </c>
      <c r="E281" s="149" t="s">
        <v>657</v>
      </c>
      <c r="F281" s="149"/>
      <c r="G281" s="223" t="str">
        <f t="shared" si="10"/>
        <v>4-</v>
      </c>
      <c r="H281" s="146" t="str">
        <f t="shared" si="11"/>
        <v>-504</v>
      </c>
    </row>
    <row r="282" spans="1:8" ht="24.75" customHeight="1">
      <c r="A282" s="149">
        <v>281</v>
      </c>
      <c r="B282" s="148" t="s">
        <v>1648</v>
      </c>
      <c r="C282" s="148">
        <v>57.46</v>
      </c>
      <c r="D282" s="149" t="s">
        <v>356</v>
      </c>
      <c r="E282" s="149" t="s">
        <v>657</v>
      </c>
      <c r="F282" s="149"/>
      <c r="G282" s="223" t="str">
        <f t="shared" si="10"/>
        <v>4-</v>
      </c>
      <c r="H282" s="146" t="str">
        <f t="shared" si="11"/>
        <v>-505</v>
      </c>
    </row>
    <row r="283" spans="1:8" ht="24.75" customHeight="1">
      <c r="A283" s="149">
        <v>282</v>
      </c>
      <c r="B283" s="148" t="s">
        <v>1649</v>
      </c>
      <c r="C283" s="148">
        <v>59.31</v>
      </c>
      <c r="D283" s="149" t="s">
        <v>356</v>
      </c>
      <c r="E283" s="149" t="s">
        <v>657</v>
      </c>
      <c r="F283" s="149"/>
      <c r="G283" s="223" t="str">
        <f t="shared" si="10"/>
        <v>4-</v>
      </c>
      <c r="H283" s="146" t="str">
        <f t="shared" si="11"/>
        <v>-506</v>
      </c>
    </row>
    <row r="284" spans="1:8" ht="24.75" customHeight="1">
      <c r="A284" s="149">
        <v>283</v>
      </c>
      <c r="B284" s="148" t="s">
        <v>1650</v>
      </c>
      <c r="C284" s="148">
        <v>59.52</v>
      </c>
      <c r="D284" s="149" t="s">
        <v>356</v>
      </c>
      <c r="E284" s="149" t="s">
        <v>657</v>
      </c>
      <c r="F284" s="149"/>
      <c r="G284" s="223" t="str">
        <f t="shared" si="10"/>
        <v>4-</v>
      </c>
      <c r="H284" s="146" t="str">
        <f t="shared" si="11"/>
        <v>-507</v>
      </c>
    </row>
    <row r="285" spans="1:8" ht="24.75" customHeight="1">
      <c r="A285" s="149">
        <v>284</v>
      </c>
      <c r="B285" s="148" t="s">
        <v>1651</v>
      </c>
      <c r="C285" s="148">
        <v>59.51</v>
      </c>
      <c r="D285" s="149" t="s">
        <v>356</v>
      </c>
      <c r="E285" s="149" t="s">
        <v>657</v>
      </c>
      <c r="F285" s="149"/>
      <c r="G285" s="223" t="str">
        <f t="shared" si="10"/>
        <v>4-</v>
      </c>
      <c r="H285" s="146" t="str">
        <f t="shared" si="11"/>
        <v>-508</v>
      </c>
    </row>
    <row r="286" spans="1:8" ht="24.75" customHeight="1">
      <c r="A286" s="149">
        <v>285</v>
      </c>
      <c r="B286" s="148" t="s">
        <v>1652</v>
      </c>
      <c r="C286" s="148">
        <v>59.13</v>
      </c>
      <c r="D286" s="149" t="s">
        <v>356</v>
      </c>
      <c r="E286" s="149" t="s">
        <v>657</v>
      </c>
      <c r="F286" s="149"/>
      <c r="G286" s="223" t="str">
        <f t="shared" si="10"/>
        <v>4-</v>
      </c>
      <c r="H286" s="146" t="str">
        <f t="shared" si="11"/>
        <v>-601</v>
      </c>
    </row>
    <row r="287" spans="1:8" ht="24.75" customHeight="1">
      <c r="A287" s="149">
        <v>286</v>
      </c>
      <c r="B287" s="148" t="s">
        <v>1653</v>
      </c>
      <c r="C287" s="148">
        <v>57.81</v>
      </c>
      <c r="D287" s="149" t="s">
        <v>356</v>
      </c>
      <c r="E287" s="149" t="s">
        <v>657</v>
      </c>
      <c r="F287" s="149"/>
      <c r="G287" s="223" t="str">
        <f t="shared" si="10"/>
        <v>4-</v>
      </c>
      <c r="H287" s="146" t="str">
        <f t="shared" si="11"/>
        <v>-602</v>
      </c>
    </row>
    <row r="288" spans="1:8" ht="24.75" customHeight="1">
      <c r="A288" s="149">
        <v>287</v>
      </c>
      <c r="B288" s="148" t="s">
        <v>1654</v>
      </c>
      <c r="C288" s="148">
        <v>60.07</v>
      </c>
      <c r="D288" s="149" t="s">
        <v>356</v>
      </c>
      <c r="E288" s="149" t="s">
        <v>657</v>
      </c>
      <c r="F288" s="149"/>
      <c r="G288" s="223" t="str">
        <f t="shared" si="10"/>
        <v>4-</v>
      </c>
      <c r="H288" s="146" t="str">
        <f t="shared" si="11"/>
        <v>-603</v>
      </c>
    </row>
    <row r="289" spans="1:8" ht="24.75" customHeight="1">
      <c r="A289" s="149">
        <v>288</v>
      </c>
      <c r="B289" s="148" t="s">
        <v>1655</v>
      </c>
      <c r="C289" s="148">
        <v>60.07</v>
      </c>
      <c r="D289" s="149" t="s">
        <v>356</v>
      </c>
      <c r="E289" s="149" t="s">
        <v>657</v>
      </c>
      <c r="F289" s="149"/>
      <c r="G289" s="223" t="str">
        <f t="shared" si="10"/>
        <v>4-</v>
      </c>
      <c r="H289" s="146" t="str">
        <f t="shared" si="11"/>
        <v>-604</v>
      </c>
    </row>
    <row r="290" spans="1:8" ht="24.75" customHeight="1">
      <c r="A290" s="149">
        <v>289</v>
      </c>
      <c r="B290" s="148" t="s">
        <v>1656</v>
      </c>
      <c r="C290" s="148">
        <v>57.46</v>
      </c>
      <c r="D290" s="149" t="s">
        <v>356</v>
      </c>
      <c r="E290" s="149" t="s">
        <v>657</v>
      </c>
      <c r="F290" s="149"/>
      <c r="G290" s="223" t="str">
        <f t="shared" si="10"/>
        <v>4-</v>
      </c>
      <c r="H290" s="146" t="str">
        <f t="shared" si="11"/>
        <v>-605</v>
      </c>
    </row>
    <row r="291" spans="1:8" ht="24.75" customHeight="1">
      <c r="A291" s="149">
        <v>290</v>
      </c>
      <c r="B291" s="148" t="s">
        <v>1657</v>
      </c>
      <c r="C291" s="148">
        <v>59.31</v>
      </c>
      <c r="D291" s="149" t="s">
        <v>356</v>
      </c>
      <c r="E291" s="149" t="s">
        <v>657</v>
      </c>
      <c r="F291" s="149"/>
      <c r="G291" s="223" t="str">
        <f t="shared" si="10"/>
        <v>4-</v>
      </c>
      <c r="H291" s="146" t="str">
        <f t="shared" si="11"/>
        <v>-606</v>
      </c>
    </row>
    <row r="292" spans="1:8" ht="24.75" customHeight="1">
      <c r="A292" s="149">
        <v>291</v>
      </c>
      <c r="B292" s="148" t="s">
        <v>1658</v>
      </c>
      <c r="C292" s="148">
        <v>59.52</v>
      </c>
      <c r="D292" s="149" t="s">
        <v>356</v>
      </c>
      <c r="E292" s="149" t="s">
        <v>657</v>
      </c>
      <c r="F292" s="149"/>
      <c r="G292" s="223" t="str">
        <f t="shared" si="10"/>
        <v>4-</v>
      </c>
      <c r="H292" s="146" t="str">
        <f t="shared" si="11"/>
        <v>-607</v>
      </c>
    </row>
    <row r="293" spans="1:8" ht="24.75" customHeight="1">
      <c r="A293" s="149">
        <v>292</v>
      </c>
      <c r="B293" s="148" t="s">
        <v>1659</v>
      </c>
      <c r="C293" s="148">
        <v>59.51</v>
      </c>
      <c r="D293" s="149" t="s">
        <v>356</v>
      </c>
      <c r="E293" s="149" t="s">
        <v>657</v>
      </c>
      <c r="F293" s="149"/>
      <c r="G293" s="223" t="str">
        <f t="shared" si="10"/>
        <v>4-</v>
      </c>
      <c r="H293" s="146" t="str">
        <f t="shared" si="11"/>
        <v>-608</v>
      </c>
    </row>
    <row r="294" spans="1:8" ht="24.75" customHeight="1">
      <c r="A294" s="149">
        <v>293</v>
      </c>
      <c r="B294" s="148" t="s">
        <v>1660</v>
      </c>
      <c r="C294" s="148">
        <v>59.13</v>
      </c>
      <c r="D294" s="149" t="s">
        <v>356</v>
      </c>
      <c r="E294" s="149" t="s">
        <v>657</v>
      </c>
      <c r="F294" s="149"/>
      <c r="G294" s="223" t="str">
        <f t="shared" si="10"/>
        <v>4-</v>
      </c>
      <c r="H294" s="146" t="str">
        <f t="shared" si="11"/>
        <v>-701</v>
      </c>
    </row>
    <row r="295" spans="1:8" ht="24.75" customHeight="1">
      <c r="A295" s="149">
        <v>294</v>
      </c>
      <c r="B295" s="148" t="s">
        <v>1661</v>
      </c>
      <c r="C295" s="148">
        <v>57.81</v>
      </c>
      <c r="D295" s="149" t="s">
        <v>356</v>
      </c>
      <c r="E295" s="149" t="s">
        <v>657</v>
      </c>
      <c r="F295" s="149"/>
      <c r="G295" s="223" t="str">
        <f t="shared" si="10"/>
        <v>4-</v>
      </c>
      <c r="H295" s="146" t="str">
        <f t="shared" si="11"/>
        <v>-702</v>
      </c>
    </row>
    <row r="296" spans="1:8" ht="24.75" customHeight="1">
      <c r="A296" s="149">
        <v>295</v>
      </c>
      <c r="B296" s="148" t="s">
        <v>1662</v>
      </c>
      <c r="C296" s="148">
        <v>60.07</v>
      </c>
      <c r="D296" s="149" t="s">
        <v>356</v>
      </c>
      <c r="E296" s="149" t="s">
        <v>657</v>
      </c>
      <c r="F296" s="149"/>
      <c r="G296" s="223" t="str">
        <f t="shared" si="10"/>
        <v>4-</v>
      </c>
      <c r="H296" s="146" t="str">
        <f t="shared" si="11"/>
        <v>-703</v>
      </c>
    </row>
    <row r="297" spans="1:8" ht="24.75" customHeight="1">
      <c r="A297" s="149">
        <v>296</v>
      </c>
      <c r="B297" s="148" t="s">
        <v>1663</v>
      </c>
      <c r="C297" s="148">
        <v>60.07</v>
      </c>
      <c r="D297" s="149" t="s">
        <v>356</v>
      </c>
      <c r="E297" s="149" t="s">
        <v>657</v>
      </c>
      <c r="F297" s="149"/>
      <c r="G297" s="223" t="str">
        <f t="shared" si="10"/>
        <v>4-</v>
      </c>
      <c r="H297" s="146" t="str">
        <f t="shared" si="11"/>
        <v>-704</v>
      </c>
    </row>
    <row r="298" spans="1:8" ht="24.75" customHeight="1">
      <c r="A298" s="149">
        <v>297</v>
      </c>
      <c r="B298" s="148" t="s">
        <v>1664</v>
      </c>
      <c r="C298" s="148">
        <v>57.46</v>
      </c>
      <c r="D298" s="149" t="s">
        <v>356</v>
      </c>
      <c r="E298" s="149" t="s">
        <v>657</v>
      </c>
      <c r="F298" s="149"/>
      <c r="G298" s="223" t="str">
        <f t="shared" si="10"/>
        <v>4-</v>
      </c>
      <c r="H298" s="146" t="str">
        <f t="shared" si="11"/>
        <v>-705</v>
      </c>
    </row>
    <row r="299" spans="1:8" ht="24.75" customHeight="1">
      <c r="A299" s="149">
        <v>298</v>
      </c>
      <c r="B299" s="148" t="s">
        <v>1665</v>
      </c>
      <c r="C299" s="148">
        <v>59.31</v>
      </c>
      <c r="D299" s="149" t="s">
        <v>356</v>
      </c>
      <c r="E299" s="149" t="s">
        <v>657</v>
      </c>
      <c r="F299" s="149"/>
      <c r="G299" s="223" t="str">
        <f t="shared" si="10"/>
        <v>4-</v>
      </c>
      <c r="H299" s="146" t="str">
        <f t="shared" si="11"/>
        <v>-706</v>
      </c>
    </row>
    <row r="300" spans="1:8" ht="24.75" customHeight="1">
      <c r="A300" s="149">
        <v>299</v>
      </c>
      <c r="B300" s="148" t="s">
        <v>1666</v>
      </c>
      <c r="C300" s="148">
        <v>59.52</v>
      </c>
      <c r="D300" s="149" t="s">
        <v>356</v>
      </c>
      <c r="E300" s="149" t="s">
        <v>657</v>
      </c>
      <c r="F300" s="149"/>
      <c r="G300" s="223" t="str">
        <f t="shared" si="10"/>
        <v>4-</v>
      </c>
      <c r="H300" s="146" t="str">
        <f t="shared" si="11"/>
        <v>-707</v>
      </c>
    </row>
    <row r="301" spans="1:8" ht="24.75" customHeight="1">
      <c r="A301" s="149">
        <v>300</v>
      </c>
      <c r="B301" s="148" t="s">
        <v>1667</v>
      </c>
      <c r="C301" s="148">
        <v>59.51</v>
      </c>
      <c r="D301" s="149" t="s">
        <v>356</v>
      </c>
      <c r="E301" s="149" t="s">
        <v>657</v>
      </c>
      <c r="F301" s="149"/>
      <c r="G301" s="223" t="str">
        <f t="shared" si="10"/>
        <v>4-</v>
      </c>
      <c r="H301" s="146" t="str">
        <f t="shared" si="11"/>
        <v>-708</v>
      </c>
    </row>
    <row r="302" spans="1:8" ht="24.75" customHeight="1">
      <c r="A302" s="149">
        <v>301</v>
      </c>
      <c r="B302" s="148" t="s">
        <v>1668</v>
      </c>
      <c r="C302" s="148">
        <v>59.13</v>
      </c>
      <c r="D302" s="149" t="s">
        <v>356</v>
      </c>
      <c r="E302" s="149" t="s">
        <v>657</v>
      </c>
      <c r="F302" s="149"/>
      <c r="G302" s="223" t="str">
        <f t="shared" si="10"/>
        <v>4-</v>
      </c>
      <c r="H302" s="146" t="str">
        <f t="shared" si="11"/>
        <v>-801</v>
      </c>
    </row>
    <row r="303" spans="1:8" ht="24.75" customHeight="1">
      <c r="A303" s="149">
        <v>302</v>
      </c>
      <c r="B303" s="148" t="s">
        <v>1669</v>
      </c>
      <c r="C303" s="148">
        <v>57.81</v>
      </c>
      <c r="D303" s="149" t="s">
        <v>356</v>
      </c>
      <c r="E303" s="149" t="s">
        <v>657</v>
      </c>
      <c r="F303" s="149"/>
      <c r="G303" s="223" t="str">
        <f t="shared" si="10"/>
        <v>4-</v>
      </c>
      <c r="H303" s="146" t="str">
        <f t="shared" si="11"/>
        <v>-802</v>
      </c>
    </row>
    <row r="304" spans="1:8" ht="24.75" customHeight="1">
      <c r="A304" s="149">
        <v>303</v>
      </c>
      <c r="B304" s="148" t="s">
        <v>1670</v>
      </c>
      <c r="C304" s="148">
        <v>60.07</v>
      </c>
      <c r="D304" s="149" t="s">
        <v>356</v>
      </c>
      <c r="E304" s="149" t="s">
        <v>657</v>
      </c>
      <c r="F304" s="149"/>
      <c r="G304" s="223" t="str">
        <f t="shared" si="10"/>
        <v>4-</v>
      </c>
      <c r="H304" s="146" t="str">
        <f t="shared" si="11"/>
        <v>-803</v>
      </c>
    </row>
    <row r="305" spans="1:8" ht="24.75" customHeight="1">
      <c r="A305" s="149">
        <v>304</v>
      </c>
      <c r="B305" s="148" t="s">
        <v>1671</v>
      </c>
      <c r="C305" s="148">
        <v>60.07</v>
      </c>
      <c r="D305" s="149" t="s">
        <v>356</v>
      </c>
      <c r="E305" s="149" t="s">
        <v>657</v>
      </c>
      <c r="F305" s="149"/>
      <c r="G305" s="223" t="str">
        <f t="shared" si="10"/>
        <v>4-</v>
      </c>
      <c r="H305" s="146" t="str">
        <f t="shared" si="11"/>
        <v>-804</v>
      </c>
    </row>
    <row r="306" spans="1:8" ht="24.75" customHeight="1">
      <c r="A306" s="149">
        <v>305</v>
      </c>
      <c r="B306" s="148" t="s">
        <v>1672</v>
      </c>
      <c r="C306" s="148">
        <v>57.46</v>
      </c>
      <c r="D306" s="149" t="s">
        <v>356</v>
      </c>
      <c r="E306" s="149" t="s">
        <v>657</v>
      </c>
      <c r="F306" s="149"/>
      <c r="G306" s="223" t="str">
        <f t="shared" si="10"/>
        <v>4-</v>
      </c>
      <c r="H306" s="146" t="str">
        <f t="shared" si="11"/>
        <v>-805</v>
      </c>
    </row>
    <row r="307" spans="1:8" ht="24.75" customHeight="1">
      <c r="A307" s="149">
        <v>306</v>
      </c>
      <c r="B307" s="148" t="s">
        <v>1673</v>
      </c>
      <c r="C307" s="148">
        <v>59.31</v>
      </c>
      <c r="D307" s="149" t="s">
        <v>356</v>
      </c>
      <c r="E307" s="149" t="s">
        <v>657</v>
      </c>
      <c r="F307" s="149"/>
      <c r="G307" s="223" t="str">
        <f t="shared" si="10"/>
        <v>4-</v>
      </c>
      <c r="H307" s="146" t="str">
        <f t="shared" si="11"/>
        <v>-806</v>
      </c>
    </row>
    <row r="308" spans="1:8" ht="24.75" customHeight="1">
      <c r="A308" s="149">
        <v>307</v>
      </c>
      <c r="B308" s="148" t="s">
        <v>1674</v>
      </c>
      <c r="C308" s="148">
        <v>59.52</v>
      </c>
      <c r="D308" s="149" t="s">
        <v>356</v>
      </c>
      <c r="E308" s="149" t="s">
        <v>657</v>
      </c>
      <c r="F308" s="149"/>
      <c r="G308" s="223" t="str">
        <f t="shared" si="10"/>
        <v>4-</v>
      </c>
      <c r="H308" s="146" t="str">
        <f t="shared" si="11"/>
        <v>-807</v>
      </c>
    </row>
    <row r="309" spans="1:8" ht="24.75" customHeight="1">
      <c r="A309" s="149">
        <v>308</v>
      </c>
      <c r="B309" s="148" t="s">
        <v>1675</v>
      </c>
      <c r="C309" s="148">
        <v>59.51</v>
      </c>
      <c r="D309" s="149" t="s">
        <v>356</v>
      </c>
      <c r="E309" s="149" t="s">
        <v>657</v>
      </c>
      <c r="F309" s="149"/>
      <c r="G309" s="223" t="str">
        <f t="shared" si="10"/>
        <v>4-</v>
      </c>
      <c r="H309" s="146" t="str">
        <f t="shared" si="11"/>
        <v>-808</v>
      </c>
    </row>
    <row r="310" spans="1:8" ht="24.75" customHeight="1">
      <c r="A310" s="149">
        <v>309</v>
      </c>
      <c r="B310" s="148" t="s">
        <v>1676</v>
      </c>
      <c r="C310" s="148">
        <v>59.19</v>
      </c>
      <c r="D310" s="149" t="s">
        <v>356</v>
      </c>
      <c r="E310" s="149" t="s">
        <v>657</v>
      </c>
      <c r="F310" s="149"/>
      <c r="G310" s="223" t="str">
        <f t="shared" si="10"/>
        <v>4-</v>
      </c>
      <c r="H310" s="146" t="str">
        <f t="shared" si="11"/>
        <v>-901</v>
      </c>
    </row>
    <row r="311" spans="1:8" ht="24.75" customHeight="1">
      <c r="A311" s="149">
        <v>310</v>
      </c>
      <c r="B311" s="148" t="s">
        <v>1677</v>
      </c>
      <c r="C311" s="148">
        <v>57.81</v>
      </c>
      <c r="D311" s="149" t="s">
        <v>356</v>
      </c>
      <c r="E311" s="149" t="s">
        <v>657</v>
      </c>
      <c r="F311" s="149"/>
      <c r="G311" s="223" t="str">
        <f t="shared" si="10"/>
        <v>4-</v>
      </c>
      <c r="H311" s="146" t="str">
        <f t="shared" si="11"/>
        <v>-902</v>
      </c>
    </row>
    <row r="312" spans="1:8" ht="24.75" customHeight="1">
      <c r="A312" s="149">
        <v>311</v>
      </c>
      <c r="B312" s="148" t="s">
        <v>1678</v>
      </c>
      <c r="C312" s="148">
        <v>60.07</v>
      </c>
      <c r="D312" s="149" t="s">
        <v>356</v>
      </c>
      <c r="E312" s="149" t="s">
        <v>657</v>
      </c>
      <c r="F312" s="149"/>
      <c r="G312" s="223" t="str">
        <f t="shared" si="10"/>
        <v>4-</v>
      </c>
      <c r="H312" s="146" t="str">
        <f t="shared" si="11"/>
        <v>-903</v>
      </c>
    </row>
    <row r="313" spans="1:8" ht="24.75" customHeight="1">
      <c r="A313" s="149">
        <v>312</v>
      </c>
      <c r="B313" s="148" t="s">
        <v>1679</v>
      </c>
      <c r="C313" s="148">
        <v>60.07</v>
      </c>
      <c r="D313" s="149" t="s">
        <v>356</v>
      </c>
      <c r="E313" s="149" t="s">
        <v>657</v>
      </c>
      <c r="F313" s="149"/>
      <c r="G313" s="223" t="str">
        <f t="shared" si="10"/>
        <v>4-</v>
      </c>
      <c r="H313" s="146" t="str">
        <f t="shared" si="11"/>
        <v>-904</v>
      </c>
    </row>
    <row r="314" spans="1:8" ht="24.75" customHeight="1">
      <c r="A314" s="149">
        <v>313</v>
      </c>
      <c r="B314" s="148" t="s">
        <v>1680</v>
      </c>
      <c r="C314" s="148">
        <v>57.46</v>
      </c>
      <c r="D314" s="149" t="s">
        <v>356</v>
      </c>
      <c r="E314" s="149" t="s">
        <v>657</v>
      </c>
      <c r="F314" s="149"/>
      <c r="G314" s="223" t="str">
        <f t="shared" si="10"/>
        <v>4-</v>
      </c>
      <c r="H314" s="146" t="str">
        <f t="shared" si="11"/>
        <v>-905</v>
      </c>
    </row>
    <row r="315" spans="1:8" ht="24.75" customHeight="1">
      <c r="A315" s="149">
        <v>314</v>
      </c>
      <c r="B315" s="148" t="s">
        <v>1681</v>
      </c>
      <c r="C315" s="148">
        <v>59.31</v>
      </c>
      <c r="D315" s="149" t="s">
        <v>356</v>
      </c>
      <c r="E315" s="149" t="s">
        <v>657</v>
      </c>
      <c r="F315" s="149"/>
      <c r="G315" s="223" t="str">
        <f t="shared" si="10"/>
        <v>4-</v>
      </c>
      <c r="H315" s="146" t="str">
        <f t="shared" si="11"/>
        <v>-906</v>
      </c>
    </row>
    <row r="316" spans="1:8" ht="24.75" customHeight="1">
      <c r="A316" s="149">
        <v>315</v>
      </c>
      <c r="B316" s="148" t="s">
        <v>1682</v>
      </c>
      <c r="C316" s="148">
        <v>60.07</v>
      </c>
      <c r="D316" s="149" t="s">
        <v>356</v>
      </c>
      <c r="E316" s="149" t="s">
        <v>657</v>
      </c>
      <c r="F316" s="149"/>
      <c r="G316" s="223" t="str">
        <f t="shared" si="10"/>
        <v>4-</v>
      </c>
      <c r="H316" s="146" t="str">
        <f t="shared" si="11"/>
        <v>1104</v>
      </c>
    </row>
    <row r="317" spans="1:8" ht="24.75" customHeight="1">
      <c r="A317" s="149">
        <v>316</v>
      </c>
      <c r="B317" s="148" t="s">
        <v>1683</v>
      </c>
      <c r="C317" s="148">
        <v>57.46</v>
      </c>
      <c r="D317" s="149" t="s">
        <v>356</v>
      </c>
      <c r="E317" s="149" t="s">
        <v>657</v>
      </c>
      <c r="F317" s="149"/>
      <c r="G317" s="223" t="str">
        <f t="shared" si="10"/>
        <v>4-</v>
      </c>
      <c r="H317" s="146" t="str">
        <f t="shared" si="11"/>
        <v>1105</v>
      </c>
    </row>
    <row r="318" spans="1:8" ht="24.75" customHeight="1">
      <c r="A318" s="149">
        <v>317</v>
      </c>
      <c r="B318" s="148" t="s">
        <v>1684</v>
      </c>
      <c r="C318" s="148">
        <v>59.31</v>
      </c>
      <c r="D318" s="149" t="s">
        <v>356</v>
      </c>
      <c r="E318" s="149" t="s">
        <v>657</v>
      </c>
      <c r="F318" s="149"/>
      <c r="G318" s="223" t="str">
        <f t="shared" si="10"/>
        <v>4-</v>
      </c>
      <c r="H318" s="146" t="str">
        <f t="shared" si="11"/>
        <v>1106</v>
      </c>
    </row>
    <row r="319" spans="1:8" ht="24.75" customHeight="1">
      <c r="A319" s="149">
        <v>318</v>
      </c>
      <c r="B319" s="148" t="s">
        <v>1685</v>
      </c>
      <c r="C319" s="148">
        <v>59.52</v>
      </c>
      <c r="D319" s="149" t="s">
        <v>356</v>
      </c>
      <c r="E319" s="149" t="s">
        <v>657</v>
      </c>
      <c r="F319" s="149"/>
      <c r="G319" s="223" t="str">
        <f t="shared" si="10"/>
        <v>4-</v>
      </c>
      <c r="H319" s="146" t="str">
        <f t="shared" si="11"/>
        <v>1107</v>
      </c>
    </row>
    <row r="320" spans="1:8" ht="24.75" customHeight="1">
      <c r="A320" s="149">
        <v>319</v>
      </c>
      <c r="B320" s="148" t="s">
        <v>1686</v>
      </c>
      <c r="C320" s="148">
        <v>59.51</v>
      </c>
      <c r="D320" s="149" t="s">
        <v>356</v>
      </c>
      <c r="E320" s="149" t="s">
        <v>657</v>
      </c>
      <c r="F320" s="149"/>
      <c r="G320" s="223" t="str">
        <f t="shared" si="10"/>
        <v>4-</v>
      </c>
      <c r="H320" s="146" t="str">
        <f t="shared" si="11"/>
        <v>1108</v>
      </c>
    </row>
    <row r="321" spans="1:8" ht="24.75" customHeight="1">
      <c r="A321" s="149">
        <v>320</v>
      </c>
      <c r="B321" s="148" t="s">
        <v>1687</v>
      </c>
      <c r="C321" s="148">
        <v>59.19</v>
      </c>
      <c r="D321" s="149" t="s">
        <v>356</v>
      </c>
      <c r="E321" s="149" t="s">
        <v>657</v>
      </c>
      <c r="F321" s="149"/>
      <c r="G321" s="223" t="str">
        <f t="shared" si="10"/>
        <v>4-</v>
      </c>
      <c r="H321" s="146" t="str">
        <f t="shared" si="11"/>
        <v>1201</v>
      </c>
    </row>
    <row r="322" spans="1:8" ht="24.75" customHeight="1">
      <c r="A322" s="149">
        <v>321</v>
      </c>
      <c r="B322" s="148" t="s">
        <v>1688</v>
      </c>
      <c r="C322" s="148">
        <v>57.81</v>
      </c>
      <c r="D322" s="149" t="s">
        <v>356</v>
      </c>
      <c r="E322" s="149" t="s">
        <v>657</v>
      </c>
      <c r="F322" s="149"/>
      <c r="G322" s="223" t="str">
        <f t="shared" si="10"/>
        <v>4-</v>
      </c>
      <c r="H322" s="146" t="str">
        <f t="shared" si="11"/>
        <v>1202</v>
      </c>
    </row>
    <row r="323" spans="1:8" ht="24.75" customHeight="1">
      <c r="A323" s="149">
        <v>322</v>
      </c>
      <c r="B323" s="148" t="s">
        <v>1689</v>
      </c>
      <c r="C323" s="148">
        <v>60.07</v>
      </c>
      <c r="D323" s="149" t="s">
        <v>356</v>
      </c>
      <c r="E323" s="149" t="s">
        <v>657</v>
      </c>
      <c r="F323" s="149"/>
      <c r="G323" s="223" t="str">
        <f t="shared" ref="G323:G386" si="12">LEFT(B323,2)</f>
        <v>4-</v>
      </c>
      <c r="H323" s="146" t="str">
        <f t="shared" ref="H323:H386" si="13">RIGHT(B323,4)</f>
        <v>1203</v>
      </c>
    </row>
    <row r="324" spans="1:8" ht="24.75" customHeight="1">
      <c r="A324" s="149">
        <v>323</v>
      </c>
      <c r="B324" s="148" t="s">
        <v>1690</v>
      </c>
      <c r="C324" s="148">
        <v>60.07</v>
      </c>
      <c r="D324" s="149" t="s">
        <v>356</v>
      </c>
      <c r="E324" s="149" t="s">
        <v>657</v>
      </c>
      <c r="F324" s="149"/>
      <c r="G324" s="223" t="str">
        <f t="shared" si="12"/>
        <v>4-</v>
      </c>
      <c r="H324" s="146" t="str">
        <f t="shared" si="13"/>
        <v>1204</v>
      </c>
    </row>
    <row r="325" spans="1:8" ht="24.75" customHeight="1">
      <c r="A325" s="149">
        <v>324</v>
      </c>
      <c r="B325" s="148" t="s">
        <v>1691</v>
      </c>
      <c r="C325" s="148">
        <v>57.46</v>
      </c>
      <c r="D325" s="149" t="s">
        <v>356</v>
      </c>
      <c r="E325" s="149" t="s">
        <v>657</v>
      </c>
      <c r="F325" s="149"/>
      <c r="G325" s="223" t="str">
        <f t="shared" si="12"/>
        <v>4-</v>
      </c>
      <c r="H325" s="146" t="str">
        <f t="shared" si="13"/>
        <v>1205</v>
      </c>
    </row>
    <row r="326" spans="1:8" ht="24.75" customHeight="1">
      <c r="A326" s="149">
        <v>325</v>
      </c>
      <c r="B326" s="148" t="s">
        <v>1692</v>
      </c>
      <c r="C326" s="148">
        <v>59.31</v>
      </c>
      <c r="D326" s="149" t="s">
        <v>356</v>
      </c>
      <c r="E326" s="149" t="s">
        <v>657</v>
      </c>
      <c r="F326" s="149"/>
      <c r="G326" s="223" t="str">
        <f t="shared" si="12"/>
        <v>4-</v>
      </c>
      <c r="H326" s="146" t="str">
        <f t="shared" si="13"/>
        <v>1206</v>
      </c>
    </row>
    <row r="327" spans="1:8" ht="24.75" customHeight="1">
      <c r="A327" s="149">
        <v>326</v>
      </c>
      <c r="B327" s="148" t="s">
        <v>1693</v>
      </c>
      <c r="C327" s="148">
        <v>59.52</v>
      </c>
      <c r="D327" s="149" t="s">
        <v>356</v>
      </c>
      <c r="E327" s="149" t="s">
        <v>657</v>
      </c>
      <c r="F327" s="149"/>
      <c r="G327" s="223" t="str">
        <f t="shared" si="12"/>
        <v>4-</v>
      </c>
      <c r="H327" s="146" t="str">
        <f t="shared" si="13"/>
        <v>1207</v>
      </c>
    </row>
    <row r="328" spans="1:8" ht="24.75" customHeight="1">
      <c r="A328" s="149">
        <v>327</v>
      </c>
      <c r="B328" s="148" t="s">
        <v>1694</v>
      </c>
      <c r="C328" s="148">
        <v>59.51</v>
      </c>
      <c r="D328" s="149" t="s">
        <v>356</v>
      </c>
      <c r="E328" s="149" t="s">
        <v>657</v>
      </c>
      <c r="F328" s="149"/>
      <c r="G328" s="223" t="str">
        <f t="shared" si="12"/>
        <v>4-</v>
      </c>
      <c r="H328" s="146" t="str">
        <f t="shared" si="13"/>
        <v>1208</v>
      </c>
    </row>
    <row r="329" spans="1:8" ht="24.75" customHeight="1">
      <c r="A329" s="149">
        <v>328</v>
      </c>
      <c r="B329" s="148" t="s">
        <v>1695</v>
      </c>
      <c r="C329" s="148">
        <v>59.19</v>
      </c>
      <c r="D329" s="149" t="s">
        <v>356</v>
      </c>
      <c r="E329" s="149" t="s">
        <v>657</v>
      </c>
      <c r="F329" s="149"/>
      <c r="G329" s="223" t="str">
        <f t="shared" si="12"/>
        <v>4-</v>
      </c>
      <c r="H329" s="146" t="str">
        <f t="shared" si="13"/>
        <v>1301</v>
      </c>
    </row>
    <row r="330" spans="1:8" ht="24.75" customHeight="1">
      <c r="A330" s="149">
        <v>329</v>
      </c>
      <c r="B330" s="148" t="s">
        <v>1696</v>
      </c>
      <c r="C330" s="148">
        <v>57.81</v>
      </c>
      <c r="D330" s="149" t="s">
        <v>356</v>
      </c>
      <c r="E330" s="149" t="s">
        <v>657</v>
      </c>
      <c r="F330" s="149"/>
      <c r="G330" s="223" t="str">
        <f t="shared" si="12"/>
        <v>4-</v>
      </c>
      <c r="H330" s="146" t="str">
        <f t="shared" si="13"/>
        <v>1302</v>
      </c>
    </row>
    <row r="331" spans="1:8" ht="24.75" customHeight="1">
      <c r="A331" s="149">
        <v>330</v>
      </c>
      <c r="B331" s="148" t="s">
        <v>1697</v>
      </c>
      <c r="C331" s="148">
        <v>60.07</v>
      </c>
      <c r="D331" s="149" t="s">
        <v>356</v>
      </c>
      <c r="E331" s="149" t="s">
        <v>657</v>
      </c>
      <c r="F331" s="149"/>
      <c r="G331" s="223" t="str">
        <f t="shared" si="12"/>
        <v>4-</v>
      </c>
      <c r="H331" s="146" t="str">
        <f t="shared" si="13"/>
        <v>1303</v>
      </c>
    </row>
    <row r="332" spans="1:8" ht="24.75" customHeight="1">
      <c r="A332" s="149">
        <v>331</v>
      </c>
      <c r="B332" s="148" t="s">
        <v>1698</v>
      </c>
      <c r="C332" s="148">
        <v>60.07</v>
      </c>
      <c r="D332" s="149" t="s">
        <v>356</v>
      </c>
      <c r="E332" s="149" t="s">
        <v>657</v>
      </c>
      <c r="F332" s="149"/>
      <c r="G332" s="223" t="str">
        <f t="shared" si="12"/>
        <v>4-</v>
      </c>
      <c r="H332" s="146" t="str">
        <f t="shared" si="13"/>
        <v>1304</v>
      </c>
    </row>
    <row r="333" spans="1:8" ht="24.75" customHeight="1">
      <c r="A333" s="149">
        <v>332</v>
      </c>
      <c r="B333" s="148" t="s">
        <v>1699</v>
      </c>
      <c r="C333" s="148">
        <v>57.46</v>
      </c>
      <c r="D333" s="149" t="s">
        <v>356</v>
      </c>
      <c r="E333" s="149" t="s">
        <v>657</v>
      </c>
      <c r="F333" s="149"/>
      <c r="G333" s="223" t="str">
        <f t="shared" si="12"/>
        <v>4-</v>
      </c>
      <c r="H333" s="146" t="str">
        <f t="shared" si="13"/>
        <v>1305</v>
      </c>
    </row>
    <row r="334" spans="1:8" ht="24.75" customHeight="1">
      <c r="A334" s="149">
        <v>333</v>
      </c>
      <c r="B334" s="148" t="s">
        <v>1700</v>
      </c>
      <c r="C334" s="148">
        <v>59.31</v>
      </c>
      <c r="D334" s="149" t="s">
        <v>356</v>
      </c>
      <c r="E334" s="149" t="s">
        <v>657</v>
      </c>
      <c r="F334" s="149"/>
      <c r="G334" s="223" t="str">
        <f t="shared" si="12"/>
        <v>4-</v>
      </c>
      <c r="H334" s="146" t="str">
        <f t="shared" si="13"/>
        <v>1306</v>
      </c>
    </row>
    <row r="335" spans="1:8" ht="24.75" customHeight="1">
      <c r="A335" s="149">
        <v>334</v>
      </c>
      <c r="B335" s="148" t="s">
        <v>1701</v>
      </c>
      <c r="C335" s="148">
        <v>59.52</v>
      </c>
      <c r="D335" s="149" t="s">
        <v>356</v>
      </c>
      <c r="E335" s="149" t="s">
        <v>657</v>
      </c>
      <c r="F335" s="149"/>
      <c r="G335" s="223" t="str">
        <f t="shared" si="12"/>
        <v>4-</v>
      </c>
      <c r="H335" s="146" t="str">
        <f t="shared" si="13"/>
        <v>1307</v>
      </c>
    </row>
    <row r="336" spans="1:8" ht="24.75" customHeight="1">
      <c r="A336" s="149">
        <v>335</v>
      </c>
      <c r="B336" s="148" t="s">
        <v>1702</v>
      </c>
      <c r="C336" s="148">
        <v>59.51</v>
      </c>
      <c r="D336" s="149" t="s">
        <v>356</v>
      </c>
      <c r="E336" s="149" t="s">
        <v>657</v>
      </c>
      <c r="F336" s="149"/>
      <c r="G336" s="223" t="str">
        <f t="shared" si="12"/>
        <v>4-</v>
      </c>
      <c r="H336" s="146" t="str">
        <f t="shared" si="13"/>
        <v>1308</v>
      </c>
    </row>
    <row r="337" spans="1:8" ht="24.75" customHeight="1">
      <c r="A337" s="149">
        <v>336</v>
      </c>
      <c r="B337" s="148" t="s">
        <v>1703</v>
      </c>
      <c r="C337" s="148">
        <v>59.19</v>
      </c>
      <c r="D337" s="149" t="s">
        <v>356</v>
      </c>
      <c r="E337" s="149" t="s">
        <v>657</v>
      </c>
      <c r="F337" s="149"/>
      <c r="G337" s="223" t="str">
        <f t="shared" si="12"/>
        <v>4-</v>
      </c>
      <c r="H337" s="146" t="str">
        <f t="shared" si="13"/>
        <v>1401</v>
      </c>
    </row>
    <row r="338" spans="1:8" ht="24.75" customHeight="1">
      <c r="A338" s="149">
        <v>337</v>
      </c>
      <c r="B338" s="148" t="s">
        <v>1704</v>
      </c>
      <c r="C338" s="148">
        <v>57.81</v>
      </c>
      <c r="D338" s="149" t="s">
        <v>356</v>
      </c>
      <c r="E338" s="149" t="s">
        <v>657</v>
      </c>
      <c r="F338" s="149"/>
      <c r="G338" s="223" t="str">
        <f t="shared" si="12"/>
        <v>4-</v>
      </c>
      <c r="H338" s="146" t="str">
        <f t="shared" si="13"/>
        <v>1402</v>
      </c>
    </row>
    <row r="339" spans="1:8" ht="24.75" customHeight="1">
      <c r="A339" s="149">
        <v>338</v>
      </c>
      <c r="B339" s="148" t="s">
        <v>1705</v>
      </c>
      <c r="C339" s="148">
        <v>60.07</v>
      </c>
      <c r="D339" s="149" t="s">
        <v>356</v>
      </c>
      <c r="E339" s="149" t="s">
        <v>657</v>
      </c>
      <c r="F339" s="149"/>
      <c r="G339" s="223" t="str">
        <f t="shared" si="12"/>
        <v>4-</v>
      </c>
      <c r="H339" s="146" t="str">
        <f t="shared" si="13"/>
        <v>1403</v>
      </c>
    </row>
    <row r="340" spans="1:8" ht="24.75" customHeight="1">
      <c r="A340" s="149">
        <v>339</v>
      </c>
      <c r="B340" s="148" t="s">
        <v>1706</v>
      </c>
      <c r="C340" s="148">
        <v>60.07</v>
      </c>
      <c r="D340" s="149" t="s">
        <v>356</v>
      </c>
      <c r="E340" s="149" t="s">
        <v>657</v>
      </c>
      <c r="F340" s="149"/>
      <c r="G340" s="223" t="str">
        <f t="shared" si="12"/>
        <v>4-</v>
      </c>
      <c r="H340" s="146" t="str">
        <f t="shared" si="13"/>
        <v>1404</v>
      </c>
    </row>
    <row r="341" spans="1:8" ht="24.75" customHeight="1">
      <c r="A341" s="149">
        <v>340</v>
      </c>
      <c r="B341" s="148" t="s">
        <v>1707</v>
      </c>
      <c r="C341" s="148">
        <v>57.46</v>
      </c>
      <c r="D341" s="149" t="s">
        <v>356</v>
      </c>
      <c r="E341" s="149" t="s">
        <v>657</v>
      </c>
      <c r="F341" s="149"/>
      <c r="G341" s="223" t="str">
        <f t="shared" si="12"/>
        <v>4-</v>
      </c>
      <c r="H341" s="146" t="str">
        <f t="shared" si="13"/>
        <v>1405</v>
      </c>
    </row>
    <row r="342" spans="1:8" ht="24.75" customHeight="1">
      <c r="A342" s="149">
        <v>341</v>
      </c>
      <c r="B342" s="148" t="s">
        <v>1708</v>
      </c>
      <c r="C342" s="148">
        <v>59.31</v>
      </c>
      <c r="D342" s="149" t="s">
        <v>356</v>
      </c>
      <c r="E342" s="149" t="s">
        <v>657</v>
      </c>
      <c r="F342" s="149"/>
      <c r="G342" s="223" t="str">
        <f t="shared" si="12"/>
        <v>4-</v>
      </c>
      <c r="H342" s="146" t="str">
        <f t="shared" si="13"/>
        <v>1406</v>
      </c>
    </row>
    <row r="343" spans="1:8" ht="24.75" customHeight="1">
      <c r="A343" s="149">
        <v>342</v>
      </c>
      <c r="B343" s="148" t="s">
        <v>1709</v>
      </c>
      <c r="C343" s="148">
        <v>59.52</v>
      </c>
      <c r="D343" s="149" t="s">
        <v>356</v>
      </c>
      <c r="E343" s="149" t="s">
        <v>657</v>
      </c>
      <c r="F343" s="149"/>
      <c r="G343" s="223" t="str">
        <f t="shared" si="12"/>
        <v>4-</v>
      </c>
      <c r="H343" s="146" t="str">
        <f t="shared" si="13"/>
        <v>1407</v>
      </c>
    </row>
    <row r="344" spans="1:8" ht="24.75" customHeight="1">
      <c r="A344" s="149">
        <v>343</v>
      </c>
      <c r="B344" s="148" t="s">
        <v>1710</v>
      </c>
      <c r="C344" s="148">
        <v>59.51</v>
      </c>
      <c r="D344" s="149" t="s">
        <v>356</v>
      </c>
      <c r="E344" s="149" t="s">
        <v>657</v>
      </c>
      <c r="F344" s="149"/>
      <c r="G344" s="223" t="str">
        <f t="shared" si="12"/>
        <v>4-</v>
      </c>
      <c r="H344" s="146" t="str">
        <f t="shared" si="13"/>
        <v>1408</v>
      </c>
    </row>
    <row r="345" spans="1:8" ht="24.75" customHeight="1">
      <c r="A345" s="149">
        <v>344</v>
      </c>
      <c r="B345" s="148" t="s">
        <v>1711</v>
      </c>
      <c r="C345" s="148">
        <v>59.19</v>
      </c>
      <c r="D345" s="149" t="s">
        <v>356</v>
      </c>
      <c r="E345" s="149" t="s">
        <v>657</v>
      </c>
      <c r="F345" s="149"/>
      <c r="G345" s="223" t="str">
        <f t="shared" si="12"/>
        <v>4-</v>
      </c>
      <c r="H345" s="146" t="str">
        <f t="shared" si="13"/>
        <v>1501</v>
      </c>
    </row>
    <row r="346" spans="1:8" ht="24.75" customHeight="1">
      <c r="A346" s="149">
        <v>345</v>
      </c>
      <c r="B346" s="148" t="s">
        <v>1712</v>
      </c>
      <c r="C346" s="148">
        <v>57.81</v>
      </c>
      <c r="D346" s="149" t="s">
        <v>356</v>
      </c>
      <c r="E346" s="149" t="s">
        <v>657</v>
      </c>
      <c r="F346" s="149"/>
      <c r="G346" s="223" t="str">
        <f t="shared" si="12"/>
        <v>4-</v>
      </c>
      <c r="H346" s="146" t="str">
        <f t="shared" si="13"/>
        <v>1502</v>
      </c>
    </row>
    <row r="347" spans="1:8" ht="24.75" customHeight="1">
      <c r="A347" s="149">
        <v>346</v>
      </c>
      <c r="B347" s="148" t="s">
        <v>1713</v>
      </c>
      <c r="C347" s="148">
        <v>60.07</v>
      </c>
      <c r="D347" s="149" t="s">
        <v>356</v>
      </c>
      <c r="E347" s="149" t="s">
        <v>657</v>
      </c>
      <c r="F347" s="149"/>
      <c r="G347" s="223" t="str">
        <f t="shared" si="12"/>
        <v>4-</v>
      </c>
      <c r="H347" s="146" t="str">
        <f t="shared" si="13"/>
        <v>1503</v>
      </c>
    </row>
    <row r="348" spans="1:8" ht="24.75" customHeight="1">
      <c r="A348" s="149">
        <v>347</v>
      </c>
      <c r="B348" s="148" t="s">
        <v>1714</v>
      </c>
      <c r="C348" s="148">
        <v>60.07</v>
      </c>
      <c r="D348" s="149" t="s">
        <v>356</v>
      </c>
      <c r="E348" s="149" t="s">
        <v>657</v>
      </c>
      <c r="F348" s="149"/>
      <c r="G348" s="223" t="str">
        <f t="shared" si="12"/>
        <v>4-</v>
      </c>
      <c r="H348" s="146" t="str">
        <f t="shared" si="13"/>
        <v>1504</v>
      </c>
    </row>
    <row r="349" spans="1:8" ht="24.75" customHeight="1">
      <c r="A349" s="149">
        <v>348</v>
      </c>
      <c r="B349" s="148" t="s">
        <v>1715</v>
      </c>
      <c r="C349" s="148">
        <v>57.46</v>
      </c>
      <c r="D349" s="149" t="s">
        <v>356</v>
      </c>
      <c r="E349" s="149" t="s">
        <v>657</v>
      </c>
      <c r="F349" s="149"/>
      <c r="G349" s="223" t="str">
        <f t="shared" si="12"/>
        <v>4-</v>
      </c>
      <c r="H349" s="146" t="str">
        <f t="shared" si="13"/>
        <v>1505</v>
      </c>
    </row>
    <row r="350" spans="1:8" ht="24.75" customHeight="1">
      <c r="A350" s="149">
        <v>349</v>
      </c>
      <c r="B350" s="148" t="s">
        <v>1716</v>
      </c>
      <c r="C350" s="148">
        <v>59.31</v>
      </c>
      <c r="D350" s="149" t="s">
        <v>356</v>
      </c>
      <c r="E350" s="149" t="s">
        <v>657</v>
      </c>
      <c r="F350" s="149"/>
      <c r="G350" s="223" t="str">
        <f t="shared" si="12"/>
        <v>4-</v>
      </c>
      <c r="H350" s="146" t="str">
        <f t="shared" si="13"/>
        <v>1506</v>
      </c>
    </row>
    <row r="351" spans="1:8" ht="24.75" customHeight="1">
      <c r="A351" s="149">
        <v>350</v>
      </c>
      <c r="B351" s="148" t="s">
        <v>1717</v>
      </c>
      <c r="C351" s="148">
        <v>59.52</v>
      </c>
      <c r="D351" s="149" t="s">
        <v>356</v>
      </c>
      <c r="E351" s="149" t="s">
        <v>657</v>
      </c>
      <c r="F351" s="149"/>
      <c r="G351" s="223" t="str">
        <f t="shared" si="12"/>
        <v>4-</v>
      </c>
      <c r="H351" s="146" t="str">
        <f t="shared" si="13"/>
        <v>1507</v>
      </c>
    </row>
    <row r="352" spans="1:8" ht="24.75" customHeight="1">
      <c r="A352" s="149">
        <v>351</v>
      </c>
      <c r="B352" s="148" t="s">
        <v>1718</v>
      </c>
      <c r="C352" s="148">
        <v>59.51</v>
      </c>
      <c r="D352" s="149" t="s">
        <v>356</v>
      </c>
      <c r="E352" s="149" t="s">
        <v>657</v>
      </c>
      <c r="F352" s="149"/>
      <c r="G352" s="223" t="str">
        <f t="shared" si="12"/>
        <v>4-</v>
      </c>
      <c r="H352" s="146" t="str">
        <f t="shared" si="13"/>
        <v>1508</v>
      </c>
    </row>
    <row r="353" spans="1:8" ht="24.75" customHeight="1">
      <c r="A353" s="149">
        <v>352</v>
      </c>
      <c r="B353" s="148" t="s">
        <v>1719</v>
      </c>
      <c r="C353" s="148">
        <v>59.19</v>
      </c>
      <c r="D353" s="149" t="s">
        <v>356</v>
      </c>
      <c r="E353" s="149" t="s">
        <v>657</v>
      </c>
      <c r="F353" s="149"/>
      <c r="G353" s="223" t="str">
        <f t="shared" si="12"/>
        <v>4-</v>
      </c>
      <c r="H353" s="146" t="str">
        <f t="shared" si="13"/>
        <v>1601</v>
      </c>
    </row>
    <row r="354" spans="1:8" ht="24.75" customHeight="1">
      <c r="A354" s="149">
        <v>353</v>
      </c>
      <c r="B354" s="148" t="s">
        <v>1720</v>
      </c>
      <c r="C354" s="148">
        <v>57.81</v>
      </c>
      <c r="D354" s="149" t="s">
        <v>356</v>
      </c>
      <c r="E354" s="149" t="s">
        <v>657</v>
      </c>
      <c r="F354" s="149"/>
      <c r="G354" s="223" t="str">
        <f t="shared" si="12"/>
        <v>4-</v>
      </c>
      <c r="H354" s="146" t="str">
        <f t="shared" si="13"/>
        <v>1602</v>
      </c>
    </row>
    <row r="355" spans="1:8" ht="24.75" customHeight="1">
      <c r="A355" s="149">
        <v>354</v>
      </c>
      <c r="B355" s="148" t="s">
        <v>1721</v>
      </c>
      <c r="C355" s="148">
        <v>60.07</v>
      </c>
      <c r="D355" s="149" t="s">
        <v>356</v>
      </c>
      <c r="E355" s="149" t="s">
        <v>657</v>
      </c>
      <c r="F355" s="149"/>
      <c r="G355" s="223" t="str">
        <f t="shared" si="12"/>
        <v>4-</v>
      </c>
      <c r="H355" s="146" t="str">
        <f t="shared" si="13"/>
        <v>1603</v>
      </c>
    </row>
    <row r="356" spans="1:8" ht="24.75" customHeight="1">
      <c r="A356" s="149">
        <v>355</v>
      </c>
      <c r="B356" s="148" t="s">
        <v>1722</v>
      </c>
      <c r="C356" s="148">
        <v>60.07</v>
      </c>
      <c r="D356" s="149" t="s">
        <v>356</v>
      </c>
      <c r="E356" s="149" t="s">
        <v>657</v>
      </c>
      <c r="F356" s="149"/>
      <c r="G356" s="223" t="str">
        <f t="shared" si="12"/>
        <v>4-</v>
      </c>
      <c r="H356" s="146" t="str">
        <f t="shared" si="13"/>
        <v>1604</v>
      </c>
    </row>
    <row r="357" spans="1:8" ht="24.75" customHeight="1">
      <c r="A357" s="149">
        <v>356</v>
      </c>
      <c r="B357" s="148" t="s">
        <v>1723</v>
      </c>
      <c r="C357" s="148">
        <v>57.46</v>
      </c>
      <c r="D357" s="149" t="s">
        <v>356</v>
      </c>
      <c r="E357" s="149" t="s">
        <v>657</v>
      </c>
      <c r="F357" s="149"/>
      <c r="G357" s="223" t="str">
        <f t="shared" si="12"/>
        <v>4-</v>
      </c>
      <c r="H357" s="146" t="str">
        <f t="shared" si="13"/>
        <v>1605</v>
      </c>
    </row>
    <row r="358" spans="1:8" ht="24.75" customHeight="1">
      <c r="A358" s="149">
        <v>357</v>
      </c>
      <c r="B358" s="148" t="s">
        <v>1724</v>
      </c>
      <c r="C358" s="148">
        <v>59.31</v>
      </c>
      <c r="D358" s="149" t="s">
        <v>356</v>
      </c>
      <c r="E358" s="149" t="s">
        <v>657</v>
      </c>
      <c r="F358" s="149"/>
      <c r="G358" s="223" t="str">
        <f t="shared" si="12"/>
        <v>4-</v>
      </c>
      <c r="H358" s="146" t="str">
        <f t="shared" si="13"/>
        <v>1606</v>
      </c>
    </row>
    <row r="359" spans="1:8" ht="24.75" customHeight="1">
      <c r="A359" s="149">
        <v>358</v>
      </c>
      <c r="B359" s="148" t="s">
        <v>1725</v>
      </c>
      <c r="C359" s="148">
        <v>59.52</v>
      </c>
      <c r="D359" s="149" t="s">
        <v>356</v>
      </c>
      <c r="E359" s="149" t="s">
        <v>657</v>
      </c>
      <c r="F359" s="149"/>
      <c r="G359" s="223" t="str">
        <f t="shared" si="12"/>
        <v>4-</v>
      </c>
      <c r="H359" s="146" t="str">
        <f t="shared" si="13"/>
        <v>1607</v>
      </c>
    </row>
    <row r="360" spans="1:8" ht="24.75" customHeight="1">
      <c r="A360" s="149">
        <v>359</v>
      </c>
      <c r="B360" s="148" t="s">
        <v>1726</v>
      </c>
      <c r="C360" s="148">
        <v>59.51</v>
      </c>
      <c r="D360" s="149" t="s">
        <v>356</v>
      </c>
      <c r="E360" s="149" t="s">
        <v>657</v>
      </c>
      <c r="F360" s="149"/>
      <c r="G360" s="223" t="str">
        <f t="shared" si="12"/>
        <v>4-</v>
      </c>
      <c r="H360" s="146" t="str">
        <f t="shared" si="13"/>
        <v>1608</v>
      </c>
    </row>
    <row r="361" spans="1:8" ht="24.75" customHeight="1">
      <c r="A361" s="149">
        <v>360</v>
      </c>
      <c r="B361" s="148" t="s">
        <v>1727</v>
      </c>
      <c r="C361" s="148">
        <v>59.19</v>
      </c>
      <c r="D361" s="149" t="s">
        <v>356</v>
      </c>
      <c r="E361" s="149" t="s">
        <v>657</v>
      </c>
      <c r="F361" s="149"/>
      <c r="G361" s="223" t="str">
        <f t="shared" si="12"/>
        <v>4-</v>
      </c>
      <c r="H361" s="146" t="str">
        <f t="shared" si="13"/>
        <v>1701</v>
      </c>
    </row>
    <row r="362" spans="1:8" ht="24.75" customHeight="1">
      <c r="A362" s="149">
        <v>361</v>
      </c>
      <c r="B362" s="148" t="s">
        <v>1728</v>
      </c>
      <c r="C362" s="148">
        <v>57.81</v>
      </c>
      <c r="D362" s="149" t="s">
        <v>356</v>
      </c>
      <c r="E362" s="149" t="s">
        <v>657</v>
      </c>
      <c r="F362" s="149"/>
      <c r="G362" s="223" t="str">
        <f t="shared" si="12"/>
        <v>4-</v>
      </c>
      <c r="H362" s="146" t="str">
        <f t="shared" si="13"/>
        <v>1702</v>
      </c>
    </row>
    <row r="363" spans="1:8" ht="24.75" customHeight="1">
      <c r="A363" s="149">
        <v>362</v>
      </c>
      <c r="B363" s="148" t="s">
        <v>1729</v>
      </c>
      <c r="C363" s="148">
        <v>60.07</v>
      </c>
      <c r="D363" s="149" t="s">
        <v>356</v>
      </c>
      <c r="E363" s="149" t="s">
        <v>657</v>
      </c>
      <c r="F363" s="149"/>
      <c r="G363" s="223" t="str">
        <f t="shared" si="12"/>
        <v>4-</v>
      </c>
      <c r="H363" s="146" t="str">
        <f t="shared" si="13"/>
        <v>1703</v>
      </c>
    </row>
    <row r="364" spans="1:8" ht="24.75" customHeight="1">
      <c r="A364" s="149">
        <v>363</v>
      </c>
      <c r="B364" s="148" t="s">
        <v>1730</v>
      </c>
      <c r="C364" s="148">
        <v>60.07</v>
      </c>
      <c r="D364" s="149" t="s">
        <v>356</v>
      </c>
      <c r="E364" s="149" t="s">
        <v>657</v>
      </c>
      <c r="F364" s="149"/>
      <c r="G364" s="223" t="str">
        <f t="shared" si="12"/>
        <v>4-</v>
      </c>
      <c r="H364" s="146" t="str">
        <f t="shared" si="13"/>
        <v>1704</v>
      </c>
    </row>
    <row r="365" spans="1:8" ht="24.75" customHeight="1">
      <c r="A365" s="149">
        <v>364</v>
      </c>
      <c r="B365" s="148" t="s">
        <v>1731</v>
      </c>
      <c r="C365" s="148">
        <v>57.46</v>
      </c>
      <c r="D365" s="149" t="s">
        <v>356</v>
      </c>
      <c r="E365" s="149" t="s">
        <v>657</v>
      </c>
      <c r="F365" s="149"/>
      <c r="G365" s="223" t="str">
        <f t="shared" si="12"/>
        <v>4-</v>
      </c>
      <c r="H365" s="146" t="str">
        <f t="shared" si="13"/>
        <v>1705</v>
      </c>
    </row>
    <row r="366" spans="1:8" ht="24.75" customHeight="1">
      <c r="A366" s="149">
        <v>365</v>
      </c>
      <c r="B366" s="148" t="s">
        <v>1732</v>
      </c>
      <c r="C366" s="148">
        <v>59.31</v>
      </c>
      <c r="D366" s="149" t="s">
        <v>356</v>
      </c>
      <c r="E366" s="149" t="s">
        <v>657</v>
      </c>
      <c r="F366" s="149"/>
      <c r="G366" s="223" t="str">
        <f t="shared" si="12"/>
        <v>4-</v>
      </c>
      <c r="H366" s="146" t="str">
        <f t="shared" si="13"/>
        <v>1706</v>
      </c>
    </row>
    <row r="367" spans="1:8" ht="24.75" customHeight="1">
      <c r="A367" s="149">
        <v>366</v>
      </c>
      <c r="B367" s="148" t="s">
        <v>1733</v>
      </c>
      <c r="C367" s="148">
        <v>59.52</v>
      </c>
      <c r="D367" s="149" t="s">
        <v>356</v>
      </c>
      <c r="E367" s="149" t="s">
        <v>657</v>
      </c>
      <c r="F367" s="149"/>
      <c r="G367" s="223" t="str">
        <f t="shared" si="12"/>
        <v>4-</v>
      </c>
      <c r="H367" s="146" t="str">
        <f t="shared" si="13"/>
        <v>1707</v>
      </c>
    </row>
    <row r="368" spans="1:8" ht="24.75" customHeight="1">
      <c r="A368" s="149">
        <v>367</v>
      </c>
      <c r="B368" s="148" t="s">
        <v>1734</v>
      </c>
      <c r="C368" s="148">
        <v>59.51</v>
      </c>
      <c r="D368" s="149" t="s">
        <v>356</v>
      </c>
      <c r="E368" s="149" t="s">
        <v>657</v>
      </c>
      <c r="F368" s="149"/>
      <c r="G368" s="223" t="str">
        <f t="shared" si="12"/>
        <v>4-</v>
      </c>
      <c r="H368" s="146" t="str">
        <f t="shared" si="13"/>
        <v>1708</v>
      </c>
    </row>
    <row r="369" spans="1:8" ht="24.75" customHeight="1">
      <c r="A369" s="149">
        <v>368</v>
      </c>
      <c r="B369" s="148" t="s">
        <v>1735</v>
      </c>
      <c r="C369" s="148">
        <v>59.52</v>
      </c>
      <c r="D369" s="149" t="s">
        <v>356</v>
      </c>
      <c r="E369" s="149" t="s">
        <v>657</v>
      </c>
      <c r="F369" s="149"/>
      <c r="G369" s="223" t="str">
        <f t="shared" si="12"/>
        <v>4-</v>
      </c>
      <c r="H369" s="146" t="str">
        <f t="shared" si="13"/>
        <v>1807</v>
      </c>
    </row>
    <row r="370" spans="1:8" ht="24.75" customHeight="1">
      <c r="A370" s="149">
        <v>369</v>
      </c>
      <c r="B370" s="148" t="s">
        <v>1736</v>
      </c>
      <c r="C370" s="148">
        <v>59.51</v>
      </c>
      <c r="D370" s="149" t="s">
        <v>356</v>
      </c>
      <c r="E370" s="149" t="s">
        <v>657</v>
      </c>
      <c r="F370" s="149"/>
      <c r="G370" s="223" t="str">
        <f t="shared" si="12"/>
        <v>4-</v>
      </c>
      <c r="H370" s="146" t="str">
        <f t="shared" si="13"/>
        <v>1808</v>
      </c>
    </row>
    <row r="371" spans="1:8" ht="24.75" customHeight="1">
      <c r="A371" s="149">
        <v>370</v>
      </c>
      <c r="B371" s="148" t="s">
        <v>1737</v>
      </c>
      <c r="C371" s="148">
        <v>59.19</v>
      </c>
      <c r="D371" s="149" t="s">
        <v>356</v>
      </c>
      <c r="E371" s="149" t="s">
        <v>657</v>
      </c>
      <c r="F371" s="149"/>
      <c r="G371" s="223" t="str">
        <f t="shared" si="12"/>
        <v>4-</v>
      </c>
      <c r="H371" s="146" t="str">
        <f t="shared" si="13"/>
        <v>1901</v>
      </c>
    </row>
    <row r="372" spans="1:8" ht="24.75" customHeight="1">
      <c r="A372" s="149">
        <v>371</v>
      </c>
      <c r="B372" s="148" t="s">
        <v>1738</v>
      </c>
      <c r="C372" s="148">
        <v>57.81</v>
      </c>
      <c r="D372" s="149" t="s">
        <v>356</v>
      </c>
      <c r="E372" s="149" t="s">
        <v>657</v>
      </c>
      <c r="F372" s="149"/>
      <c r="G372" s="223" t="str">
        <f t="shared" si="12"/>
        <v>4-</v>
      </c>
      <c r="H372" s="146" t="str">
        <f t="shared" si="13"/>
        <v>1902</v>
      </c>
    </row>
    <row r="373" spans="1:8" ht="24.75" customHeight="1">
      <c r="A373" s="149">
        <v>372</v>
      </c>
      <c r="B373" s="148" t="s">
        <v>1739</v>
      </c>
      <c r="C373" s="148">
        <v>60.07</v>
      </c>
      <c r="D373" s="149" t="s">
        <v>356</v>
      </c>
      <c r="E373" s="149" t="s">
        <v>657</v>
      </c>
      <c r="F373" s="149"/>
      <c r="G373" s="223" t="str">
        <f t="shared" si="12"/>
        <v>4-</v>
      </c>
      <c r="H373" s="146" t="str">
        <f t="shared" si="13"/>
        <v>1903</v>
      </c>
    </row>
    <row r="374" spans="1:8" ht="24.75" customHeight="1">
      <c r="A374" s="149">
        <v>373</v>
      </c>
      <c r="B374" s="148" t="s">
        <v>1740</v>
      </c>
      <c r="C374" s="148">
        <v>60.07</v>
      </c>
      <c r="D374" s="149" t="s">
        <v>356</v>
      </c>
      <c r="E374" s="149" t="s">
        <v>657</v>
      </c>
      <c r="F374" s="149"/>
      <c r="G374" s="223" t="str">
        <f t="shared" si="12"/>
        <v>4-</v>
      </c>
      <c r="H374" s="146" t="str">
        <f t="shared" si="13"/>
        <v>1904</v>
      </c>
    </row>
    <row r="375" spans="1:8" ht="24.75" customHeight="1">
      <c r="A375" s="149">
        <v>374</v>
      </c>
      <c r="B375" s="148" t="s">
        <v>1741</v>
      </c>
      <c r="C375" s="148">
        <v>57.46</v>
      </c>
      <c r="D375" s="149" t="s">
        <v>356</v>
      </c>
      <c r="E375" s="149" t="s">
        <v>657</v>
      </c>
      <c r="F375" s="149"/>
      <c r="G375" s="223" t="str">
        <f t="shared" si="12"/>
        <v>4-</v>
      </c>
      <c r="H375" s="146" t="str">
        <f t="shared" si="13"/>
        <v>1905</v>
      </c>
    </row>
    <row r="376" spans="1:8" ht="24.75" customHeight="1">
      <c r="A376" s="149">
        <v>375</v>
      </c>
      <c r="B376" s="148" t="s">
        <v>1742</v>
      </c>
      <c r="C376" s="148">
        <v>59.31</v>
      </c>
      <c r="D376" s="149" t="s">
        <v>356</v>
      </c>
      <c r="E376" s="149" t="s">
        <v>657</v>
      </c>
      <c r="F376" s="149"/>
      <c r="G376" s="223" t="str">
        <f t="shared" si="12"/>
        <v>4-</v>
      </c>
      <c r="H376" s="146" t="str">
        <f t="shared" si="13"/>
        <v>1906</v>
      </c>
    </row>
    <row r="377" spans="1:8" ht="24.75" customHeight="1">
      <c r="A377" s="149">
        <v>376</v>
      </c>
      <c r="B377" s="148" t="s">
        <v>1743</v>
      </c>
      <c r="C377" s="148">
        <v>59.52</v>
      </c>
      <c r="D377" s="149" t="s">
        <v>356</v>
      </c>
      <c r="E377" s="149" t="s">
        <v>657</v>
      </c>
      <c r="F377" s="149"/>
      <c r="G377" s="223" t="str">
        <f t="shared" si="12"/>
        <v>4-</v>
      </c>
      <c r="H377" s="146" t="str">
        <f t="shared" si="13"/>
        <v>1907</v>
      </c>
    </row>
    <row r="378" spans="1:8" ht="24.75" customHeight="1">
      <c r="A378" s="149">
        <v>377</v>
      </c>
      <c r="B378" s="148" t="s">
        <v>1744</v>
      </c>
      <c r="C378" s="148">
        <v>59.51</v>
      </c>
      <c r="D378" s="149" t="s">
        <v>356</v>
      </c>
      <c r="E378" s="149" t="s">
        <v>657</v>
      </c>
      <c r="F378" s="149"/>
      <c r="G378" s="223" t="str">
        <f t="shared" si="12"/>
        <v>4-</v>
      </c>
      <c r="H378" s="146" t="str">
        <f t="shared" si="13"/>
        <v>1908</v>
      </c>
    </row>
    <row r="379" spans="1:8" ht="24.75" customHeight="1">
      <c r="A379" s="149">
        <v>378</v>
      </c>
      <c r="B379" s="148" t="s">
        <v>1745</v>
      </c>
      <c r="C379" s="148">
        <v>59.19</v>
      </c>
      <c r="D379" s="149" t="s">
        <v>356</v>
      </c>
      <c r="E379" s="149" t="s">
        <v>657</v>
      </c>
      <c r="F379" s="149"/>
      <c r="G379" s="223" t="str">
        <f t="shared" si="12"/>
        <v>4-</v>
      </c>
      <c r="H379" s="146" t="str">
        <f t="shared" si="13"/>
        <v>2001</v>
      </c>
    </row>
    <row r="380" spans="1:8" ht="24.75" customHeight="1">
      <c r="A380" s="149">
        <v>379</v>
      </c>
      <c r="B380" s="148" t="s">
        <v>1746</v>
      </c>
      <c r="C380" s="148">
        <v>57.81</v>
      </c>
      <c r="D380" s="149" t="s">
        <v>356</v>
      </c>
      <c r="E380" s="149" t="s">
        <v>657</v>
      </c>
      <c r="F380" s="149"/>
      <c r="G380" s="223" t="str">
        <f t="shared" si="12"/>
        <v>4-</v>
      </c>
      <c r="H380" s="146" t="str">
        <f t="shared" si="13"/>
        <v>2002</v>
      </c>
    </row>
    <row r="381" spans="1:8" ht="24.75" customHeight="1">
      <c r="A381" s="149">
        <v>380</v>
      </c>
      <c r="B381" s="148" t="s">
        <v>1747</v>
      </c>
      <c r="C381" s="148">
        <v>60.07</v>
      </c>
      <c r="D381" s="149" t="s">
        <v>356</v>
      </c>
      <c r="E381" s="149" t="s">
        <v>657</v>
      </c>
      <c r="F381" s="149"/>
      <c r="G381" s="223" t="str">
        <f t="shared" si="12"/>
        <v>4-</v>
      </c>
      <c r="H381" s="146" t="str">
        <f t="shared" si="13"/>
        <v>2003</v>
      </c>
    </row>
    <row r="382" spans="1:8" ht="24.75" customHeight="1">
      <c r="A382" s="149">
        <v>381</v>
      </c>
      <c r="B382" s="148" t="s">
        <v>1748</v>
      </c>
      <c r="C382" s="148">
        <v>60.07</v>
      </c>
      <c r="D382" s="149" t="s">
        <v>356</v>
      </c>
      <c r="E382" s="149" t="s">
        <v>657</v>
      </c>
      <c r="F382" s="149"/>
      <c r="G382" s="223" t="str">
        <f t="shared" si="12"/>
        <v>4-</v>
      </c>
      <c r="H382" s="146" t="str">
        <f t="shared" si="13"/>
        <v>2004</v>
      </c>
    </row>
    <row r="383" spans="1:8" ht="24.75" customHeight="1">
      <c r="A383" s="149">
        <v>382</v>
      </c>
      <c r="B383" s="148" t="s">
        <v>1749</v>
      </c>
      <c r="C383" s="148">
        <v>57.46</v>
      </c>
      <c r="D383" s="149" t="s">
        <v>356</v>
      </c>
      <c r="E383" s="149" t="s">
        <v>657</v>
      </c>
      <c r="F383" s="149"/>
      <c r="G383" s="223" t="str">
        <f t="shared" si="12"/>
        <v>4-</v>
      </c>
      <c r="H383" s="146" t="str">
        <f t="shared" si="13"/>
        <v>2005</v>
      </c>
    </row>
    <row r="384" spans="1:8" ht="24.75" customHeight="1">
      <c r="A384" s="149">
        <v>383</v>
      </c>
      <c r="B384" s="148" t="s">
        <v>1750</v>
      </c>
      <c r="C384" s="148">
        <v>59.31</v>
      </c>
      <c r="D384" s="149" t="s">
        <v>356</v>
      </c>
      <c r="E384" s="149" t="s">
        <v>657</v>
      </c>
      <c r="F384" s="149"/>
      <c r="G384" s="223" t="str">
        <f t="shared" si="12"/>
        <v>4-</v>
      </c>
      <c r="H384" s="146" t="str">
        <f t="shared" si="13"/>
        <v>2006</v>
      </c>
    </row>
    <row r="385" spans="1:8" ht="24.75" customHeight="1">
      <c r="A385" s="149">
        <v>384</v>
      </c>
      <c r="B385" s="148" t="s">
        <v>1751</v>
      </c>
      <c r="C385" s="148">
        <v>59.52</v>
      </c>
      <c r="D385" s="149" t="s">
        <v>356</v>
      </c>
      <c r="E385" s="149" t="s">
        <v>657</v>
      </c>
      <c r="F385" s="149"/>
      <c r="G385" s="223" t="str">
        <f t="shared" si="12"/>
        <v>4-</v>
      </c>
      <c r="H385" s="146" t="str">
        <f t="shared" si="13"/>
        <v>2007</v>
      </c>
    </row>
    <row r="386" spans="1:8" ht="24.75" customHeight="1">
      <c r="A386" s="149">
        <v>385</v>
      </c>
      <c r="B386" s="148" t="s">
        <v>1752</v>
      </c>
      <c r="C386" s="148">
        <v>59.51</v>
      </c>
      <c r="D386" s="149" t="s">
        <v>356</v>
      </c>
      <c r="E386" s="149" t="s">
        <v>657</v>
      </c>
      <c r="F386" s="149"/>
      <c r="G386" s="223" t="str">
        <f t="shared" si="12"/>
        <v>4-</v>
      </c>
      <c r="H386" s="146" t="str">
        <f t="shared" si="13"/>
        <v>2008</v>
      </c>
    </row>
    <row r="387" spans="1:8" ht="24.75" customHeight="1">
      <c r="A387" s="149">
        <v>386</v>
      </c>
      <c r="B387" s="148" t="s">
        <v>1753</v>
      </c>
      <c r="C387" s="148">
        <v>59.19</v>
      </c>
      <c r="D387" s="149" t="s">
        <v>356</v>
      </c>
      <c r="E387" s="149" t="s">
        <v>657</v>
      </c>
      <c r="F387" s="149"/>
      <c r="G387" s="223" t="str">
        <f t="shared" ref="G387:G450" si="14">LEFT(B387,2)</f>
        <v>4-</v>
      </c>
      <c r="H387" s="146" t="str">
        <f t="shared" ref="H387:H450" si="15">RIGHT(B387,4)</f>
        <v>2101</v>
      </c>
    </row>
    <row r="388" spans="1:8" ht="24.75" customHeight="1">
      <c r="A388" s="149">
        <v>387</v>
      </c>
      <c r="B388" s="148" t="s">
        <v>1754</v>
      </c>
      <c r="C388" s="148">
        <v>57.81</v>
      </c>
      <c r="D388" s="149" t="s">
        <v>356</v>
      </c>
      <c r="E388" s="149" t="s">
        <v>657</v>
      </c>
      <c r="F388" s="149"/>
      <c r="G388" s="223" t="str">
        <f t="shared" si="14"/>
        <v>4-</v>
      </c>
      <c r="H388" s="146" t="str">
        <f t="shared" si="15"/>
        <v>2102</v>
      </c>
    </row>
    <row r="389" spans="1:8" ht="24.75" customHeight="1">
      <c r="A389" s="149">
        <v>388</v>
      </c>
      <c r="B389" s="148" t="s">
        <v>1755</v>
      </c>
      <c r="C389" s="148">
        <v>60.07</v>
      </c>
      <c r="D389" s="149" t="s">
        <v>356</v>
      </c>
      <c r="E389" s="149" t="s">
        <v>657</v>
      </c>
      <c r="F389" s="149"/>
      <c r="G389" s="223" t="str">
        <f t="shared" si="14"/>
        <v>4-</v>
      </c>
      <c r="H389" s="146" t="str">
        <f t="shared" si="15"/>
        <v>2103</v>
      </c>
    </row>
    <row r="390" spans="1:8" ht="24.75" customHeight="1">
      <c r="A390" s="149">
        <v>389</v>
      </c>
      <c r="B390" s="148" t="s">
        <v>1756</v>
      </c>
      <c r="C390" s="148">
        <v>60.07</v>
      </c>
      <c r="D390" s="149" t="s">
        <v>356</v>
      </c>
      <c r="E390" s="149" t="s">
        <v>657</v>
      </c>
      <c r="F390" s="149"/>
      <c r="G390" s="223" t="str">
        <f t="shared" si="14"/>
        <v>4-</v>
      </c>
      <c r="H390" s="146" t="str">
        <f t="shared" si="15"/>
        <v>2104</v>
      </c>
    </row>
    <row r="391" spans="1:8" ht="24.75" customHeight="1">
      <c r="A391" s="149">
        <v>390</v>
      </c>
      <c r="B391" s="148" t="s">
        <v>1757</v>
      </c>
      <c r="C391" s="148">
        <v>57.46</v>
      </c>
      <c r="D391" s="149" t="s">
        <v>356</v>
      </c>
      <c r="E391" s="149" t="s">
        <v>657</v>
      </c>
      <c r="F391" s="149"/>
      <c r="G391" s="223" t="str">
        <f t="shared" si="14"/>
        <v>4-</v>
      </c>
      <c r="H391" s="146" t="str">
        <f t="shared" si="15"/>
        <v>2105</v>
      </c>
    </row>
    <row r="392" spans="1:8" ht="24.75" customHeight="1">
      <c r="A392" s="149">
        <v>391</v>
      </c>
      <c r="B392" s="148" t="s">
        <v>1758</v>
      </c>
      <c r="C392" s="148">
        <v>59.31</v>
      </c>
      <c r="D392" s="149" t="s">
        <v>356</v>
      </c>
      <c r="E392" s="149" t="s">
        <v>657</v>
      </c>
      <c r="F392" s="149"/>
      <c r="G392" s="223" t="str">
        <f t="shared" si="14"/>
        <v>4-</v>
      </c>
      <c r="H392" s="146" t="str">
        <f t="shared" si="15"/>
        <v>2106</v>
      </c>
    </row>
    <row r="393" spans="1:8" ht="24.75" customHeight="1">
      <c r="A393" s="149">
        <v>392</v>
      </c>
      <c r="B393" s="148" t="s">
        <v>1759</v>
      </c>
      <c r="C393" s="148">
        <v>59.52</v>
      </c>
      <c r="D393" s="149" t="s">
        <v>356</v>
      </c>
      <c r="E393" s="149" t="s">
        <v>657</v>
      </c>
      <c r="F393" s="149"/>
      <c r="G393" s="223" t="str">
        <f t="shared" si="14"/>
        <v>4-</v>
      </c>
      <c r="H393" s="146" t="str">
        <f t="shared" si="15"/>
        <v>2107</v>
      </c>
    </row>
    <row r="394" spans="1:8" ht="24.75" customHeight="1">
      <c r="A394" s="149">
        <v>393</v>
      </c>
      <c r="B394" s="148" t="s">
        <v>1760</v>
      </c>
      <c r="C394" s="148">
        <v>59.51</v>
      </c>
      <c r="D394" s="149" t="s">
        <v>356</v>
      </c>
      <c r="E394" s="149" t="s">
        <v>657</v>
      </c>
      <c r="F394" s="149"/>
      <c r="G394" s="223" t="str">
        <f t="shared" si="14"/>
        <v>4-</v>
      </c>
      <c r="H394" s="146" t="str">
        <f t="shared" si="15"/>
        <v>2108</v>
      </c>
    </row>
    <row r="395" spans="1:8" ht="24.75" customHeight="1">
      <c r="A395" s="149">
        <v>394</v>
      </c>
      <c r="B395" s="148" t="s">
        <v>1761</v>
      </c>
      <c r="C395" s="148">
        <v>59.99</v>
      </c>
      <c r="D395" s="149" t="s">
        <v>356</v>
      </c>
      <c r="E395" s="149" t="s">
        <v>655</v>
      </c>
      <c r="F395" s="149"/>
      <c r="G395" s="223" t="str">
        <f t="shared" si="14"/>
        <v>2-</v>
      </c>
      <c r="H395" s="146" t="str">
        <f t="shared" si="15"/>
        <v>1705</v>
      </c>
    </row>
    <row r="396" spans="1:8" ht="24.75" customHeight="1">
      <c r="A396" s="149">
        <v>395</v>
      </c>
      <c r="B396" s="148" t="s">
        <v>1762</v>
      </c>
      <c r="C396" s="148">
        <v>61.19</v>
      </c>
      <c r="D396" s="149" t="s">
        <v>356</v>
      </c>
      <c r="E396" s="149" t="s">
        <v>655</v>
      </c>
      <c r="F396" s="149"/>
      <c r="G396" s="223" t="str">
        <f t="shared" si="14"/>
        <v>2-</v>
      </c>
      <c r="H396" s="146" t="str">
        <f t="shared" si="15"/>
        <v>1801</v>
      </c>
    </row>
    <row r="397" spans="1:8" ht="24.75" customHeight="1">
      <c r="A397" s="149">
        <v>396</v>
      </c>
      <c r="B397" s="148" t="s">
        <v>1763</v>
      </c>
      <c r="C397" s="148">
        <v>59.99</v>
      </c>
      <c r="D397" s="149" t="s">
        <v>356</v>
      </c>
      <c r="E397" s="149" t="s">
        <v>655</v>
      </c>
      <c r="F397" s="149"/>
      <c r="G397" s="223" t="str">
        <f t="shared" si="14"/>
        <v>2-</v>
      </c>
      <c r="H397" s="146" t="str">
        <f t="shared" si="15"/>
        <v>1806</v>
      </c>
    </row>
    <row r="398" spans="1:8" ht="24.75" customHeight="1">
      <c r="A398" s="149">
        <v>397</v>
      </c>
      <c r="B398" s="148" t="s">
        <v>1764</v>
      </c>
      <c r="C398" s="148">
        <v>61.19</v>
      </c>
      <c r="D398" s="149" t="s">
        <v>356</v>
      </c>
      <c r="E398" s="149" t="s">
        <v>655</v>
      </c>
      <c r="F398" s="149"/>
      <c r="G398" s="223" t="str">
        <f t="shared" si="14"/>
        <v>2-</v>
      </c>
      <c r="H398" s="146" t="str">
        <f t="shared" si="15"/>
        <v>1901</v>
      </c>
    </row>
    <row r="399" spans="1:8" ht="24.75" customHeight="1">
      <c r="A399" s="149">
        <v>398</v>
      </c>
      <c r="B399" s="148" t="s">
        <v>1765</v>
      </c>
      <c r="C399" s="148">
        <v>59.99</v>
      </c>
      <c r="D399" s="149" t="s">
        <v>356</v>
      </c>
      <c r="E399" s="149" t="s">
        <v>655</v>
      </c>
      <c r="F399" s="149"/>
      <c r="G399" s="223" t="str">
        <f t="shared" si="14"/>
        <v>2-</v>
      </c>
      <c r="H399" s="146" t="str">
        <f t="shared" si="15"/>
        <v>1902</v>
      </c>
    </row>
    <row r="400" spans="1:8" ht="24.75" customHeight="1">
      <c r="A400" s="149">
        <v>399</v>
      </c>
      <c r="B400" s="148" t="s">
        <v>1766</v>
      </c>
      <c r="C400" s="148">
        <v>57.85</v>
      </c>
      <c r="D400" s="149" t="s">
        <v>356</v>
      </c>
      <c r="E400" s="149" t="s">
        <v>655</v>
      </c>
      <c r="F400" s="149"/>
      <c r="G400" s="223" t="str">
        <f t="shared" si="14"/>
        <v>2-</v>
      </c>
      <c r="H400" s="146" t="str">
        <f t="shared" si="15"/>
        <v>1903</v>
      </c>
    </row>
    <row r="401" spans="1:8" ht="24.75" customHeight="1">
      <c r="A401" s="149">
        <v>400</v>
      </c>
      <c r="B401" s="148" t="s">
        <v>1767</v>
      </c>
      <c r="C401" s="148">
        <v>59.99</v>
      </c>
      <c r="D401" s="149" t="s">
        <v>356</v>
      </c>
      <c r="E401" s="149" t="s">
        <v>655</v>
      </c>
      <c r="F401" s="149"/>
      <c r="G401" s="223" t="str">
        <f t="shared" si="14"/>
        <v>2-</v>
      </c>
      <c r="H401" s="146" t="str">
        <f t="shared" si="15"/>
        <v>1905</v>
      </c>
    </row>
    <row r="402" spans="1:8" ht="24.75" customHeight="1">
      <c r="A402" s="149">
        <v>401</v>
      </c>
      <c r="B402" s="148" t="s">
        <v>1768</v>
      </c>
      <c r="C402" s="148">
        <v>59.99</v>
      </c>
      <c r="D402" s="149" t="s">
        <v>356</v>
      </c>
      <c r="E402" s="149" t="s">
        <v>655</v>
      </c>
      <c r="F402" s="149"/>
      <c r="G402" s="223" t="str">
        <f t="shared" si="14"/>
        <v>2-</v>
      </c>
      <c r="H402" s="146" t="str">
        <f t="shared" si="15"/>
        <v>1906</v>
      </c>
    </row>
    <row r="403" spans="1:8" ht="24.75" customHeight="1">
      <c r="A403" s="149">
        <v>402</v>
      </c>
      <c r="B403" s="148" t="s">
        <v>1769</v>
      </c>
      <c r="C403" s="148">
        <v>62.16</v>
      </c>
      <c r="D403" s="149" t="s">
        <v>356</v>
      </c>
      <c r="E403" s="149" t="s">
        <v>655</v>
      </c>
      <c r="F403" s="149"/>
      <c r="G403" s="223" t="str">
        <f t="shared" si="14"/>
        <v>2-</v>
      </c>
      <c r="H403" s="146" t="str">
        <f t="shared" si="15"/>
        <v>1907</v>
      </c>
    </row>
    <row r="404" spans="1:8" ht="24.75" customHeight="1">
      <c r="A404" s="149">
        <v>403</v>
      </c>
      <c r="B404" s="148" t="s">
        <v>1770</v>
      </c>
      <c r="C404" s="148">
        <v>61.19</v>
      </c>
      <c r="D404" s="149" t="s">
        <v>356</v>
      </c>
      <c r="E404" s="149" t="s">
        <v>655</v>
      </c>
      <c r="F404" s="149"/>
      <c r="G404" s="223" t="str">
        <f t="shared" si="14"/>
        <v>2-</v>
      </c>
      <c r="H404" s="146" t="str">
        <f t="shared" si="15"/>
        <v>2001</v>
      </c>
    </row>
    <row r="405" spans="1:8" ht="24.75" customHeight="1">
      <c r="A405" s="149">
        <v>404</v>
      </c>
      <c r="B405" s="148" t="s">
        <v>1771</v>
      </c>
      <c r="C405" s="148">
        <v>59.99</v>
      </c>
      <c r="D405" s="149" t="s">
        <v>356</v>
      </c>
      <c r="E405" s="149" t="s">
        <v>655</v>
      </c>
      <c r="F405" s="149"/>
      <c r="G405" s="223" t="str">
        <f t="shared" si="14"/>
        <v>2-</v>
      </c>
      <c r="H405" s="146" t="str">
        <f t="shared" si="15"/>
        <v>2002</v>
      </c>
    </row>
    <row r="406" spans="1:8" ht="24.75" customHeight="1">
      <c r="A406" s="149">
        <v>405</v>
      </c>
      <c r="B406" s="148" t="s">
        <v>1772</v>
      </c>
      <c r="C406" s="148">
        <v>59.19</v>
      </c>
      <c r="D406" s="149" t="s">
        <v>356</v>
      </c>
      <c r="E406" s="149" t="s">
        <v>657</v>
      </c>
      <c r="F406" s="149"/>
      <c r="G406" s="223" t="str">
        <f t="shared" si="14"/>
        <v>4-</v>
      </c>
      <c r="H406" s="146" t="str">
        <f t="shared" si="15"/>
        <v>1101</v>
      </c>
    </row>
    <row r="407" spans="1:8" ht="24.75" customHeight="1">
      <c r="A407" s="149">
        <v>406</v>
      </c>
      <c r="B407" s="149" t="s">
        <v>1773</v>
      </c>
      <c r="C407" s="149">
        <v>59.52</v>
      </c>
      <c r="D407" s="149" t="s">
        <v>356</v>
      </c>
      <c r="E407" s="149" t="s">
        <v>657</v>
      </c>
      <c r="F407" s="149"/>
      <c r="G407" s="223" t="str">
        <f t="shared" si="14"/>
        <v>4-</v>
      </c>
      <c r="H407" s="146" t="str">
        <f t="shared" si="15"/>
        <v>-907</v>
      </c>
    </row>
    <row r="408" spans="1:8" ht="24.75" customHeight="1">
      <c r="A408" s="149">
        <v>407</v>
      </c>
      <c r="B408" s="149" t="s">
        <v>1774</v>
      </c>
      <c r="C408" s="149">
        <v>59.51</v>
      </c>
      <c r="D408" s="149" t="s">
        <v>356</v>
      </c>
      <c r="E408" s="149" t="s">
        <v>657</v>
      </c>
      <c r="F408" s="149"/>
      <c r="G408" s="223" t="str">
        <f t="shared" si="14"/>
        <v>4-</v>
      </c>
      <c r="H408" s="146" t="str">
        <f t="shared" si="15"/>
        <v>-908</v>
      </c>
    </row>
    <row r="409" spans="1:8" ht="24.75" customHeight="1">
      <c r="A409" s="149">
        <v>408</v>
      </c>
      <c r="B409" s="149" t="s">
        <v>1775</v>
      </c>
      <c r="C409" s="149">
        <v>59.19</v>
      </c>
      <c r="D409" s="149" t="s">
        <v>356</v>
      </c>
      <c r="E409" s="149" t="s">
        <v>657</v>
      </c>
      <c r="F409" s="149"/>
      <c r="G409" s="223" t="str">
        <f t="shared" si="14"/>
        <v>4-</v>
      </c>
      <c r="H409" s="146" t="str">
        <f t="shared" si="15"/>
        <v>1001</v>
      </c>
    </row>
    <row r="410" spans="1:8" ht="24.75" customHeight="1">
      <c r="A410" s="149">
        <v>409</v>
      </c>
      <c r="B410" s="149" t="s">
        <v>1776</v>
      </c>
      <c r="C410" s="149">
        <v>57.81</v>
      </c>
      <c r="D410" s="149" t="s">
        <v>356</v>
      </c>
      <c r="E410" s="149" t="s">
        <v>657</v>
      </c>
      <c r="F410" s="149"/>
      <c r="G410" s="223" t="str">
        <f t="shared" si="14"/>
        <v>4-</v>
      </c>
      <c r="H410" s="146" t="str">
        <f t="shared" si="15"/>
        <v>1002</v>
      </c>
    </row>
    <row r="411" spans="1:8" ht="24.75" customHeight="1">
      <c r="A411" s="149">
        <v>410</v>
      </c>
      <c r="B411" s="149" t="s">
        <v>1777</v>
      </c>
      <c r="C411" s="149">
        <v>60.07</v>
      </c>
      <c r="D411" s="149" t="s">
        <v>356</v>
      </c>
      <c r="E411" s="149" t="s">
        <v>657</v>
      </c>
      <c r="F411" s="149"/>
      <c r="G411" s="223" t="str">
        <f t="shared" si="14"/>
        <v>4-</v>
      </c>
      <c r="H411" s="146" t="str">
        <f t="shared" si="15"/>
        <v>1003</v>
      </c>
    </row>
    <row r="412" spans="1:8" ht="24.75" customHeight="1">
      <c r="A412" s="149">
        <v>411</v>
      </c>
      <c r="B412" s="149" t="s">
        <v>1778</v>
      </c>
      <c r="C412" s="149">
        <v>57.46</v>
      </c>
      <c r="D412" s="149" t="s">
        <v>356</v>
      </c>
      <c r="E412" s="149" t="s">
        <v>657</v>
      </c>
      <c r="F412" s="149"/>
      <c r="G412" s="223" t="str">
        <f t="shared" si="14"/>
        <v>4-</v>
      </c>
      <c r="H412" s="146" t="str">
        <f t="shared" si="15"/>
        <v>1005</v>
      </c>
    </row>
    <row r="413" spans="1:8" ht="24.75" customHeight="1">
      <c r="A413" s="149">
        <v>412</v>
      </c>
      <c r="B413" s="149" t="s">
        <v>1779</v>
      </c>
      <c r="C413" s="149">
        <v>59.31</v>
      </c>
      <c r="D413" s="149" t="s">
        <v>356</v>
      </c>
      <c r="E413" s="149" t="s">
        <v>657</v>
      </c>
      <c r="F413" s="149"/>
      <c r="G413" s="223" t="str">
        <f t="shared" si="14"/>
        <v>4-</v>
      </c>
      <c r="H413" s="146" t="str">
        <f t="shared" si="15"/>
        <v>1006</v>
      </c>
    </row>
    <row r="414" spans="1:8" ht="24.75" customHeight="1">
      <c r="A414" s="149">
        <v>413</v>
      </c>
      <c r="B414" s="149" t="s">
        <v>1780</v>
      </c>
      <c r="C414" s="149">
        <v>59.52</v>
      </c>
      <c r="D414" s="149" t="s">
        <v>356</v>
      </c>
      <c r="E414" s="149" t="s">
        <v>657</v>
      </c>
      <c r="F414" s="149"/>
      <c r="G414" s="223" t="str">
        <f t="shared" si="14"/>
        <v>4-</v>
      </c>
      <c r="H414" s="146" t="str">
        <f t="shared" si="15"/>
        <v>1007</v>
      </c>
    </row>
    <row r="415" spans="1:8" ht="24.75" customHeight="1">
      <c r="A415" s="149">
        <v>414</v>
      </c>
      <c r="B415" s="149" t="s">
        <v>1781</v>
      </c>
      <c r="C415" s="149">
        <v>59.51</v>
      </c>
      <c r="D415" s="149" t="s">
        <v>356</v>
      </c>
      <c r="E415" s="149" t="s">
        <v>657</v>
      </c>
      <c r="F415" s="149"/>
      <c r="G415" s="223" t="str">
        <f t="shared" si="14"/>
        <v>4-</v>
      </c>
      <c r="H415" s="146" t="str">
        <f t="shared" si="15"/>
        <v>1008</v>
      </c>
    </row>
    <row r="416" spans="1:8" ht="24.75" customHeight="1">
      <c r="A416" s="149">
        <v>415</v>
      </c>
      <c r="B416" s="149" t="s">
        <v>1782</v>
      </c>
      <c r="C416" s="149">
        <v>57.81</v>
      </c>
      <c r="D416" s="149" t="s">
        <v>356</v>
      </c>
      <c r="E416" s="149" t="s">
        <v>657</v>
      </c>
      <c r="F416" s="149"/>
      <c r="G416" s="223" t="str">
        <f t="shared" si="14"/>
        <v>4-</v>
      </c>
      <c r="H416" s="146" t="str">
        <f t="shared" si="15"/>
        <v>1102</v>
      </c>
    </row>
    <row r="417" spans="1:8" ht="24.75" customHeight="1">
      <c r="A417" s="149">
        <v>416</v>
      </c>
      <c r="B417" s="149" t="s">
        <v>1783</v>
      </c>
      <c r="C417" s="149">
        <v>60.07</v>
      </c>
      <c r="D417" s="149" t="s">
        <v>356</v>
      </c>
      <c r="E417" s="149" t="s">
        <v>657</v>
      </c>
      <c r="F417" s="149"/>
      <c r="G417" s="223" t="str">
        <f t="shared" si="14"/>
        <v>4-</v>
      </c>
      <c r="H417" s="146" t="str">
        <f t="shared" si="15"/>
        <v>1103</v>
      </c>
    </row>
    <row r="418" spans="1:8" ht="24.75" customHeight="1">
      <c r="A418" s="149">
        <v>417</v>
      </c>
      <c r="B418" s="149" t="s">
        <v>1784</v>
      </c>
      <c r="C418" s="149">
        <v>59.19</v>
      </c>
      <c r="D418" s="149" t="s">
        <v>356</v>
      </c>
      <c r="E418" s="149" t="s">
        <v>657</v>
      </c>
      <c r="F418" s="149"/>
      <c r="G418" s="223" t="str">
        <f t="shared" si="14"/>
        <v>4-</v>
      </c>
      <c r="H418" s="146" t="str">
        <f t="shared" si="15"/>
        <v>1801</v>
      </c>
    </row>
    <row r="419" spans="1:8" ht="24.75" customHeight="1">
      <c r="A419" s="149">
        <v>418</v>
      </c>
      <c r="B419" s="149" t="s">
        <v>1785</v>
      </c>
      <c r="C419" s="149">
        <v>60.07</v>
      </c>
      <c r="D419" s="149" t="s">
        <v>356</v>
      </c>
      <c r="E419" s="149" t="s">
        <v>657</v>
      </c>
      <c r="F419" s="149"/>
      <c r="G419" s="223" t="str">
        <f t="shared" si="14"/>
        <v>4-</v>
      </c>
      <c r="H419" s="146" t="str">
        <f t="shared" si="15"/>
        <v>1804</v>
      </c>
    </row>
    <row r="420" spans="1:8" ht="24.75" customHeight="1">
      <c r="A420" s="149">
        <v>419</v>
      </c>
      <c r="B420" s="149" t="s">
        <v>1786</v>
      </c>
      <c r="C420" s="149">
        <v>58.87</v>
      </c>
      <c r="D420" s="149" t="s">
        <v>356</v>
      </c>
      <c r="E420" s="149" t="s">
        <v>657</v>
      </c>
      <c r="F420" s="149"/>
      <c r="G420" s="223" t="str">
        <f t="shared" si="14"/>
        <v>2-</v>
      </c>
      <c r="H420" s="146" t="str">
        <f t="shared" si="15"/>
        <v>-301</v>
      </c>
    </row>
    <row r="421" spans="1:8" ht="24.75" customHeight="1">
      <c r="A421" s="149">
        <v>420</v>
      </c>
      <c r="B421" s="149" t="s">
        <v>1787</v>
      </c>
      <c r="C421" s="149">
        <v>59.93</v>
      </c>
      <c r="D421" s="149" t="s">
        <v>356</v>
      </c>
      <c r="E421" s="149" t="s">
        <v>657</v>
      </c>
      <c r="F421" s="149"/>
      <c r="G421" s="223" t="str">
        <f t="shared" si="14"/>
        <v>2-</v>
      </c>
      <c r="H421" s="146" t="str">
        <f t="shared" si="15"/>
        <v>-302</v>
      </c>
    </row>
    <row r="422" spans="1:8" ht="24.75" customHeight="1">
      <c r="A422" s="149">
        <v>421</v>
      </c>
      <c r="B422" s="149" t="s">
        <v>1788</v>
      </c>
      <c r="C422" s="149">
        <v>59.42</v>
      </c>
      <c r="D422" s="149" t="s">
        <v>356</v>
      </c>
      <c r="E422" s="149" t="s">
        <v>657</v>
      </c>
      <c r="F422" s="149"/>
      <c r="G422" s="223" t="str">
        <f t="shared" si="14"/>
        <v>2-</v>
      </c>
      <c r="H422" s="146" t="str">
        <f t="shared" si="15"/>
        <v>-303</v>
      </c>
    </row>
    <row r="423" spans="1:8" ht="24.75" customHeight="1">
      <c r="A423" s="149">
        <v>422</v>
      </c>
      <c r="B423" s="149" t="s">
        <v>1789</v>
      </c>
      <c r="C423" s="149">
        <v>57.65</v>
      </c>
      <c r="D423" s="149" t="s">
        <v>356</v>
      </c>
      <c r="E423" s="149" t="s">
        <v>657</v>
      </c>
      <c r="F423" s="149"/>
      <c r="G423" s="223" t="str">
        <f t="shared" si="14"/>
        <v>2-</v>
      </c>
      <c r="H423" s="146" t="str">
        <f t="shared" si="15"/>
        <v>-304</v>
      </c>
    </row>
    <row r="424" spans="1:8" ht="24.75" customHeight="1">
      <c r="A424" s="149">
        <v>423</v>
      </c>
      <c r="B424" s="149" t="s">
        <v>1790</v>
      </c>
      <c r="C424" s="149">
        <v>58.53</v>
      </c>
      <c r="D424" s="149" t="s">
        <v>356</v>
      </c>
      <c r="E424" s="149" t="s">
        <v>657</v>
      </c>
      <c r="F424" s="149"/>
      <c r="G424" s="223" t="str">
        <f t="shared" si="14"/>
        <v>2-</v>
      </c>
      <c r="H424" s="146" t="str">
        <f t="shared" si="15"/>
        <v>-305</v>
      </c>
    </row>
    <row r="425" spans="1:8" ht="24.75" customHeight="1">
      <c r="A425" s="149">
        <v>424</v>
      </c>
      <c r="B425" s="149" t="s">
        <v>1791</v>
      </c>
      <c r="C425" s="149">
        <v>58.14</v>
      </c>
      <c r="D425" s="149" t="s">
        <v>356</v>
      </c>
      <c r="E425" s="149" t="s">
        <v>657</v>
      </c>
      <c r="F425" s="149"/>
      <c r="G425" s="223" t="str">
        <f t="shared" si="14"/>
        <v>2-</v>
      </c>
      <c r="H425" s="146" t="str">
        <f t="shared" si="15"/>
        <v>-306</v>
      </c>
    </row>
    <row r="426" spans="1:8" ht="24.75" customHeight="1">
      <c r="A426" s="149">
        <v>425</v>
      </c>
      <c r="B426" s="149" t="s">
        <v>1792</v>
      </c>
      <c r="C426" s="149">
        <v>59.17</v>
      </c>
      <c r="D426" s="149" t="s">
        <v>356</v>
      </c>
      <c r="E426" s="149" t="s">
        <v>657</v>
      </c>
      <c r="F426" s="149"/>
      <c r="G426" s="223" t="str">
        <f t="shared" si="14"/>
        <v>2-</v>
      </c>
      <c r="H426" s="146" t="str">
        <f t="shared" si="15"/>
        <v>-401</v>
      </c>
    </row>
    <row r="427" spans="1:8" ht="24.75" customHeight="1">
      <c r="A427" s="149">
        <v>426</v>
      </c>
      <c r="B427" s="149" t="s">
        <v>1793</v>
      </c>
      <c r="C427" s="149">
        <v>59.99</v>
      </c>
      <c r="D427" s="149" t="s">
        <v>356</v>
      </c>
      <c r="E427" s="149" t="s">
        <v>657</v>
      </c>
      <c r="F427" s="149"/>
      <c r="G427" s="223" t="str">
        <f t="shared" si="14"/>
        <v>2-</v>
      </c>
      <c r="H427" s="146" t="str">
        <f t="shared" si="15"/>
        <v>-402</v>
      </c>
    </row>
    <row r="428" spans="1:8" ht="24.75" customHeight="1">
      <c r="A428" s="149">
        <v>427</v>
      </c>
      <c r="B428" s="149" t="s">
        <v>1794</v>
      </c>
      <c r="C428" s="149">
        <v>59.49</v>
      </c>
      <c r="D428" s="149" t="s">
        <v>356</v>
      </c>
      <c r="E428" s="149" t="s">
        <v>657</v>
      </c>
      <c r="F428" s="149"/>
      <c r="G428" s="223" t="str">
        <f t="shared" si="14"/>
        <v>2-</v>
      </c>
      <c r="H428" s="146" t="str">
        <f t="shared" si="15"/>
        <v>-403</v>
      </c>
    </row>
    <row r="429" spans="1:8" ht="24.75" customHeight="1">
      <c r="A429" s="149">
        <v>428</v>
      </c>
      <c r="B429" s="149" t="s">
        <v>1795</v>
      </c>
      <c r="C429" s="149">
        <v>57.71</v>
      </c>
      <c r="D429" s="149" t="s">
        <v>356</v>
      </c>
      <c r="E429" s="149" t="s">
        <v>657</v>
      </c>
      <c r="F429" s="149"/>
      <c r="G429" s="223" t="str">
        <f t="shared" si="14"/>
        <v>2-</v>
      </c>
      <c r="H429" s="146" t="str">
        <f t="shared" si="15"/>
        <v>-404</v>
      </c>
    </row>
    <row r="430" spans="1:8" ht="24.75" customHeight="1">
      <c r="A430" s="149">
        <v>429</v>
      </c>
      <c r="B430" s="149" t="s">
        <v>1796</v>
      </c>
      <c r="C430" s="149">
        <v>58.59</v>
      </c>
      <c r="D430" s="149" t="s">
        <v>356</v>
      </c>
      <c r="E430" s="149" t="s">
        <v>657</v>
      </c>
      <c r="F430" s="149"/>
      <c r="G430" s="223" t="str">
        <f t="shared" si="14"/>
        <v>2-</v>
      </c>
      <c r="H430" s="146" t="str">
        <f t="shared" si="15"/>
        <v>-405</v>
      </c>
    </row>
    <row r="431" spans="1:8" ht="24.75" customHeight="1">
      <c r="A431" s="149">
        <v>430</v>
      </c>
      <c r="B431" s="149" t="s">
        <v>1797</v>
      </c>
      <c r="C431" s="149">
        <v>58.43</v>
      </c>
      <c r="D431" s="149" t="s">
        <v>356</v>
      </c>
      <c r="E431" s="149" t="s">
        <v>657</v>
      </c>
      <c r="F431" s="149"/>
      <c r="G431" s="223" t="str">
        <f t="shared" si="14"/>
        <v>2-</v>
      </c>
      <c r="H431" s="146" t="str">
        <f t="shared" si="15"/>
        <v>-406</v>
      </c>
    </row>
    <row r="432" spans="1:8" ht="24.75" customHeight="1">
      <c r="A432" s="149">
        <v>431</v>
      </c>
      <c r="B432" s="149" t="s">
        <v>1798</v>
      </c>
      <c r="C432" s="149">
        <v>59.17</v>
      </c>
      <c r="D432" s="149" t="s">
        <v>356</v>
      </c>
      <c r="E432" s="149" t="s">
        <v>657</v>
      </c>
      <c r="F432" s="149"/>
      <c r="G432" s="223" t="str">
        <f t="shared" si="14"/>
        <v>2-</v>
      </c>
      <c r="H432" s="146" t="str">
        <f t="shared" si="15"/>
        <v>-501</v>
      </c>
    </row>
    <row r="433" spans="1:8" ht="24.75" customHeight="1">
      <c r="A433" s="149">
        <v>432</v>
      </c>
      <c r="B433" s="149" t="s">
        <v>1799</v>
      </c>
      <c r="C433" s="149">
        <v>59.99</v>
      </c>
      <c r="D433" s="149" t="s">
        <v>356</v>
      </c>
      <c r="E433" s="149" t="s">
        <v>657</v>
      </c>
      <c r="F433" s="149"/>
      <c r="G433" s="223" t="str">
        <f t="shared" si="14"/>
        <v>2-</v>
      </c>
      <c r="H433" s="146" t="str">
        <f t="shared" si="15"/>
        <v>-502</v>
      </c>
    </row>
    <row r="434" spans="1:8" ht="24.75" customHeight="1">
      <c r="A434" s="149">
        <v>433</v>
      </c>
      <c r="B434" s="149" t="s">
        <v>1800</v>
      </c>
      <c r="C434" s="149">
        <v>59.49</v>
      </c>
      <c r="D434" s="149" t="s">
        <v>356</v>
      </c>
      <c r="E434" s="149" t="s">
        <v>657</v>
      </c>
      <c r="F434" s="149"/>
      <c r="G434" s="223" t="str">
        <f t="shared" si="14"/>
        <v>2-</v>
      </c>
      <c r="H434" s="146" t="str">
        <f t="shared" si="15"/>
        <v>-503</v>
      </c>
    </row>
    <row r="435" spans="1:8" ht="24.75" customHeight="1">
      <c r="A435" s="149">
        <v>434</v>
      </c>
      <c r="B435" s="149" t="s">
        <v>1801</v>
      </c>
      <c r="C435" s="149">
        <v>57.71</v>
      </c>
      <c r="D435" s="149" t="s">
        <v>356</v>
      </c>
      <c r="E435" s="149" t="s">
        <v>657</v>
      </c>
      <c r="F435" s="149"/>
      <c r="G435" s="223" t="str">
        <f t="shared" si="14"/>
        <v>2-</v>
      </c>
      <c r="H435" s="146" t="str">
        <f t="shared" si="15"/>
        <v>-504</v>
      </c>
    </row>
    <row r="436" spans="1:8" ht="24.75" customHeight="1">
      <c r="A436" s="149">
        <v>435</v>
      </c>
      <c r="B436" s="149" t="s">
        <v>1802</v>
      </c>
      <c r="C436" s="149">
        <v>58.59</v>
      </c>
      <c r="D436" s="149" t="s">
        <v>356</v>
      </c>
      <c r="E436" s="149" t="s">
        <v>657</v>
      </c>
      <c r="F436" s="149"/>
      <c r="G436" s="223" t="str">
        <f t="shared" si="14"/>
        <v>2-</v>
      </c>
      <c r="H436" s="146" t="str">
        <f t="shared" si="15"/>
        <v>-505</v>
      </c>
    </row>
    <row r="437" spans="1:8" ht="24.75" customHeight="1">
      <c r="A437" s="149">
        <v>436</v>
      </c>
      <c r="B437" s="149" t="s">
        <v>1803</v>
      </c>
      <c r="C437" s="149">
        <v>58.43</v>
      </c>
      <c r="D437" s="149" t="s">
        <v>356</v>
      </c>
      <c r="E437" s="149" t="s">
        <v>657</v>
      </c>
      <c r="F437" s="149"/>
      <c r="G437" s="223" t="str">
        <f t="shared" si="14"/>
        <v>2-</v>
      </c>
      <c r="H437" s="146" t="str">
        <f t="shared" si="15"/>
        <v>-506</v>
      </c>
    </row>
    <row r="438" spans="1:8" ht="24.75" customHeight="1">
      <c r="A438" s="149">
        <v>437</v>
      </c>
      <c r="B438" s="149" t="s">
        <v>1804</v>
      </c>
      <c r="C438" s="149">
        <v>59.17</v>
      </c>
      <c r="D438" s="149" t="s">
        <v>356</v>
      </c>
      <c r="E438" s="149" t="s">
        <v>657</v>
      </c>
      <c r="F438" s="149"/>
      <c r="G438" s="223" t="str">
        <f t="shared" si="14"/>
        <v>2-</v>
      </c>
      <c r="H438" s="146" t="str">
        <f t="shared" si="15"/>
        <v>-601</v>
      </c>
    </row>
    <row r="439" spans="1:8" ht="24.75" customHeight="1">
      <c r="A439" s="149">
        <v>438</v>
      </c>
      <c r="B439" s="149" t="s">
        <v>1805</v>
      </c>
      <c r="C439" s="149">
        <v>59.99</v>
      </c>
      <c r="D439" s="149" t="s">
        <v>356</v>
      </c>
      <c r="E439" s="149" t="s">
        <v>657</v>
      </c>
      <c r="F439" s="149"/>
      <c r="G439" s="223" t="str">
        <f t="shared" si="14"/>
        <v>2-</v>
      </c>
      <c r="H439" s="146" t="str">
        <f t="shared" si="15"/>
        <v>-602</v>
      </c>
    </row>
    <row r="440" spans="1:8" ht="24.75" customHeight="1">
      <c r="A440" s="149">
        <v>439</v>
      </c>
      <c r="B440" s="149" t="s">
        <v>1806</v>
      </c>
      <c r="C440" s="149">
        <v>59.49</v>
      </c>
      <c r="D440" s="149" t="s">
        <v>356</v>
      </c>
      <c r="E440" s="149" t="s">
        <v>657</v>
      </c>
      <c r="F440" s="149"/>
      <c r="G440" s="223" t="str">
        <f t="shared" si="14"/>
        <v>2-</v>
      </c>
      <c r="H440" s="146" t="str">
        <f t="shared" si="15"/>
        <v>-603</v>
      </c>
    </row>
    <row r="441" spans="1:8" ht="24.75" customHeight="1">
      <c r="A441" s="149">
        <v>440</v>
      </c>
      <c r="B441" s="149" t="s">
        <v>1807</v>
      </c>
      <c r="C441" s="149">
        <v>57.71</v>
      </c>
      <c r="D441" s="149" t="s">
        <v>356</v>
      </c>
      <c r="E441" s="149" t="s">
        <v>657</v>
      </c>
      <c r="F441" s="149"/>
      <c r="G441" s="223" t="str">
        <f t="shared" si="14"/>
        <v>2-</v>
      </c>
      <c r="H441" s="146" t="str">
        <f t="shared" si="15"/>
        <v>-604</v>
      </c>
    </row>
    <row r="442" spans="1:8" ht="24.75" customHeight="1">
      <c r="A442" s="149">
        <v>441</v>
      </c>
      <c r="B442" s="149" t="s">
        <v>1808</v>
      </c>
      <c r="C442" s="149">
        <v>58.59</v>
      </c>
      <c r="D442" s="149" t="s">
        <v>356</v>
      </c>
      <c r="E442" s="149" t="s">
        <v>657</v>
      </c>
      <c r="F442" s="149"/>
      <c r="G442" s="223" t="str">
        <f t="shared" si="14"/>
        <v>2-</v>
      </c>
      <c r="H442" s="146" t="str">
        <f t="shared" si="15"/>
        <v>-605</v>
      </c>
    </row>
    <row r="443" spans="1:8" ht="24.75" customHeight="1">
      <c r="A443" s="149">
        <v>442</v>
      </c>
      <c r="B443" s="149" t="s">
        <v>1809</v>
      </c>
      <c r="C443" s="149">
        <v>58.43</v>
      </c>
      <c r="D443" s="149" t="s">
        <v>356</v>
      </c>
      <c r="E443" s="149" t="s">
        <v>657</v>
      </c>
      <c r="F443" s="149"/>
      <c r="G443" s="223" t="str">
        <f t="shared" si="14"/>
        <v>2-</v>
      </c>
      <c r="H443" s="146" t="str">
        <f t="shared" si="15"/>
        <v>-606</v>
      </c>
    </row>
    <row r="444" spans="1:8" ht="24.75" customHeight="1">
      <c r="A444" s="149">
        <v>443</v>
      </c>
      <c r="B444" s="149" t="s">
        <v>1810</v>
      </c>
      <c r="C444" s="149">
        <v>59.17</v>
      </c>
      <c r="D444" s="149" t="s">
        <v>356</v>
      </c>
      <c r="E444" s="149" t="s">
        <v>657</v>
      </c>
      <c r="F444" s="149"/>
      <c r="G444" s="223" t="str">
        <f t="shared" si="14"/>
        <v>2-</v>
      </c>
      <c r="H444" s="146" t="str">
        <f t="shared" si="15"/>
        <v>-701</v>
      </c>
    </row>
    <row r="445" spans="1:8" ht="24.75" customHeight="1">
      <c r="A445" s="149">
        <v>444</v>
      </c>
      <c r="B445" s="149" t="s">
        <v>1811</v>
      </c>
      <c r="C445" s="149">
        <v>59.99</v>
      </c>
      <c r="D445" s="149" t="s">
        <v>356</v>
      </c>
      <c r="E445" s="149" t="s">
        <v>657</v>
      </c>
      <c r="F445" s="149"/>
      <c r="G445" s="223" t="str">
        <f t="shared" si="14"/>
        <v>2-</v>
      </c>
      <c r="H445" s="146" t="str">
        <f t="shared" si="15"/>
        <v>-702</v>
      </c>
    </row>
    <row r="446" spans="1:8" ht="24.75" customHeight="1">
      <c r="A446" s="149">
        <v>445</v>
      </c>
      <c r="B446" s="149" t="s">
        <v>1812</v>
      </c>
      <c r="C446" s="149">
        <v>59.49</v>
      </c>
      <c r="D446" s="149" t="s">
        <v>356</v>
      </c>
      <c r="E446" s="149" t="s">
        <v>657</v>
      </c>
      <c r="F446" s="149"/>
      <c r="G446" s="223" t="str">
        <f t="shared" si="14"/>
        <v>2-</v>
      </c>
      <c r="H446" s="146" t="str">
        <f t="shared" si="15"/>
        <v>-703</v>
      </c>
    </row>
    <row r="447" spans="1:8" ht="24.75" customHeight="1">
      <c r="A447" s="149">
        <v>446</v>
      </c>
      <c r="B447" s="149" t="s">
        <v>1813</v>
      </c>
      <c r="C447" s="149">
        <v>57.71</v>
      </c>
      <c r="D447" s="149" t="s">
        <v>356</v>
      </c>
      <c r="E447" s="149" t="s">
        <v>657</v>
      </c>
      <c r="F447" s="149"/>
      <c r="G447" s="223" t="str">
        <f t="shared" si="14"/>
        <v>2-</v>
      </c>
      <c r="H447" s="146" t="str">
        <f t="shared" si="15"/>
        <v>-704</v>
      </c>
    </row>
    <row r="448" spans="1:8" ht="24.75" customHeight="1">
      <c r="A448" s="149">
        <v>447</v>
      </c>
      <c r="B448" s="149" t="s">
        <v>1814</v>
      </c>
      <c r="C448" s="149">
        <v>58.59</v>
      </c>
      <c r="D448" s="149" t="s">
        <v>356</v>
      </c>
      <c r="E448" s="149" t="s">
        <v>657</v>
      </c>
      <c r="F448" s="149"/>
      <c r="G448" s="223" t="str">
        <f t="shared" si="14"/>
        <v>2-</v>
      </c>
      <c r="H448" s="146" t="str">
        <f t="shared" si="15"/>
        <v>-705</v>
      </c>
    </row>
    <row r="449" spans="1:8" ht="24.75" customHeight="1">
      <c r="A449" s="149">
        <v>448</v>
      </c>
      <c r="B449" s="149" t="s">
        <v>1815</v>
      </c>
      <c r="C449" s="149">
        <v>58.43</v>
      </c>
      <c r="D449" s="149" t="s">
        <v>356</v>
      </c>
      <c r="E449" s="149" t="s">
        <v>657</v>
      </c>
      <c r="F449" s="149"/>
      <c r="G449" s="223" t="str">
        <f t="shared" si="14"/>
        <v>2-</v>
      </c>
      <c r="H449" s="146" t="str">
        <f t="shared" si="15"/>
        <v>-706</v>
      </c>
    </row>
    <row r="450" spans="1:8" ht="24.75" customHeight="1">
      <c r="A450" s="149">
        <v>449</v>
      </c>
      <c r="B450" s="149" t="s">
        <v>1816</v>
      </c>
      <c r="C450" s="149">
        <v>59.17</v>
      </c>
      <c r="D450" s="149" t="s">
        <v>356</v>
      </c>
      <c r="E450" s="149" t="s">
        <v>657</v>
      </c>
      <c r="F450" s="149"/>
      <c r="G450" s="223" t="str">
        <f t="shared" si="14"/>
        <v>2-</v>
      </c>
      <c r="H450" s="146" t="str">
        <f t="shared" si="15"/>
        <v>-801</v>
      </c>
    </row>
    <row r="451" spans="1:8" ht="24.75" customHeight="1">
      <c r="A451" s="149">
        <v>450</v>
      </c>
      <c r="B451" s="149" t="s">
        <v>1817</v>
      </c>
      <c r="C451" s="149">
        <v>59.99</v>
      </c>
      <c r="D451" s="149" t="s">
        <v>356</v>
      </c>
      <c r="E451" s="149" t="s">
        <v>657</v>
      </c>
      <c r="F451" s="149"/>
      <c r="G451" s="223" t="str">
        <f t="shared" ref="G451:G514" si="16">LEFT(B451,2)</f>
        <v>2-</v>
      </c>
      <c r="H451" s="146" t="str">
        <f t="shared" ref="H451:H514" si="17">RIGHT(B451,4)</f>
        <v>-802</v>
      </c>
    </row>
    <row r="452" spans="1:8" ht="24.75" customHeight="1">
      <c r="A452" s="149">
        <v>451</v>
      </c>
      <c r="B452" s="149" t="s">
        <v>1818</v>
      </c>
      <c r="C452" s="149">
        <v>59.49</v>
      </c>
      <c r="D452" s="149" t="s">
        <v>356</v>
      </c>
      <c r="E452" s="149" t="s">
        <v>657</v>
      </c>
      <c r="F452" s="149"/>
      <c r="G452" s="223" t="str">
        <f t="shared" si="16"/>
        <v>2-</v>
      </c>
      <c r="H452" s="146" t="str">
        <f t="shared" si="17"/>
        <v>-803</v>
      </c>
    </row>
    <row r="453" spans="1:8" ht="24.75" customHeight="1">
      <c r="A453" s="149">
        <v>452</v>
      </c>
      <c r="B453" s="149" t="s">
        <v>1819</v>
      </c>
      <c r="C453" s="149">
        <v>57.71</v>
      </c>
      <c r="D453" s="149" t="s">
        <v>356</v>
      </c>
      <c r="E453" s="149" t="s">
        <v>657</v>
      </c>
      <c r="F453" s="149"/>
      <c r="G453" s="223" t="str">
        <f t="shared" si="16"/>
        <v>2-</v>
      </c>
      <c r="H453" s="146" t="str">
        <f t="shared" si="17"/>
        <v>-804</v>
      </c>
    </row>
    <row r="454" spans="1:8" ht="24.75" customHeight="1">
      <c r="A454" s="149">
        <v>453</v>
      </c>
      <c r="B454" s="149" t="s">
        <v>1820</v>
      </c>
      <c r="C454" s="149">
        <v>58.59</v>
      </c>
      <c r="D454" s="149" t="s">
        <v>356</v>
      </c>
      <c r="E454" s="149" t="s">
        <v>657</v>
      </c>
      <c r="F454" s="149"/>
      <c r="G454" s="223" t="str">
        <f t="shared" si="16"/>
        <v>2-</v>
      </c>
      <c r="H454" s="146" t="str">
        <f t="shared" si="17"/>
        <v>-805</v>
      </c>
    </row>
    <row r="455" spans="1:8" ht="24.75" customHeight="1">
      <c r="A455" s="149">
        <v>454</v>
      </c>
      <c r="B455" s="149" t="s">
        <v>1821</v>
      </c>
      <c r="C455" s="149">
        <v>58.43</v>
      </c>
      <c r="D455" s="149" t="s">
        <v>356</v>
      </c>
      <c r="E455" s="149" t="s">
        <v>657</v>
      </c>
      <c r="F455" s="149"/>
      <c r="G455" s="223" t="str">
        <f t="shared" si="16"/>
        <v>2-</v>
      </c>
      <c r="H455" s="146" t="str">
        <f t="shared" si="17"/>
        <v>-806</v>
      </c>
    </row>
    <row r="456" spans="1:8" ht="24.75" customHeight="1">
      <c r="A456" s="149">
        <v>455</v>
      </c>
      <c r="B456" s="149" t="s">
        <v>1822</v>
      </c>
      <c r="C456" s="149">
        <v>59.17</v>
      </c>
      <c r="D456" s="149" t="s">
        <v>356</v>
      </c>
      <c r="E456" s="149" t="s">
        <v>657</v>
      </c>
      <c r="F456" s="149"/>
      <c r="G456" s="223" t="str">
        <f t="shared" si="16"/>
        <v>2-</v>
      </c>
      <c r="H456" s="146" t="str">
        <f t="shared" si="17"/>
        <v>-901</v>
      </c>
    </row>
    <row r="457" spans="1:8" ht="24.75" customHeight="1">
      <c r="A457" s="149">
        <v>456</v>
      </c>
      <c r="B457" s="149" t="s">
        <v>1823</v>
      </c>
      <c r="C457" s="149">
        <v>59.99</v>
      </c>
      <c r="D457" s="149" t="s">
        <v>356</v>
      </c>
      <c r="E457" s="149" t="s">
        <v>657</v>
      </c>
      <c r="F457" s="149"/>
      <c r="G457" s="223" t="str">
        <f t="shared" si="16"/>
        <v>2-</v>
      </c>
      <c r="H457" s="146" t="str">
        <f t="shared" si="17"/>
        <v>-902</v>
      </c>
    </row>
    <row r="458" spans="1:8" ht="24.75" customHeight="1">
      <c r="A458" s="149">
        <v>457</v>
      </c>
      <c r="B458" s="149" t="s">
        <v>1824</v>
      </c>
      <c r="C458" s="149">
        <v>59.49</v>
      </c>
      <c r="D458" s="149" t="s">
        <v>356</v>
      </c>
      <c r="E458" s="149" t="s">
        <v>657</v>
      </c>
      <c r="F458" s="149"/>
      <c r="G458" s="223" t="str">
        <f t="shared" si="16"/>
        <v>2-</v>
      </c>
      <c r="H458" s="146" t="str">
        <f t="shared" si="17"/>
        <v>-903</v>
      </c>
    </row>
    <row r="459" spans="1:8" ht="24.75" customHeight="1">
      <c r="A459" s="149">
        <v>458</v>
      </c>
      <c r="B459" s="149" t="s">
        <v>1825</v>
      </c>
      <c r="C459" s="149">
        <v>57.71</v>
      </c>
      <c r="D459" s="149" t="s">
        <v>356</v>
      </c>
      <c r="E459" s="149" t="s">
        <v>657</v>
      </c>
      <c r="F459" s="149"/>
      <c r="G459" s="223" t="str">
        <f t="shared" si="16"/>
        <v>2-</v>
      </c>
      <c r="H459" s="146" t="str">
        <f t="shared" si="17"/>
        <v>-904</v>
      </c>
    </row>
    <row r="460" spans="1:8" ht="24.75" customHeight="1">
      <c r="A460" s="149">
        <v>459</v>
      </c>
      <c r="B460" s="149" t="s">
        <v>1826</v>
      </c>
      <c r="C460" s="149">
        <v>58.59</v>
      </c>
      <c r="D460" s="149" t="s">
        <v>356</v>
      </c>
      <c r="E460" s="149" t="s">
        <v>657</v>
      </c>
      <c r="F460" s="149"/>
      <c r="G460" s="223" t="str">
        <f t="shared" si="16"/>
        <v>2-</v>
      </c>
      <c r="H460" s="146" t="str">
        <f t="shared" si="17"/>
        <v>-905</v>
      </c>
    </row>
    <row r="461" spans="1:8" ht="24.75" customHeight="1">
      <c r="A461" s="149">
        <v>460</v>
      </c>
      <c r="B461" s="149" t="s">
        <v>1827</v>
      </c>
      <c r="C461" s="149">
        <v>58.43</v>
      </c>
      <c r="D461" s="149" t="s">
        <v>356</v>
      </c>
      <c r="E461" s="149" t="s">
        <v>657</v>
      </c>
      <c r="F461" s="149"/>
      <c r="G461" s="223" t="str">
        <f t="shared" si="16"/>
        <v>2-</v>
      </c>
      <c r="H461" s="146" t="str">
        <f t="shared" si="17"/>
        <v>-906</v>
      </c>
    </row>
    <row r="462" spans="1:8" ht="24.75" customHeight="1">
      <c r="A462" s="149">
        <v>461</v>
      </c>
      <c r="B462" s="149" t="s">
        <v>1828</v>
      </c>
      <c r="C462" s="149">
        <v>59.17</v>
      </c>
      <c r="D462" s="149" t="s">
        <v>356</v>
      </c>
      <c r="E462" s="149" t="s">
        <v>657</v>
      </c>
      <c r="F462" s="149"/>
      <c r="G462" s="223" t="str">
        <f t="shared" si="16"/>
        <v>2-</v>
      </c>
      <c r="H462" s="146" t="str">
        <f t="shared" si="17"/>
        <v>1001</v>
      </c>
    </row>
    <row r="463" spans="1:8" ht="24.75" customHeight="1">
      <c r="A463" s="149">
        <v>462</v>
      </c>
      <c r="B463" s="149" t="s">
        <v>1829</v>
      </c>
      <c r="C463" s="149">
        <v>59.99</v>
      </c>
      <c r="D463" s="149" t="s">
        <v>356</v>
      </c>
      <c r="E463" s="149" t="s">
        <v>657</v>
      </c>
      <c r="F463" s="149"/>
      <c r="G463" s="223" t="str">
        <f t="shared" si="16"/>
        <v>2-</v>
      </c>
      <c r="H463" s="146" t="str">
        <f t="shared" si="17"/>
        <v>1002</v>
      </c>
    </row>
    <row r="464" spans="1:8" ht="24.75" customHeight="1">
      <c r="A464" s="149">
        <v>463</v>
      </c>
      <c r="B464" s="149" t="s">
        <v>1830</v>
      </c>
      <c r="C464" s="149">
        <v>59.49</v>
      </c>
      <c r="D464" s="149" t="s">
        <v>356</v>
      </c>
      <c r="E464" s="149" t="s">
        <v>657</v>
      </c>
      <c r="F464" s="149"/>
      <c r="G464" s="223" t="str">
        <f t="shared" si="16"/>
        <v>2-</v>
      </c>
      <c r="H464" s="146" t="str">
        <f t="shared" si="17"/>
        <v>1003</v>
      </c>
    </row>
    <row r="465" spans="1:8" ht="24.75" customHeight="1">
      <c r="A465" s="149">
        <v>464</v>
      </c>
      <c r="B465" s="149" t="s">
        <v>1831</v>
      </c>
      <c r="C465" s="149">
        <v>57.71</v>
      </c>
      <c r="D465" s="149" t="s">
        <v>356</v>
      </c>
      <c r="E465" s="149" t="s">
        <v>657</v>
      </c>
      <c r="F465" s="149"/>
      <c r="G465" s="223" t="str">
        <f t="shared" si="16"/>
        <v>2-</v>
      </c>
      <c r="H465" s="146" t="str">
        <f t="shared" si="17"/>
        <v>1004</v>
      </c>
    </row>
    <row r="466" spans="1:8" ht="24.75" customHeight="1">
      <c r="A466" s="149">
        <v>465</v>
      </c>
      <c r="B466" s="149" t="s">
        <v>1832</v>
      </c>
      <c r="C466" s="149">
        <v>58.59</v>
      </c>
      <c r="D466" s="149" t="s">
        <v>356</v>
      </c>
      <c r="E466" s="149" t="s">
        <v>657</v>
      </c>
      <c r="F466" s="149"/>
      <c r="G466" s="223" t="str">
        <f t="shared" si="16"/>
        <v>2-</v>
      </c>
      <c r="H466" s="146" t="str">
        <f t="shared" si="17"/>
        <v>1005</v>
      </c>
    </row>
    <row r="467" spans="1:8" ht="24.75" customHeight="1">
      <c r="A467" s="149">
        <v>466</v>
      </c>
      <c r="B467" s="149" t="s">
        <v>1833</v>
      </c>
      <c r="C467" s="149">
        <v>58.43</v>
      </c>
      <c r="D467" s="149" t="s">
        <v>356</v>
      </c>
      <c r="E467" s="149" t="s">
        <v>657</v>
      </c>
      <c r="F467" s="149"/>
      <c r="G467" s="223" t="str">
        <f t="shared" si="16"/>
        <v>2-</v>
      </c>
      <c r="H467" s="146" t="str">
        <f t="shared" si="17"/>
        <v>1006</v>
      </c>
    </row>
    <row r="468" spans="1:8" ht="24.75" customHeight="1">
      <c r="A468" s="149">
        <v>467</v>
      </c>
      <c r="B468" s="149" t="s">
        <v>1834</v>
      </c>
      <c r="C468" s="149">
        <v>59.17</v>
      </c>
      <c r="D468" s="149" t="s">
        <v>356</v>
      </c>
      <c r="E468" s="149" t="s">
        <v>657</v>
      </c>
      <c r="F468" s="149"/>
      <c r="G468" s="223" t="str">
        <f t="shared" si="16"/>
        <v>2-</v>
      </c>
      <c r="H468" s="146" t="str">
        <f t="shared" si="17"/>
        <v>1101</v>
      </c>
    </row>
    <row r="469" spans="1:8" ht="24.75" customHeight="1">
      <c r="A469" s="149">
        <v>468</v>
      </c>
      <c r="B469" s="149" t="s">
        <v>1835</v>
      </c>
      <c r="C469" s="149">
        <v>59.99</v>
      </c>
      <c r="D469" s="149" t="s">
        <v>356</v>
      </c>
      <c r="E469" s="149" t="s">
        <v>657</v>
      </c>
      <c r="F469" s="149"/>
      <c r="G469" s="223" t="str">
        <f t="shared" si="16"/>
        <v>2-</v>
      </c>
      <c r="H469" s="146" t="str">
        <f t="shared" si="17"/>
        <v>1102</v>
      </c>
    </row>
    <row r="470" spans="1:8" ht="24.75" customHeight="1">
      <c r="A470" s="149">
        <v>469</v>
      </c>
      <c r="B470" s="149" t="s">
        <v>1836</v>
      </c>
      <c r="C470" s="149">
        <v>59.49</v>
      </c>
      <c r="D470" s="149" t="s">
        <v>356</v>
      </c>
      <c r="E470" s="149" t="s">
        <v>657</v>
      </c>
      <c r="F470" s="149"/>
      <c r="G470" s="223" t="str">
        <f t="shared" si="16"/>
        <v>2-</v>
      </c>
      <c r="H470" s="146" t="str">
        <f t="shared" si="17"/>
        <v>1103</v>
      </c>
    </row>
    <row r="471" spans="1:8" ht="24.75" customHeight="1">
      <c r="A471" s="149">
        <v>470</v>
      </c>
      <c r="B471" s="149" t="s">
        <v>1837</v>
      </c>
      <c r="C471" s="149">
        <v>57.71</v>
      </c>
      <c r="D471" s="149" t="s">
        <v>356</v>
      </c>
      <c r="E471" s="149" t="s">
        <v>657</v>
      </c>
      <c r="F471" s="149"/>
      <c r="G471" s="223" t="str">
        <f t="shared" si="16"/>
        <v>2-</v>
      </c>
      <c r="H471" s="146" t="str">
        <f t="shared" si="17"/>
        <v>1104</v>
      </c>
    </row>
    <row r="472" spans="1:8" ht="24.75" customHeight="1">
      <c r="A472" s="149">
        <v>471</v>
      </c>
      <c r="B472" s="149" t="s">
        <v>1838</v>
      </c>
      <c r="C472" s="149">
        <v>58.59</v>
      </c>
      <c r="D472" s="149" t="s">
        <v>356</v>
      </c>
      <c r="E472" s="149" t="s">
        <v>657</v>
      </c>
      <c r="F472" s="149"/>
      <c r="G472" s="223" t="str">
        <f t="shared" si="16"/>
        <v>2-</v>
      </c>
      <c r="H472" s="146" t="str">
        <f t="shared" si="17"/>
        <v>1105</v>
      </c>
    </row>
    <row r="473" spans="1:8" ht="24.75" customHeight="1">
      <c r="A473" s="149">
        <v>472</v>
      </c>
      <c r="B473" s="149" t="s">
        <v>1839</v>
      </c>
      <c r="C473" s="149">
        <v>58.43</v>
      </c>
      <c r="D473" s="149" t="s">
        <v>356</v>
      </c>
      <c r="E473" s="149" t="s">
        <v>657</v>
      </c>
      <c r="F473" s="149"/>
      <c r="G473" s="223" t="str">
        <f t="shared" si="16"/>
        <v>2-</v>
      </c>
      <c r="H473" s="146" t="str">
        <f t="shared" si="17"/>
        <v>1106</v>
      </c>
    </row>
    <row r="474" spans="1:8" ht="24.75" customHeight="1">
      <c r="A474" s="149">
        <v>473</v>
      </c>
      <c r="B474" s="149" t="s">
        <v>1840</v>
      </c>
      <c r="C474" s="149">
        <v>59.17</v>
      </c>
      <c r="D474" s="149" t="s">
        <v>356</v>
      </c>
      <c r="E474" s="149" t="s">
        <v>657</v>
      </c>
      <c r="F474" s="149"/>
      <c r="G474" s="223" t="str">
        <f t="shared" si="16"/>
        <v>2-</v>
      </c>
      <c r="H474" s="146" t="str">
        <f t="shared" si="17"/>
        <v>1201</v>
      </c>
    </row>
    <row r="475" spans="1:8" ht="24.75" customHeight="1">
      <c r="A475" s="149">
        <v>474</v>
      </c>
      <c r="B475" s="149" t="s">
        <v>1841</v>
      </c>
      <c r="C475" s="149">
        <v>59.99</v>
      </c>
      <c r="D475" s="149" t="s">
        <v>356</v>
      </c>
      <c r="E475" s="149" t="s">
        <v>657</v>
      </c>
      <c r="F475" s="149"/>
      <c r="G475" s="223" t="str">
        <f t="shared" si="16"/>
        <v>2-</v>
      </c>
      <c r="H475" s="146" t="str">
        <f t="shared" si="17"/>
        <v>1202</v>
      </c>
    </row>
    <row r="476" spans="1:8" ht="24.75" customHeight="1">
      <c r="A476" s="149">
        <v>475</v>
      </c>
      <c r="B476" s="149" t="s">
        <v>1842</v>
      </c>
      <c r="C476" s="149">
        <v>59.49</v>
      </c>
      <c r="D476" s="149" t="s">
        <v>356</v>
      </c>
      <c r="E476" s="149" t="s">
        <v>657</v>
      </c>
      <c r="F476" s="149"/>
      <c r="G476" s="223" t="str">
        <f t="shared" si="16"/>
        <v>2-</v>
      </c>
      <c r="H476" s="146" t="str">
        <f t="shared" si="17"/>
        <v>1203</v>
      </c>
    </row>
    <row r="477" spans="1:8" ht="24.75" customHeight="1">
      <c r="A477" s="149">
        <v>476</v>
      </c>
      <c r="B477" s="149" t="s">
        <v>1843</v>
      </c>
      <c r="C477" s="149">
        <v>57.71</v>
      </c>
      <c r="D477" s="149" t="s">
        <v>356</v>
      </c>
      <c r="E477" s="149" t="s">
        <v>657</v>
      </c>
      <c r="F477" s="149"/>
      <c r="G477" s="223" t="str">
        <f t="shared" si="16"/>
        <v>2-</v>
      </c>
      <c r="H477" s="146" t="str">
        <f t="shared" si="17"/>
        <v>1204</v>
      </c>
    </row>
    <row r="478" spans="1:8" ht="24.75" customHeight="1">
      <c r="A478" s="149">
        <v>477</v>
      </c>
      <c r="B478" s="149" t="s">
        <v>1844</v>
      </c>
      <c r="C478" s="149">
        <v>58.59</v>
      </c>
      <c r="D478" s="149" t="s">
        <v>356</v>
      </c>
      <c r="E478" s="149" t="s">
        <v>657</v>
      </c>
      <c r="F478" s="149"/>
      <c r="G478" s="223" t="str">
        <f t="shared" si="16"/>
        <v>2-</v>
      </c>
      <c r="H478" s="146" t="str">
        <f t="shared" si="17"/>
        <v>1205</v>
      </c>
    </row>
    <row r="479" spans="1:8" ht="24.75" customHeight="1">
      <c r="A479" s="149">
        <v>478</v>
      </c>
      <c r="B479" s="149" t="s">
        <v>1845</v>
      </c>
      <c r="C479" s="149">
        <v>58.43</v>
      </c>
      <c r="D479" s="149" t="s">
        <v>356</v>
      </c>
      <c r="E479" s="149" t="s">
        <v>657</v>
      </c>
      <c r="F479" s="149"/>
      <c r="G479" s="223" t="str">
        <f t="shared" si="16"/>
        <v>2-</v>
      </c>
      <c r="H479" s="146" t="str">
        <f t="shared" si="17"/>
        <v>1206</v>
      </c>
    </row>
    <row r="480" spans="1:8" ht="24.75" customHeight="1">
      <c r="A480" s="149">
        <v>479</v>
      </c>
      <c r="B480" s="149" t="s">
        <v>1846</v>
      </c>
      <c r="C480" s="149">
        <v>59.17</v>
      </c>
      <c r="D480" s="149" t="s">
        <v>356</v>
      </c>
      <c r="E480" s="149" t="s">
        <v>657</v>
      </c>
      <c r="F480" s="149"/>
      <c r="G480" s="223" t="str">
        <f t="shared" si="16"/>
        <v>2-</v>
      </c>
      <c r="H480" s="146" t="str">
        <f t="shared" si="17"/>
        <v>1301</v>
      </c>
    </row>
    <row r="481" spans="1:8" ht="24.75" customHeight="1">
      <c r="A481" s="149">
        <v>480</v>
      </c>
      <c r="B481" s="149" t="s">
        <v>1847</v>
      </c>
      <c r="C481" s="149">
        <v>59.99</v>
      </c>
      <c r="D481" s="149" t="s">
        <v>356</v>
      </c>
      <c r="E481" s="149" t="s">
        <v>657</v>
      </c>
      <c r="F481" s="149"/>
      <c r="G481" s="223" t="str">
        <f t="shared" si="16"/>
        <v>2-</v>
      </c>
      <c r="H481" s="146" t="str">
        <f t="shared" si="17"/>
        <v>1302</v>
      </c>
    </row>
    <row r="482" spans="1:8" ht="24.75" customHeight="1">
      <c r="A482" s="149">
        <v>481</v>
      </c>
      <c r="B482" s="149" t="s">
        <v>1848</v>
      </c>
      <c r="C482" s="149">
        <v>59.49</v>
      </c>
      <c r="D482" s="149" t="s">
        <v>356</v>
      </c>
      <c r="E482" s="149" t="s">
        <v>657</v>
      </c>
      <c r="F482" s="149"/>
      <c r="G482" s="223" t="str">
        <f t="shared" si="16"/>
        <v>2-</v>
      </c>
      <c r="H482" s="146" t="str">
        <f t="shared" si="17"/>
        <v>1303</v>
      </c>
    </row>
    <row r="483" spans="1:8" ht="24.75" customHeight="1">
      <c r="A483" s="149">
        <v>482</v>
      </c>
      <c r="B483" s="149" t="s">
        <v>1849</v>
      </c>
      <c r="C483" s="149">
        <v>57.71</v>
      </c>
      <c r="D483" s="149" t="s">
        <v>356</v>
      </c>
      <c r="E483" s="149" t="s">
        <v>657</v>
      </c>
      <c r="F483" s="149"/>
      <c r="G483" s="223" t="str">
        <f t="shared" si="16"/>
        <v>2-</v>
      </c>
      <c r="H483" s="146" t="str">
        <f t="shared" si="17"/>
        <v>1304</v>
      </c>
    </row>
    <row r="484" spans="1:8" ht="24.75" customHeight="1">
      <c r="A484" s="149">
        <v>483</v>
      </c>
      <c r="B484" s="149" t="s">
        <v>1850</v>
      </c>
      <c r="C484" s="149">
        <v>58.59</v>
      </c>
      <c r="D484" s="149" t="s">
        <v>356</v>
      </c>
      <c r="E484" s="149" t="s">
        <v>657</v>
      </c>
      <c r="F484" s="149"/>
      <c r="G484" s="223" t="str">
        <f t="shared" si="16"/>
        <v>2-</v>
      </c>
      <c r="H484" s="146" t="str">
        <f t="shared" si="17"/>
        <v>1305</v>
      </c>
    </row>
    <row r="485" spans="1:8" ht="24.75" customHeight="1">
      <c r="A485" s="149">
        <v>484</v>
      </c>
      <c r="B485" s="149" t="s">
        <v>1851</v>
      </c>
      <c r="C485" s="149">
        <v>58.43</v>
      </c>
      <c r="D485" s="149" t="s">
        <v>356</v>
      </c>
      <c r="E485" s="149" t="s">
        <v>657</v>
      </c>
      <c r="F485" s="149"/>
      <c r="G485" s="223" t="str">
        <f t="shared" si="16"/>
        <v>2-</v>
      </c>
      <c r="H485" s="146" t="str">
        <f t="shared" si="17"/>
        <v>1306</v>
      </c>
    </row>
    <row r="486" spans="1:8" ht="24.75" customHeight="1">
      <c r="A486" s="149">
        <v>485</v>
      </c>
      <c r="B486" s="149" t="s">
        <v>1852</v>
      </c>
      <c r="C486" s="149">
        <v>59.17</v>
      </c>
      <c r="D486" s="149" t="s">
        <v>356</v>
      </c>
      <c r="E486" s="149" t="s">
        <v>657</v>
      </c>
      <c r="F486" s="149"/>
      <c r="G486" s="223" t="str">
        <f t="shared" si="16"/>
        <v>2-</v>
      </c>
      <c r="H486" s="146" t="str">
        <f t="shared" si="17"/>
        <v>1401</v>
      </c>
    </row>
    <row r="487" spans="1:8" ht="24.75" customHeight="1">
      <c r="A487" s="149">
        <v>486</v>
      </c>
      <c r="B487" s="149" t="s">
        <v>1853</v>
      </c>
      <c r="C487" s="149">
        <v>59.99</v>
      </c>
      <c r="D487" s="149" t="s">
        <v>356</v>
      </c>
      <c r="E487" s="149" t="s">
        <v>657</v>
      </c>
      <c r="F487" s="149"/>
      <c r="G487" s="223" t="str">
        <f t="shared" si="16"/>
        <v>2-</v>
      </c>
      <c r="H487" s="146" t="str">
        <f t="shared" si="17"/>
        <v>1402</v>
      </c>
    </row>
    <row r="488" spans="1:8" ht="24.75" customHeight="1">
      <c r="A488" s="149">
        <v>487</v>
      </c>
      <c r="B488" s="149" t="s">
        <v>1854</v>
      </c>
      <c r="C488" s="149">
        <v>59.49</v>
      </c>
      <c r="D488" s="149" t="s">
        <v>356</v>
      </c>
      <c r="E488" s="149" t="s">
        <v>657</v>
      </c>
      <c r="F488" s="149"/>
      <c r="G488" s="223" t="str">
        <f t="shared" si="16"/>
        <v>2-</v>
      </c>
      <c r="H488" s="146" t="str">
        <f t="shared" si="17"/>
        <v>1403</v>
      </c>
    </row>
    <row r="489" spans="1:8" ht="24.75" customHeight="1">
      <c r="A489" s="149">
        <v>488</v>
      </c>
      <c r="B489" s="149" t="s">
        <v>1855</v>
      </c>
      <c r="C489" s="149">
        <v>57.71</v>
      </c>
      <c r="D489" s="149" t="s">
        <v>356</v>
      </c>
      <c r="E489" s="149" t="s">
        <v>657</v>
      </c>
      <c r="F489" s="149"/>
      <c r="G489" s="223" t="str">
        <f t="shared" si="16"/>
        <v>2-</v>
      </c>
      <c r="H489" s="146" t="str">
        <f t="shared" si="17"/>
        <v>1404</v>
      </c>
    </row>
    <row r="490" spans="1:8" ht="24.75" customHeight="1">
      <c r="A490" s="149">
        <v>489</v>
      </c>
      <c r="B490" s="149" t="s">
        <v>1856</v>
      </c>
      <c r="C490" s="149">
        <v>58.59</v>
      </c>
      <c r="D490" s="149" t="s">
        <v>356</v>
      </c>
      <c r="E490" s="149" t="s">
        <v>657</v>
      </c>
      <c r="F490" s="149"/>
      <c r="G490" s="223" t="str">
        <f t="shared" si="16"/>
        <v>2-</v>
      </c>
      <c r="H490" s="146" t="str">
        <f t="shared" si="17"/>
        <v>1405</v>
      </c>
    </row>
    <row r="491" spans="1:8" ht="24.75" customHeight="1">
      <c r="A491" s="149">
        <v>490</v>
      </c>
      <c r="B491" s="149" t="s">
        <v>1857</v>
      </c>
      <c r="C491" s="149">
        <v>58.43</v>
      </c>
      <c r="D491" s="149" t="s">
        <v>356</v>
      </c>
      <c r="E491" s="149" t="s">
        <v>657</v>
      </c>
      <c r="F491" s="149"/>
      <c r="G491" s="223" t="str">
        <f t="shared" si="16"/>
        <v>2-</v>
      </c>
      <c r="H491" s="146" t="str">
        <f t="shared" si="17"/>
        <v>1406</v>
      </c>
    </row>
    <row r="492" spans="1:8" ht="24.75" customHeight="1">
      <c r="A492" s="149">
        <v>491</v>
      </c>
      <c r="B492" s="149" t="s">
        <v>1858</v>
      </c>
      <c r="C492" s="149">
        <v>59.17</v>
      </c>
      <c r="D492" s="149" t="s">
        <v>356</v>
      </c>
      <c r="E492" s="149" t="s">
        <v>657</v>
      </c>
      <c r="F492" s="149"/>
      <c r="G492" s="223" t="str">
        <f t="shared" si="16"/>
        <v>2-</v>
      </c>
      <c r="H492" s="146" t="str">
        <f t="shared" si="17"/>
        <v>1501</v>
      </c>
    </row>
    <row r="493" spans="1:8" ht="24.75" customHeight="1">
      <c r="A493" s="149">
        <v>492</v>
      </c>
      <c r="B493" s="149" t="s">
        <v>1859</v>
      </c>
      <c r="C493" s="149">
        <v>59.99</v>
      </c>
      <c r="D493" s="149" t="s">
        <v>356</v>
      </c>
      <c r="E493" s="149" t="s">
        <v>657</v>
      </c>
      <c r="F493" s="149"/>
      <c r="G493" s="223" t="str">
        <f t="shared" si="16"/>
        <v>2-</v>
      </c>
      <c r="H493" s="146" t="str">
        <f t="shared" si="17"/>
        <v>1502</v>
      </c>
    </row>
    <row r="494" spans="1:8" ht="24.75" customHeight="1">
      <c r="A494" s="149">
        <v>493</v>
      </c>
      <c r="B494" s="149" t="s">
        <v>1860</v>
      </c>
      <c r="C494" s="149">
        <v>59.49</v>
      </c>
      <c r="D494" s="149" t="s">
        <v>356</v>
      </c>
      <c r="E494" s="149" t="s">
        <v>657</v>
      </c>
      <c r="F494" s="149"/>
      <c r="G494" s="223" t="str">
        <f t="shared" si="16"/>
        <v>2-</v>
      </c>
      <c r="H494" s="146" t="str">
        <f t="shared" si="17"/>
        <v>1503</v>
      </c>
    </row>
    <row r="495" spans="1:8" ht="24.75" customHeight="1">
      <c r="A495" s="149">
        <v>494</v>
      </c>
      <c r="B495" s="149" t="s">
        <v>1861</v>
      </c>
      <c r="C495" s="149">
        <v>57.71</v>
      </c>
      <c r="D495" s="149" t="s">
        <v>356</v>
      </c>
      <c r="E495" s="149" t="s">
        <v>657</v>
      </c>
      <c r="F495" s="149"/>
      <c r="G495" s="223" t="str">
        <f t="shared" si="16"/>
        <v>2-</v>
      </c>
      <c r="H495" s="146" t="str">
        <f t="shared" si="17"/>
        <v>1504</v>
      </c>
    </row>
    <row r="496" spans="1:8" ht="24.75" customHeight="1">
      <c r="A496" s="149">
        <v>495</v>
      </c>
      <c r="B496" s="149" t="s">
        <v>1862</v>
      </c>
      <c r="C496" s="149">
        <v>58.59</v>
      </c>
      <c r="D496" s="149" t="s">
        <v>356</v>
      </c>
      <c r="E496" s="149" t="s">
        <v>657</v>
      </c>
      <c r="F496" s="149"/>
      <c r="G496" s="223" t="str">
        <f t="shared" si="16"/>
        <v>2-</v>
      </c>
      <c r="H496" s="146" t="str">
        <f t="shared" si="17"/>
        <v>1505</v>
      </c>
    </row>
    <row r="497" spans="1:8" ht="24.75" customHeight="1">
      <c r="A497" s="149">
        <v>496</v>
      </c>
      <c r="B497" s="149" t="s">
        <v>1863</v>
      </c>
      <c r="C497" s="149">
        <v>58.43</v>
      </c>
      <c r="D497" s="149" t="s">
        <v>356</v>
      </c>
      <c r="E497" s="149" t="s">
        <v>657</v>
      </c>
      <c r="F497" s="149"/>
      <c r="G497" s="223" t="str">
        <f t="shared" si="16"/>
        <v>2-</v>
      </c>
      <c r="H497" s="146" t="str">
        <f t="shared" si="17"/>
        <v>1506</v>
      </c>
    </row>
    <row r="498" spans="1:8" ht="24.75" customHeight="1">
      <c r="A498" s="149">
        <v>497</v>
      </c>
      <c r="B498" s="149" t="s">
        <v>1864</v>
      </c>
      <c r="C498" s="149">
        <v>59.17</v>
      </c>
      <c r="D498" s="149" t="s">
        <v>356</v>
      </c>
      <c r="E498" s="149" t="s">
        <v>657</v>
      </c>
      <c r="F498" s="149"/>
      <c r="G498" s="223" t="str">
        <f t="shared" si="16"/>
        <v>2-</v>
      </c>
      <c r="H498" s="146" t="str">
        <f t="shared" si="17"/>
        <v>1601</v>
      </c>
    </row>
    <row r="499" spans="1:8" ht="24.75" customHeight="1">
      <c r="A499" s="149">
        <v>498</v>
      </c>
      <c r="B499" s="149" t="s">
        <v>1865</v>
      </c>
      <c r="C499" s="149">
        <v>59.99</v>
      </c>
      <c r="D499" s="149" t="s">
        <v>356</v>
      </c>
      <c r="E499" s="149" t="s">
        <v>657</v>
      </c>
      <c r="F499" s="149"/>
      <c r="G499" s="223" t="str">
        <f t="shared" si="16"/>
        <v>2-</v>
      </c>
      <c r="H499" s="146" t="str">
        <f t="shared" si="17"/>
        <v>1602</v>
      </c>
    </row>
    <row r="500" spans="1:8" ht="24.75" customHeight="1">
      <c r="A500" s="149">
        <v>499</v>
      </c>
      <c r="B500" s="149" t="s">
        <v>1866</v>
      </c>
      <c r="C500" s="149">
        <v>59.49</v>
      </c>
      <c r="D500" s="149" t="s">
        <v>356</v>
      </c>
      <c r="E500" s="149" t="s">
        <v>657</v>
      </c>
      <c r="F500" s="149"/>
      <c r="G500" s="223" t="str">
        <f t="shared" si="16"/>
        <v>2-</v>
      </c>
      <c r="H500" s="146" t="str">
        <f t="shared" si="17"/>
        <v>1603</v>
      </c>
    </row>
    <row r="501" spans="1:8" ht="24.75" customHeight="1">
      <c r="A501" s="149">
        <v>500</v>
      </c>
      <c r="B501" s="149" t="s">
        <v>1867</v>
      </c>
      <c r="C501" s="149">
        <v>57.71</v>
      </c>
      <c r="D501" s="149" t="s">
        <v>356</v>
      </c>
      <c r="E501" s="149" t="s">
        <v>657</v>
      </c>
      <c r="F501" s="149"/>
      <c r="G501" s="223" t="str">
        <f t="shared" si="16"/>
        <v>2-</v>
      </c>
      <c r="H501" s="146" t="str">
        <f t="shared" si="17"/>
        <v>1604</v>
      </c>
    </row>
    <row r="502" spans="1:8" ht="24.75" customHeight="1">
      <c r="A502" s="149">
        <v>501</v>
      </c>
      <c r="B502" s="149" t="s">
        <v>1868</v>
      </c>
      <c r="C502" s="149">
        <v>58.59</v>
      </c>
      <c r="D502" s="149" t="s">
        <v>356</v>
      </c>
      <c r="E502" s="149" t="s">
        <v>657</v>
      </c>
      <c r="F502" s="149"/>
      <c r="G502" s="223" t="str">
        <f t="shared" si="16"/>
        <v>2-</v>
      </c>
      <c r="H502" s="146" t="str">
        <f t="shared" si="17"/>
        <v>1605</v>
      </c>
    </row>
    <row r="503" spans="1:8" ht="24.75" customHeight="1">
      <c r="A503" s="149">
        <v>502</v>
      </c>
      <c r="B503" s="149" t="s">
        <v>1869</v>
      </c>
      <c r="C503" s="149">
        <v>58.43</v>
      </c>
      <c r="D503" s="149" t="s">
        <v>356</v>
      </c>
      <c r="E503" s="149" t="s">
        <v>657</v>
      </c>
      <c r="F503" s="149"/>
      <c r="G503" s="223" t="str">
        <f t="shared" si="16"/>
        <v>2-</v>
      </c>
      <c r="H503" s="146" t="str">
        <f t="shared" si="17"/>
        <v>1606</v>
      </c>
    </row>
    <row r="504" spans="1:8" ht="24.75" customHeight="1">
      <c r="A504" s="149">
        <v>503</v>
      </c>
      <c r="B504" s="149" t="s">
        <v>1870</v>
      </c>
      <c r="C504" s="149">
        <v>59.17</v>
      </c>
      <c r="D504" s="149" t="s">
        <v>356</v>
      </c>
      <c r="E504" s="149" t="s">
        <v>657</v>
      </c>
      <c r="F504" s="149"/>
      <c r="G504" s="223" t="str">
        <f t="shared" si="16"/>
        <v>2-</v>
      </c>
      <c r="H504" s="146" t="str">
        <f t="shared" si="17"/>
        <v>1701</v>
      </c>
    </row>
    <row r="505" spans="1:8" ht="24.75" customHeight="1">
      <c r="A505" s="149">
        <v>504</v>
      </c>
      <c r="B505" s="149" t="s">
        <v>1871</v>
      </c>
      <c r="C505" s="149">
        <v>59.99</v>
      </c>
      <c r="D505" s="149" t="s">
        <v>356</v>
      </c>
      <c r="E505" s="149" t="s">
        <v>657</v>
      </c>
      <c r="F505" s="149"/>
      <c r="G505" s="223" t="str">
        <f t="shared" si="16"/>
        <v>2-</v>
      </c>
      <c r="H505" s="146" t="str">
        <f t="shared" si="17"/>
        <v>1702</v>
      </c>
    </row>
    <row r="506" spans="1:8" ht="24.75" customHeight="1">
      <c r="A506" s="149">
        <v>505</v>
      </c>
      <c r="B506" s="149" t="s">
        <v>1872</v>
      </c>
      <c r="C506" s="149">
        <v>59.49</v>
      </c>
      <c r="D506" s="149" t="s">
        <v>356</v>
      </c>
      <c r="E506" s="149" t="s">
        <v>657</v>
      </c>
      <c r="F506" s="149"/>
      <c r="G506" s="223" t="str">
        <f t="shared" si="16"/>
        <v>2-</v>
      </c>
      <c r="H506" s="146" t="str">
        <f t="shared" si="17"/>
        <v>1703</v>
      </c>
    </row>
    <row r="507" spans="1:8" ht="24.75" customHeight="1">
      <c r="A507" s="149">
        <v>506</v>
      </c>
      <c r="B507" s="149" t="s">
        <v>1873</v>
      </c>
      <c r="C507" s="149">
        <v>57.71</v>
      </c>
      <c r="D507" s="149" t="s">
        <v>356</v>
      </c>
      <c r="E507" s="149" t="s">
        <v>657</v>
      </c>
      <c r="F507" s="149"/>
      <c r="G507" s="223" t="str">
        <f t="shared" si="16"/>
        <v>2-</v>
      </c>
      <c r="H507" s="146" t="str">
        <f t="shared" si="17"/>
        <v>1704</v>
      </c>
    </row>
    <row r="508" spans="1:8" ht="24.75" customHeight="1">
      <c r="A508" s="149">
        <v>507</v>
      </c>
      <c r="B508" s="149" t="s">
        <v>1874</v>
      </c>
      <c r="C508" s="149">
        <v>58.59</v>
      </c>
      <c r="D508" s="149" t="s">
        <v>356</v>
      </c>
      <c r="E508" s="149" t="s">
        <v>657</v>
      </c>
      <c r="F508" s="149"/>
      <c r="G508" s="223" t="str">
        <f t="shared" si="16"/>
        <v>2-</v>
      </c>
      <c r="H508" s="146" t="str">
        <f t="shared" si="17"/>
        <v>1705</v>
      </c>
    </row>
    <row r="509" spans="1:8" ht="24.75" customHeight="1">
      <c r="A509" s="149">
        <v>508</v>
      </c>
      <c r="B509" s="149" t="s">
        <v>1875</v>
      </c>
      <c r="C509" s="149">
        <v>58.43</v>
      </c>
      <c r="D509" s="149" t="s">
        <v>356</v>
      </c>
      <c r="E509" s="149" t="s">
        <v>657</v>
      </c>
      <c r="F509" s="149"/>
      <c r="G509" s="223" t="str">
        <f t="shared" si="16"/>
        <v>2-</v>
      </c>
      <c r="H509" s="146" t="str">
        <f t="shared" si="17"/>
        <v>1706</v>
      </c>
    </row>
    <row r="510" spans="1:8" ht="24.75" customHeight="1">
      <c r="A510" s="149">
        <v>509</v>
      </c>
      <c r="B510" s="149" t="s">
        <v>1876</v>
      </c>
      <c r="C510" s="149">
        <v>61.49</v>
      </c>
      <c r="D510" s="149" t="s">
        <v>356</v>
      </c>
      <c r="E510" s="149" t="s">
        <v>655</v>
      </c>
      <c r="F510" s="149"/>
      <c r="G510" s="223" t="str">
        <f t="shared" si="16"/>
        <v>2-</v>
      </c>
      <c r="H510" s="146" t="str">
        <f t="shared" si="17"/>
        <v>-101</v>
      </c>
    </row>
    <row r="511" spans="1:8" ht="24.75" customHeight="1">
      <c r="A511" s="149">
        <v>510</v>
      </c>
      <c r="B511" s="149" t="s">
        <v>1877</v>
      </c>
      <c r="C511" s="149">
        <v>59.93</v>
      </c>
      <c r="D511" s="149" t="s">
        <v>356</v>
      </c>
      <c r="E511" s="149" t="s">
        <v>655</v>
      </c>
      <c r="F511" s="149"/>
      <c r="G511" s="223" t="str">
        <f t="shared" si="16"/>
        <v>2-</v>
      </c>
      <c r="H511" s="146" t="str">
        <f t="shared" si="17"/>
        <v>-102</v>
      </c>
    </row>
    <row r="512" spans="1:8" ht="24.75" customHeight="1">
      <c r="A512" s="149">
        <v>511</v>
      </c>
      <c r="B512" s="149" t="s">
        <v>1878</v>
      </c>
      <c r="C512" s="149">
        <v>59.42</v>
      </c>
      <c r="D512" s="149" t="s">
        <v>356</v>
      </c>
      <c r="E512" s="149" t="s">
        <v>655</v>
      </c>
      <c r="F512" s="149"/>
      <c r="G512" s="223" t="str">
        <f t="shared" si="16"/>
        <v>2-</v>
      </c>
      <c r="H512" s="146" t="str">
        <f t="shared" si="17"/>
        <v>-103</v>
      </c>
    </row>
    <row r="513" spans="1:8" ht="24.75" customHeight="1">
      <c r="A513" s="149">
        <v>512</v>
      </c>
      <c r="B513" s="149" t="s">
        <v>1879</v>
      </c>
      <c r="C513" s="149">
        <v>57.77</v>
      </c>
      <c r="D513" s="149" t="s">
        <v>356</v>
      </c>
      <c r="E513" s="149" t="s">
        <v>655</v>
      </c>
      <c r="F513" s="149"/>
      <c r="G513" s="223" t="str">
        <f t="shared" si="16"/>
        <v>2-</v>
      </c>
      <c r="H513" s="146" t="str">
        <f t="shared" si="17"/>
        <v>-104</v>
      </c>
    </row>
    <row r="514" spans="1:8" ht="24.75" customHeight="1">
      <c r="A514" s="149">
        <v>513</v>
      </c>
      <c r="B514" s="149" t="s">
        <v>1880</v>
      </c>
      <c r="C514" s="149">
        <v>59.93</v>
      </c>
      <c r="D514" s="149" t="s">
        <v>356</v>
      </c>
      <c r="E514" s="149" t="s">
        <v>655</v>
      </c>
      <c r="F514" s="149"/>
      <c r="G514" s="223" t="str">
        <f t="shared" si="16"/>
        <v>2-</v>
      </c>
      <c r="H514" s="146" t="str">
        <f t="shared" si="17"/>
        <v>-105</v>
      </c>
    </row>
    <row r="515" spans="1:8" ht="24.75" customHeight="1">
      <c r="A515" s="149">
        <v>514</v>
      </c>
      <c r="B515" s="149" t="s">
        <v>1881</v>
      </c>
      <c r="C515" s="149">
        <v>60.87</v>
      </c>
      <c r="D515" s="149" t="s">
        <v>356</v>
      </c>
      <c r="E515" s="149" t="s">
        <v>655</v>
      </c>
      <c r="F515" s="149"/>
      <c r="G515" s="223" t="str">
        <f t="shared" ref="G515:G578" si="18">LEFT(B515,2)</f>
        <v>2-</v>
      </c>
      <c r="H515" s="146" t="str">
        <f t="shared" ref="H515:H578" si="19">RIGHT(B515,4)</f>
        <v>-106</v>
      </c>
    </row>
    <row r="516" spans="1:8" ht="24.75" customHeight="1">
      <c r="A516" s="149">
        <v>515</v>
      </c>
      <c r="B516" s="149" t="s">
        <v>1882</v>
      </c>
      <c r="C516" s="149">
        <v>61.49</v>
      </c>
      <c r="D516" s="149" t="s">
        <v>356</v>
      </c>
      <c r="E516" s="149" t="s">
        <v>655</v>
      </c>
      <c r="F516" s="149"/>
      <c r="G516" s="223" t="str">
        <f t="shared" si="18"/>
        <v>2-</v>
      </c>
      <c r="H516" s="146" t="str">
        <f t="shared" si="19"/>
        <v>-201</v>
      </c>
    </row>
    <row r="517" spans="1:8" ht="24.75" customHeight="1">
      <c r="A517" s="149">
        <v>516</v>
      </c>
      <c r="B517" s="149" t="s">
        <v>1883</v>
      </c>
      <c r="C517" s="149">
        <v>59.93</v>
      </c>
      <c r="D517" s="149" t="s">
        <v>356</v>
      </c>
      <c r="E517" s="149" t="s">
        <v>655</v>
      </c>
      <c r="F517" s="149"/>
      <c r="G517" s="223" t="str">
        <f t="shared" si="18"/>
        <v>2-</v>
      </c>
      <c r="H517" s="146" t="str">
        <f t="shared" si="19"/>
        <v>-202</v>
      </c>
    </row>
    <row r="518" spans="1:8" ht="24.75" customHeight="1">
      <c r="A518" s="149">
        <v>517</v>
      </c>
      <c r="B518" s="149" t="s">
        <v>1884</v>
      </c>
      <c r="C518" s="149">
        <v>59.42</v>
      </c>
      <c r="D518" s="149" t="s">
        <v>356</v>
      </c>
      <c r="E518" s="149" t="s">
        <v>655</v>
      </c>
      <c r="F518" s="149"/>
      <c r="G518" s="223" t="str">
        <f t="shared" si="18"/>
        <v>2-</v>
      </c>
      <c r="H518" s="146" t="str">
        <f t="shared" si="19"/>
        <v>-203</v>
      </c>
    </row>
    <row r="519" spans="1:8" ht="24.75" customHeight="1">
      <c r="A519" s="149">
        <v>518</v>
      </c>
      <c r="B519" s="149" t="s">
        <v>1885</v>
      </c>
      <c r="C519" s="149">
        <v>57.77</v>
      </c>
      <c r="D519" s="149" t="s">
        <v>356</v>
      </c>
      <c r="E519" s="149" t="s">
        <v>655</v>
      </c>
      <c r="F519" s="149"/>
      <c r="G519" s="223" t="str">
        <f t="shared" si="18"/>
        <v>2-</v>
      </c>
      <c r="H519" s="146" t="str">
        <f t="shared" si="19"/>
        <v>-204</v>
      </c>
    </row>
    <row r="520" spans="1:8" ht="24.75" customHeight="1">
      <c r="A520" s="149">
        <v>519</v>
      </c>
      <c r="B520" s="149" t="s">
        <v>1886</v>
      </c>
      <c r="C520" s="149">
        <v>59.93</v>
      </c>
      <c r="D520" s="149" t="s">
        <v>356</v>
      </c>
      <c r="E520" s="149" t="s">
        <v>655</v>
      </c>
      <c r="F520" s="149"/>
      <c r="G520" s="223" t="str">
        <f t="shared" si="18"/>
        <v>2-</v>
      </c>
      <c r="H520" s="146" t="str">
        <f t="shared" si="19"/>
        <v>-205</v>
      </c>
    </row>
    <row r="521" spans="1:8" ht="24.75" customHeight="1">
      <c r="A521" s="149">
        <v>520</v>
      </c>
      <c r="B521" s="149" t="s">
        <v>1887</v>
      </c>
      <c r="C521" s="149">
        <v>60.87</v>
      </c>
      <c r="D521" s="149" t="s">
        <v>356</v>
      </c>
      <c r="E521" s="149" t="s">
        <v>655</v>
      </c>
      <c r="F521" s="149"/>
      <c r="G521" s="223" t="str">
        <f t="shared" si="18"/>
        <v>2-</v>
      </c>
      <c r="H521" s="146" t="str">
        <f t="shared" si="19"/>
        <v>-206</v>
      </c>
    </row>
    <row r="522" spans="1:8" ht="24.75" customHeight="1">
      <c r="A522" s="149">
        <v>521</v>
      </c>
      <c r="B522" s="149" t="s">
        <v>1888</v>
      </c>
      <c r="C522" s="149">
        <v>61.49</v>
      </c>
      <c r="D522" s="149" t="s">
        <v>356</v>
      </c>
      <c r="E522" s="149" t="s">
        <v>655</v>
      </c>
      <c r="F522" s="149"/>
      <c r="G522" s="223" t="str">
        <f t="shared" si="18"/>
        <v>2-</v>
      </c>
      <c r="H522" s="146" t="str">
        <f t="shared" si="19"/>
        <v>-301</v>
      </c>
    </row>
    <row r="523" spans="1:8" ht="24.75" customHeight="1">
      <c r="A523" s="149">
        <v>522</v>
      </c>
      <c r="B523" s="149" t="s">
        <v>1889</v>
      </c>
      <c r="C523" s="149">
        <v>59.93</v>
      </c>
      <c r="D523" s="149" t="s">
        <v>356</v>
      </c>
      <c r="E523" s="149" t="s">
        <v>655</v>
      </c>
      <c r="F523" s="149"/>
      <c r="G523" s="223" t="str">
        <f t="shared" si="18"/>
        <v>2-</v>
      </c>
      <c r="H523" s="146" t="str">
        <f t="shared" si="19"/>
        <v>-302</v>
      </c>
    </row>
    <row r="524" spans="1:8" ht="24.75" customHeight="1">
      <c r="A524" s="149">
        <v>523</v>
      </c>
      <c r="B524" s="149" t="s">
        <v>1890</v>
      </c>
      <c r="C524" s="149">
        <v>59.42</v>
      </c>
      <c r="D524" s="149" t="s">
        <v>356</v>
      </c>
      <c r="E524" s="149" t="s">
        <v>655</v>
      </c>
      <c r="F524" s="149"/>
      <c r="G524" s="223" t="str">
        <f t="shared" si="18"/>
        <v>2-</v>
      </c>
      <c r="H524" s="146" t="str">
        <f t="shared" si="19"/>
        <v>-303</v>
      </c>
    </row>
    <row r="525" spans="1:8" ht="24.75" customHeight="1">
      <c r="A525" s="149">
        <v>524</v>
      </c>
      <c r="B525" s="149" t="s">
        <v>1891</v>
      </c>
      <c r="C525" s="149">
        <v>57.77</v>
      </c>
      <c r="D525" s="149" t="s">
        <v>356</v>
      </c>
      <c r="E525" s="149" t="s">
        <v>655</v>
      </c>
      <c r="F525" s="149"/>
      <c r="G525" s="223" t="str">
        <f t="shared" si="18"/>
        <v>2-</v>
      </c>
      <c r="H525" s="146" t="str">
        <f t="shared" si="19"/>
        <v>-304</v>
      </c>
    </row>
    <row r="526" spans="1:8" ht="24.75" customHeight="1">
      <c r="A526" s="149">
        <v>525</v>
      </c>
      <c r="B526" s="149" t="s">
        <v>1892</v>
      </c>
      <c r="C526" s="149">
        <v>59.93</v>
      </c>
      <c r="D526" s="149" t="s">
        <v>356</v>
      </c>
      <c r="E526" s="149" t="s">
        <v>655</v>
      </c>
      <c r="F526" s="149"/>
      <c r="G526" s="223" t="str">
        <f t="shared" si="18"/>
        <v>2-</v>
      </c>
      <c r="H526" s="146" t="str">
        <f t="shared" si="19"/>
        <v>-305</v>
      </c>
    </row>
    <row r="527" spans="1:8" ht="24.75" customHeight="1">
      <c r="A527" s="149">
        <v>526</v>
      </c>
      <c r="B527" s="149" t="s">
        <v>1893</v>
      </c>
      <c r="C527" s="149">
        <v>60.87</v>
      </c>
      <c r="D527" s="149" t="s">
        <v>356</v>
      </c>
      <c r="E527" s="149" t="s">
        <v>655</v>
      </c>
      <c r="F527" s="149"/>
      <c r="G527" s="223" t="str">
        <f t="shared" si="18"/>
        <v>2-</v>
      </c>
      <c r="H527" s="146" t="str">
        <f t="shared" si="19"/>
        <v>-306</v>
      </c>
    </row>
    <row r="528" spans="1:8" ht="24.75" customHeight="1">
      <c r="A528" s="149">
        <v>527</v>
      </c>
      <c r="B528" s="149" t="s">
        <v>1894</v>
      </c>
      <c r="C528" s="149">
        <v>61.78</v>
      </c>
      <c r="D528" s="149" t="s">
        <v>356</v>
      </c>
      <c r="E528" s="149" t="s">
        <v>655</v>
      </c>
      <c r="F528" s="149"/>
      <c r="G528" s="223" t="str">
        <f t="shared" si="18"/>
        <v>2-</v>
      </c>
      <c r="H528" s="146" t="str">
        <f t="shared" si="19"/>
        <v>-401</v>
      </c>
    </row>
    <row r="529" spans="1:8" ht="24.75" customHeight="1">
      <c r="A529" s="149">
        <v>528</v>
      </c>
      <c r="B529" s="149" t="s">
        <v>1895</v>
      </c>
      <c r="C529" s="149">
        <v>59.99</v>
      </c>
      <c r="D529" s="149" t="s">
        <v>356</v>
      </c>
      <c r="E529" s="149" t="s">
        <v>655</v>
      </c>
      <c r="F529" s="149"/>
      <c r="G529" s="223" t="str">
        <f t="shared" si="18"/>
        <v>2-</v>
      </c>
      <c r="H529" s="146" t="str">
        <f t="shared" si="19"/>
        <v>-402</v>
      </c>
    </row>
    <row r="530" spans="1:8" ht="24.75" customHeight="1">
      <c r="A530" s="149">
        <v>529</v>
      </c>
      <c r="B530" s="149" t="s">
        <v>1896</v>
      </c>
      <c r="C530" s="149">
        <v>59.49</v>
      </c>
      <c r="D530" s="149" t="s">
        <v>356</v>
      </c>
      <c r="E530" s="149" t="s">
        <v>655</v>
      </c>
      <c r="F530" s="149"/>
      <c r="G530" s="223" t="str">
        <f t="shared" si="18"/>
        <v>2-</v>
      </c>
      <c r="H530" s="146" t="str">
        <f t="shared" si="19"/>
        <v>-403</v>
      </c>
    </row>
    <row r="531" spans="1:8" ht="24.75" customHeight="1">
      <c r="A531" s="149">
        <v>530</v>
      </c>
      <c r="B531" s="149" t="s">
        <v>1897</v>
      </c>
      <c r="C531" s="149">
        <v>57.83</v>
      </c>
      <c r="D531" s="149" t="s">
        <v>356</v>
      </c>
      <c r="E531" s="149" t="s">
        <v>655</v>
      </c>
      <c r="F531" s="149"/>
      <c r="G531" s="223" t="str">
        <f t="shared" si="18"/>
        <v>2-</v>
      </c>
      <c r="H531" s="146" t="str">
        <f t="shared" si="19"/>
        <v>-404</v>
      </c>
    </row>
    <row r="532" spans="1:8" ht="24.75" customHeight="1">
      <c r="A532" s="149">
        <v>531</v>
      </c>
      <c r="B532" s="149" t="s">
        <v>1898</v>
      </c>
      <c r="C532" s="149">
        <v>59.99</v>
      </c>
      <c r="D532" s="149" t="s">
        <v>356</v>
      </c>
      <c r="E532" s="149" t="s">
        <v>655</v>
      </c>
      <c r="F532" s="149"/>
      <c r="G532" s="223" t="str">
        <f t="shared" si="18"/>
        <v>2-</v>
      </c>
      <c r="H532" s="146" t="str">
        <f t="shared" si="19"/>
        <v>-405</v>
      </c>
    </row>
    <row r="533" spans="1:8" ht="24.75" customHeight="1">
      <c r="A533" s="149">
        <v>532</v>
      </c>
      <c r="B533" s="149" t="s">
        <v>1899</v>
      </c>
      <c r="C533" s="149">
        <v>60.98</v>
      </c>
      <c r="D533" s="149" t="s">
        <v>356</v>
      </c>
      <c r="E533" s="149" t="s">
        <v>655</v>
      </c>
      <c r="F533" s="149"/>
      <c r="G533" s="223" t="str">
        <f t="shared" si="18"/>
        <v>2-</v>
      </c>
      <c r="H533" s="146" t="str">
        <f t="shared" si="19"/>
        <v>-406</v>
      </c>
    </row>
    <row r="534" spans="1:8" ht="24.75" customHeight="1">
      <c r="A534" s="149">
        <v>533</v>
      </c>
      <c r="B534" s="149" t="s">
        <v>1900</v>
      </c>
      <c r="C534" s="149">
        <v>61.78</v>
      </c>
      <c r="D534" s="149" t="s">
        <v>356</v>
      </c>
      <c r="E534" s="149" t="s">
        <v>655</v>
      </c>
      <c r="F534" s="149"/>
      <c r="G534" s="223" t="str">
        <f t="shared" si="18"/>
        <v>2-</v>
      </c>
      <c r="H534" s="146" t="str">
        <f t="shared" si="19"/>
        <v>-501</v>
      </c>
    </row>
    <row r="535" spans="1:8" ht="24.75" customHeight="1">
      <c r="A535" s="149">
        <v>534</v>
      </c>
      <c r="B535" s="149" t="s">
        <v>1901</v>
      </c>
      <c r="C535" s="149">
        <v>59.99</v>
      </c>
      <c r="D535" s="149" t="s">
        <v>356</v>
      </c>
      <c r="E535" s="149" t="s">
        <v>655</v>
      </c>
      <c r="F535" s="149"/>
      <c r="G535" s="223" t="str">
        <f t="shared" si="18"/>
        <v>2-</v>
      </c>
      <c r="H535" s="146" t="str">
        <f t="shared" si="19"/>
        <v>-502</v>
      </c>
    </row>
    <row r="536" spans="1:8" ht="24.75" customHeight="1">
      <c r="A536" s="149">
        <v>535</v>
      </c>
      <c r="B536" s="149" t="s">
        <v>1902</v>
      </c>
      <c r="C536" s="149">
        <v>59.49</v>
      </c>
      <c r="D536" s="149" t="s">
        <v>356</v>
      </c>
      <c r="E536" s="149" t="s">
        <v>655</v>
      </c>
      <c r="F536" s="149"/>
      <c r="G536" s="223" t="str">
        <f t="shared" si="18"/>
        <v>2-</v>
      </c>
      <c r="H536" s="146" t="str">
        <f t="shared" si="19"/>
        <v>-503</v>
      </c>
    </row>
    <row r="537" spans="1:8" ht="24.75" customHeight="1">
      <c r="A537" s="149">
        <v>536</v>
      </c>
      <c r="B537" s="149" t="s">
        <v>1903</v>
      </c>
      <c r="C537" s="149">
        <v>57.83</v>
      </c>
      <c r="D537" s="149" t="s">
        <v>356</v>
      </c>
      <c r="E537" s="149" t="s">
        <v>655</v>
      </c>
      <c r="F537" s="149"/>
      <c r="G537" s="223" t="str">
        <f t="shared" si="18"/>
        <v>2-</v>
      </c>
      <c r="H537" s="146" t="str">
        <f t="shared" si="19"/>
        <v>-504</v>
      </c>
    </row>
    <row r="538" spans="1:8" ht="24.75" customHeight="1">
      <c r="A538" s="149">
        <v>537</v>
      </c>
      <c r="B538" s="149" t="s">
        <v>1904</v>
      </c>
      <c r="C538" s="149">
        <v>59.99</v>
      </c>
      <c r="D538" s="149" t="s">
        <v>356</v>
      </c>
      <c r="E538" s="149" t="s">
        <v>655</v>
      </c>
      <c r="F538" s="149"/>
      <c r="G538" s="223" t="str">
        <f t="shared" si="18"/>
        <v>2-</v>
      </c>
      <c r="H538" s="146" t="str">
        <f t="shared" si="19"/>
        <v>-505</v>
      </c>
    </row>
    <row r="539" spans="1:8" ht="24.75" customHeight="1">
      <c r="A539" s="149">
        <v>538</v>
      </c>
      <c r="B539" s="149" t="s">
        <v>1905</v>
      </c>
      <c r="C539" s="149">
        <v>60.98</v>
      </c>
      <c r="D539" s="149" t="s">
        <v>356</v>
      </c>
      <c r="E539" s="149" t="s">
        <v>655</v>
      </c>
      <c r="F539" s="149"/>
      <c r="G539" s="223" t="str">
        <f t="shared" si="18"/>
        <v>2-</v>
      </c>
      <c r="H539" s="146" t="str">
        <f t="shared" si="19"/>
        <v>-506</v>
      </c>
    </row>
    <row r="540" spans="1:8" ht="24.75" customHeight="1">
      <c r="A540" s="149">
        <v>539</v>
      </c>
      <c r="B540" s="149" t="s">
        <v>1906</v>
      </c>
      <c r="C540" s="149">
        <v>61.78</v>
      </c>
      <c r="D540" s="149" t="s">
        <v>356</v>
      </c>
      <c r="E540" s="149" t="s">
        <v>655</v>
      </c>
      <c r="F540" s="149"/>
      <c r="G540" s="223" t="str">
        <f t="shared" si="18"/>
        <v>2-</v>
      </c>
      <c r="H540" s="146" t="str">
        <f t="shared" si="19"/>
        <v>-601</v>
      </c>
    </row>
    <row r="541" spans="1:8" ht="24.75" customHeight="1">
      <c r="A541" s="149">
        <v>540</v>
      </c>
      <c r="B541" s="149" t="s">
        <v>1907</v>
      </c>
      <c r="C541" s="149">
        <v>59.99</v>
      </c>
      <c r="D541" s="149" t="s">
        <v>356</v>
      </c>
      <c r="E541" s="149" t="s">
        <v>655</v>
      </c>
      <c r="F541" s="149"/>
      <c r="G541" s="223" t="str">
        <f t="shared" si="18"/>
        <v>2-</v>
      </c>
      <c r="H541" s="146" t="str">
        <f t="shared" si="19"/>
        <v>-602</v>
      </c>
    </row>
    <row r="542" spans="1:8" ht="24.75" customHeight="1">
      <c r="A542" s="149">
        <v>541</v>
      </c>
      <c r="B542" s="149" t="s">
        <v>1908</v>
      </c>
      <c r="C542" s="149">
        <v>59.49</v>
      </c>
      <c r="D542" s="149" t="s">
        <v>356</v>
      </c>
      <c r="E542" s="149" t="s">
        <v>655</v>
      </c>
      <c r="F542" s="149"/>
      <c r="G542" s="223" t="str">
        <f t="shared" si="18"/>
        <v>2-</v>
      </c>
      <c r="H542" s="146" t="str">
        <f t="shared" si="19"/>
        <v>-603</v>
      </c>
    </row>
    <row r="543" spans="1:8" ht="24.75" customHeight="1">
      <c r="A543" s="149">
        <v>542</v>
      </c>
      <c r="B543" s="149" t="s">
        <v>1909</v>
      </c>
      <c r="C543" s="149">
        <v>57.83</v>
      </c>
      <c r="D543" s="149" t="s">
        <v>356</v>
      </c>
      <c r="E543" s="149" t="s">
        <v>655</v>
      </c>
      <c r="F543" s="149"/>
      <c r="G543" s="223" t="str">
        <f t="shared" si="18"/>
        <v>2-</v>
      </c>
      <c r="H543" s="146" t="str">
        <f t="shared" si="19"/>
        <v>-604</v>
      </c>
    </row>
    <row r="544" spans="1:8" ht="24.75" customHeight="1">
      <c r="A544" s="149">
        <v>543</v>
      </c>
      <c r="B544" s="149" t="s">
        <v>1910</v>
      </c>
      <c r="C544" s="149">
        <v>59.99</v>
      </c>
      <c r="D544" s="149" t="s">
        <v>356</v>
      </c>
      <c r="E544" s="149" t="s">
        <v>655</v>
      </c>
      <c r="F544" s="149"/>
      <c r="G544" s="223" t="str">
        <f t="shared" si="18"/>
        <v>2-</v>
      </c>
      <c r="H544" s="146" t="str">
        <f t="shared" si="19"/>
        <v>-605</v>
      </c>
    </row>
    <row r="545" spans="1:8" ht="24.75" customHeight="1">
      <c r="A545" s="149">
        <v>544</v>
      </c>
      <c r="B545" s="149" t="s">
        <v>1911</v>
      </c>
      <c r="C545" s="149">
        <v>60.98</v>
      </c>
      <c r="D545" s="149" t="s">
        <v>356</v>
      </c>
      <c r="E545" s="149" t="s">
        <v>655</v>
      </c>
      <c r="F545" s="149"/>
      <c r="G545" s="223" t="str">
        <f t="shared" si="18"/>
        <v>2-</v>
      </c>
      <c r="H545" s="146" t="str">
        <f t="shared" si="19"/>
        <v>-606</v>
      </c>
    </row>
    <row r="546" spans="1:8" ht="24.75" customHeight="1">
      <c r="A546" s="149">
        <v>545</v>
      </c>
      <c r="B546" s="149" t="s">
        <v>1912</v>
      </c>
      <c r="C546" s="149">
        <v>61.78</v>
      </c>
      <c r="D546" s="149" t="s">
        <v>356</v>
      </c>
      <c r="E546" s="149" t="s">
        <v>655</v>
      </c>
      <c r="F546" s="149"/>
      <c r="G546" s="223" t="str">
        <f t="shared" si="18"/>
        <v>2-</v>
      </c>
      <c r="H546" s="146" t="str">
        <f t="shared" si="19"/>
        <v>-701</v>
      </c>
    </row>
    <row r="547" spans="1:8" ht="24.75" customHeight="1">
      <c r="A547" s="149">
        <v>546</v>
      </c>
      <c r="B547" s="149" t="s">
        <v>1913</v>
      </c>
      <c r="C547" s="149">
        <v>59.99</v>
      </c>
      <c r="D547" s="149" t="s">
        <v>356</v>
      </c>
      <c r="E547" s="149" t="s">
        <v>655</v>
      </c>
      <c r="F547" s="149"/>
      <c r="G547" s="223" t="str">
        <f t="shared" si="18"/>
        <v>2-</v>
      </c>
      <c r="H547" s="146" t="str">
        <f t="shared" si="19"/>
        <v>-702</v>
      </c>
    </row>
    <row r="548" spans="1:8" ht="24.75" customHeight="1">
      <c r="A548" s="149">
        <v>547</v>
      </c>
      <c r="B548" s="149" t="s">
        <v>1914</v>
      </c>
      <c r="C548" s="149">
        <v>59.49</v>
      </c>
      <c r="D548" s="149" t="s">
        <v>356</v>
      </c>
      <c r="E548" s="149" t="s">
        <v>655</v>
      </c>
      <c r="F548" s="149"/>
      <c r="G548" s="223" t="str">
        <f t="shared" si="18"/>
        <v>2-</v>
      </c>
      <c r="H548" s="146" t="str">
        <f t="shared" si="19"/>
        <v>-703</v>
      </c>
    </row>
    <row r="549" spans="1:8" ht="24.75" customHeight="1">
      <c r="A549" s="149">
        <v>548</v>
      </c>
      <c r="B549" s="149" t="s">
        <v>1915</v>
      </c>
      <c r="C549" s="149">
        <v>57.83</v>
      </c>
      <c r="D549" s="149" t="s">
        <v>356</v>
      </c>
      <c r="E549" s="149" t="s">
        <v>655</v>
      </c>
      <c r="F549" s="149"/>
      <c r="G549" s="223" t="str">
        <f t="shared" si="18"/>
        <v>2-</v>
      </c>
      <c r="H549" s="146" t="str">
        <f t="shared" si="19"/>
        <v>-704</v>
      </c>
    </row>
    <row r="550" spans="1:8" ht="24.75" customHeight="1">
      <c r="A550" s="149">
        <v>549</v>
      </c>
      <c r="B550" s="149" t="s">
        <v>1916</v>
      </c>
      <c r="C550" s="149">
        <v>59.99</v>
      </c>
      <c r="D550" s="149" t="s">
        <v>356</v>
      </c>
      <c r="E550" s="149" t="s">
        <v>655</v>
      </c>
      <c r="F550" s="149"/>
      <c r="G550" s="223" t="str">
        <f t="shared" si="18"/>
        <v>2-</v>
      </c>
      <c r="H550" s="146" t="str">
        <f t="shared" si="19"/>
        <v>-705</v>
      </c>
    </row>
    <row r="551" spans="1:8" ht="24.75" customHeight="1">
      <c r="A551" s="149">
        <v>550</v>
      </c>
      <c r="B551" s="149" t="s">
        <v>1917</v>
      </c>
      <c r="C551" s="149">
        <v>60.98</v>
      </c>
      <c r="D551" s="149" t="s">
        <v>356</v>
      </c>
      <c r="E551" s="149" t="s">
        <v>655</v>
      </c>
      <c r="F551" s="149"/>
      <c r="G551" s="223" t="str">
        <f t="shared" si="18"/>
        <v>2-</v>
      </c>
      <c r="H551" s="146" t="str">
        <f t="shared" si="19"/>
        <v>-706</v>
      </c>
    </row>
    <row r="552" spans="1:8" ht="24.75" customHeight="1">
      <c r="A552" s="149">
        <v>551</v>
      </c>
      <c r="B552" s="149" t="s">
        <v>1918</v>
      </c>
      <c r="C552" s="149">
        <v>61.78</v>
      </c>
      <c r="D552" s="149" t="s">
        <v>356</v>
      </c>
      <c r="E552" s="149" t="s">
        <v>655</v>
      </c>
      <c r="F552" s="149"/>
      <c r="G552" s="223" t="str">
        <f t="shared" si="18"/>
        <v>2-</v>
      </c>
      <c r="H552" s="146" t="str">
        <f t="shared" si="19"/>
        <v>-801</v>
      </c>
    </row>
    <row r="553" spans="1:8" ht="24.75" customHeight="1">
      <c r="A553" s="149">
        <v>552</v>
      </c>
      <c r="B553" s="149" t="s">
        <v>1919</v>
      </c>
      <c r="C553" s="149">
        <v>59.99</v>
      </c>
      <c r="D553" s="149" t="s">
        <v>356</v>
      </c>
      <c r="E553" s="149" t="s">
        <v>655</v>
      </c>
      <c r="F553" s="149"/>
      <c r="G553" s="223" t="str">
        <f t="shared" si="18"/>
        <v>2-</v>
      </c>
      <c r="H553" s="146" t="str">
        <f t="shared" si="19"/>
        <v>-802</v>
      </c>
    </row>
    <row r="554" spans="1:8" ht="24.75" customHeight="1">
      <c r="A554" s="149">
        <v>553</v>
      </c>
      <c r="B554" s="149" t="s">
        <v>1920</v>
      </c>
      <c r="C554" s="149">
        <v>59.49</v>
      </c>
      <c r="D554" s="149" t="s">
        <v>356</v>
      </c>
      <c r="E554" s="149" t="s">
        <v>655</v>
      </c>
      <c r="F554" s="149"/>
      <c r="G554" s="223" t="str">
        <f t="shared" si="18"/>
        <v>2-</v>
      </c>
      <c r="H554" s="146" t="str">
        <f t="shared" si="19"/>
        <v>-803</v>
      </c>
    </row>
    <row r="555" spans="1:8" ht="24.75" customHeight="1">
      <c r="A555" s="149">
        <v>554</v>
      </c>
      <c r="B555" s="149" t="s">
        <v>1921</v>
      </c>
      <c r="C555" s="149">
        <v>57.83</v>
      </c>
      <c r="D555" s="149" t="s">
        <v>356</v>
      </c>
      <c r="E555" s="149" t="s">
        <v>655</v>
      </c>
      <c r="F555" s="149"/>
      <c r="G555" s="223" t="str">
        <f t="shared" si="18"/>
        <v>2-</v>
      </c>
      <c r="H555" s="146" t="str">
        <f t="shared" si="19"/>
        <v>-804</v>
      </c>
    </row>
    <row r="556" spans="1:8" ht="24.75" customHeight="1">
      <c r="A556" s="149">
        <v>555</v>
      </c>
      <c r="B556" s="149" t="s">
        <v>1922</v>
      </c>
      <c r="C556" s="149">
        <v>59.99</v>
      </c>
      <c r="D556" s="149" t="s">
        <v>356</v>
      </c>
      <c r="E556" s="149" t="s">
        <v>655</v>
      </c>
      <c r="F556" s="149"/>
      <c r="G556" s="223" t="str">
        <f t="shared" si="18"/>
        <v>2-</v>
      </c>
      <c r="H556" s="146" t="str">
        <f t="shared" si="19"/>
        <v>-805</v>
      </c>
    </row>
    <row r="557" spans="1:8" ht="24.75" customHeight="1">
      <c r="A557" s="149">
        <v>556</v>
      </c>
      <c r="B557" s="149" t="s">
        <v>1923</v>
      </c>
      <c r="C557" s="149">
        <v>60.98</v>
      </c>
      <c r="D557" s="149" t="s">
        <v>356</v>
      </c>
      <c r="E557" s="149" t="s">
        <v>655</v>
      </c>
      <c r="F557" s="149"/>
      <c r="G557" s="223" t="str">
        <f t="shared" si="18"/>
        <v>2-</v>
      </c>
      <c r="H557" s="146" t="str">
        <f t="shared" si="19"/>
        <v>-806</v>
      </c>
    </row>
    <row r="558" spans="1:8" ht="24.75" customHeight="1">
      <c r="A558" s="149">
        <v>557</v>
      </c>
      <c r="B558" s="149" t="s">
        <v>1924</v>
      </c>
      <c r="C558" s="149">
        <v>61.78</v>
      </c>
      <c r="D558" s="149" t="s">
        <v>356</v>
      </c>
      <c r="E558" s="149" t="s">
        <v>655</v>
      </c>
      <c r="F558" s="149"/>
      <c r="G558" s="223" t="str">
        <f t="shared" si="18"/>
        <v>2-</v>
      </c>
      <c r="H558" s="146" t="str">
        <f t="shared" si="19"/>
        <v>-901</v>
      </c>
    </row>
    <row r="559" spans="1:8" ht="24.75" customHeight="1">
      <c r="A559" s="149">
        <v>558</v>
      </c>
      <c r="B559" s="149" t="s">
        <v>1925</v>
      </c>
      <c r="C559" s="149">
        <v>59.99</v>
      </c>
      <c r="D559" s="149" t="s">
        <v>356</v>
      </c>
      <c r="E559" s="149" t="s">
        <v>655</v>
      </c>
      <c r="F559" s="149"/>
      <c r="G559" s="223" t="str">
        <f t="shared" si="18"/>
        <v>2-</v>
      </c>
      <c r="H559" s="146" t="str">
        <f t="shared" si="19"/>
        <v>-902</v>
      </c>
    </row>
    <row r="560" spans="1:8" ht="24.75" customHeight="1">
      <c r="A560" s="149">
        <v>559</v>
      </c>
      <c r="B560" s="149" t="s">
        <v>1926</v>
      </c>
      <c r="C560" s="149">
        <v>59.49</v>
      </c>
      <c r="D560" s="149" t="s">
        <v>356</v>
      </c>
      <c r="E560" s="149" t="s">
        <v>655</v>
      </c>
      <c r="F560" s="149"/>
      <c r="G560" s="223" t="str">
        <f t="shared" si="18"/>
        <v>2-</v>
      </c>
      <c r="H560" s="146" t="str">
        <f t="shared" si="19"/>
        <v>-903</v>
      </c>
    </row>
    <row r="561" spans="1:8" ht="24.75" customHeight="1">
      <c r="A561" s="149">
        <v>560</v>
      </c>
      <c r="B561" s="149" t="s">
        <v>1927</v>
      </c>
      <c r="C561" s="149">
        <v>57.83</v>
      </c>
      <c r="D561" s="149" t="s">
        <v>356</v>
      </c>
      <c r="E561" s="149" t="s">
        <v>655</v>
      </c>
      <c r="F561" s="149"/>
      <c r="G561" s="223" t="str">
        <f t="shared" si="18"/>
        <v>2-</v>
      </c>
      <c r="H561" s="146" t="str">
        <f t="shared" si="19"/>
        <v>-904</v>
      </c>
    </row>
    <row r="562" spans="1:8" ht="24.75" customHeight="1">
      <c r="A562" s="149">
        <v>561</v>
      </c>
      <c r="B562" s="149" t="s">
        <v>1928</v>
      </c>
      <c r="C562" s="149">
        <v>59.99</v>
      </c>
      <c r="D562" s="149" t="s">
        <v>356</v>
      </c>
      <c r="E562" s="149" t="s">
        <v>655</v>
      </c>
      <c r="F562" s="149"/>
      <c r="G562" s="223" t="str">
        <f t="shared" si="18"/>
        <v>2-</v>
      </c>
      <c r="H562" s="146" t="str">
        <f t="shared" si="19"/>
        <v>-905</v>
      </c>
    </row>
    <row r="563" spans="1:8" ht="24.75" customHeight="1">
      <c r="A563" s="149">
        <v>562</v>
      </c>
      <c r="B563" s="149" t="s">
        <v>1929</v>
      </c>
      <c r="C563" s="149">
        <v>60.98</v>
      </c>
      <c r="D563" s="149" t="s">
        <v>356</v>
      </c>
      <c r="E563" s="149" t="s">
        <v>655</v>
      </c>
      <c r="F563" s="149"/>
      <c r="G563" s="223" t="str">
        <f t="shared" si="18"/>
        <v>2-</v>
      </c>
      <c r="H563" s="146" t="str">
        <f t="shared" si="19"/>
        <v>-906</v>
      </c>
    </row>
    <row r="564" spans="1:8" ht="24.75" customHeight="1">
      <c r="A564" s="149">
        <v>563</v>
      </c>
      <c r="B564" s="149" t="s">
        <v>1930</v>
      </c>
      <c r="C564" s="149">
        <v>61.78</v>
      </c>
      <c r="D564" s="149" t="s">
        <v>356</v>
      </c>
      <c r="E564" s="149" t="s">
        <v>655</v>
      </c>
      <c r="F564" s="149"/>
      <c r="G564" s="223" t="str">
        <f t="shared" si="18"/>
        <v>2-</v>
      </c>
      <c r="H564" s="146" t="str">
        <f t="shared" si="19"/>
        <v>1001</v>
      </c>
    </row>
    <row r="565" spans="1:8" ht="24.75" customHeight="1">
      <c r="A565" s="149">
        <v>564</v>
      </c>
      <c r="B565" s="149" t="s">
        <v>1931</v>
      </c>
      <c r="C565" s="149">
        <v>59.99</v>
      </c>
      <c r="D565" s="149" t="s">
        <v>356</v>
      </c>
      <c r="E565" s="149" t="s">
        <v>655</v>
      </c>
      <c r="F565" s="149"/>
      <c r="G565" s="223" t="str">
        <f t="shared" si="18"/>
        <v>2-</v>
      </c>
      <c r="H565" s="146" t="str">
        <f t="shared" si="19"/>
        <v>1002</v>
      </c>
    </row>
    <row r="566" spans="1:8" ht="24.75" customHeight="1">
      <c r="A566" s="149">
        <v>565</v>
      </c>
      <c r="B566" s="149" t="s">
        <v>1932</v>
      </c>
      <c r="C566" s="149">
        <v>59.49</v>
      </c>
      <c r="D566" s="149" t="s">
        <v>356</v>
      </c>
      <c r="E566" s="149" t="s">
        <v>655</v>
      </c>
      <c r="F566" s="149"/>
      <c r="G566" s="223" t="str">
        <f t="shared" si="18"/>
        <v>2-</v>
      </c>
      <c r="H566" s="146" t="str">
        <f t="shared" si="19"/>
        <v>1003</v>
      </c>
    </row>
    <row r="567" spans="1:8" ht="24.75" customHeight="1">
      <c r="A567" s="149">
        <v>566</v>
      </c>
      <c r="B567" s="149" t="s">
        <v>1933</v>
      </c>
      <c r="C567" s="149">
        <v>57.83</v>
      </c>
      <c r="D567" s="149" t="s">
        <v>356</v>
      </c>
      <c r="E567" s="149" t="s">
        <v>655</v>
      </c>
      <c r="F567" s="149"/>
      <c r="G567" s="223" t="str">
        <f t="shared" si="18"/>
        <v>2-</v>
      </c>
      <c r="H567" s="146" t="str">
        <f t="shared" si="19"/>
        <v>1004</v>
      </c>
    </row>
    <row r="568" spans="1:8" ht="24.75" customHeight="1">
      <c r="A568" s="149">
        <v>567</v>
      </c>
      <c r="B568" s="149" t="s">
        <v>1934</v>
      </c>
      <c r="C568" s="149">
        <v>59.99</v>
      </c>
      <c r="D568" s="149" t="s">
        <v>356</v>
      </c>
      <c r="E568" s="149" t="s">
        <v>655</v>
      </c>
      <c r="F568" s="149"/>
      <c r="G568" s="223" t="str">
        <f t="shared" si="18"/>
        <v>2-</v>
      </c>
      <c r="H568" s="146" t="str">
        <f t="shared" si="19"/>
        <v>1005</v>
      </c>
    </row>
    <row r="569" spans="1:8" ht="24.75" customHeight="1">
      <c r="A569" s="149">
        <v>568</v>
      </c>
      <c r="B569" s="149" t="s">
        <v>1935</v>
      </c>
      <c r="C569" s="149">
        <v>60.98</v>
      </c>
      <c r="D569" s="149" t="s">
        <v>356</v>
      </c>
      <c r="E569" s="149" t="s">
        <v>655</v>
      </c>
      <c r="F569" s="149"/>
      <c r="G569" s="223" t="str">
        <f t="shared" si="18"/>
        <v>2-</v>
      </c>
      <c r="H569" s="146" t="str">
        <f t="shared" si="19"/>
        <v>1006</v>
      </c>
    </row>
    <row r="570" spans="1:8" ht="24.75" customHeight="1">
      <c r="A570" s="149">
        <v>569</v>
      </c>
      <c r="B570" s="149" t="s">
        <v>1936</v>
      </c>
      <c r="C570" s="149">
        <v>61.78</v>
      </c>
      <c r="D570" s="149" t="s">
        <v>356</v>
      </c>
      <c r="E570" s="149" t="s">
        <v>655</v>
      </c>
      <c r="F570" s="149"/>
      <c r="G570" s="223" t="str">
        <f t="shared" si="18"/>
        <v>2-</v>
      </c>
      <c r="H570" s="146" t="str">
        <f t="shared" si="19"/>
        <v>1101</v>
      </c>
    </row>
    <row r="571" spans="1:8" ht="24.75" customHeight="1">
      <c r="A571" s="149">
        <v>570</v>
      </c>
      <c r="B571" s="149" t="s">
        <v>1937</v>
      </c>
      <c r="C571" s="149">
        <v>59.99</v>
      </c>
      <c r="D571" s="149" t="s">
        <v>356</v>
      </c>
      <c r="E571" s="149" t="s">
        <v>655</v>
      </c>
      <c r="F571" s="149"/>
      <c r="G571" s="223" t="str">
        <f t="shared" si="18"/>
        <v>2-</v>
      </c>
      <c r="H571" s="146" t="str">
        <f t="shared" si="19"/>
        <v>1102</v>
      </c>
    </row>
    <row r="572" spans="1:8" ht="24.75" customHeight="1">
      <c r="A572" s="149">
        <v>571</v>
      </c>
      <c r="B572" s="149" t="s">
        <v>1938</v>
      </c>
      <c r="C572" s="149">
        <v>59.49</v>
      </c>
      <c r="D572" s="149" t="s">
        <v>356</v>
      </c>
      <c r="E572" s="149" t="s">
        <v>655</v>
      </c>
      <c r="F572" s="149"/>
      <c r="G572" s="223" t="str">
        <f t="shared" si="18"/>
        <v>2-</v>
      </c>
      <c r="H572" s="146" t="str">
        <f t="shared" si="19"/>
        <v>1103</v>
      </c>
    </row>
    <row r="573" spans="1:8" ht="24.75" customHeight="1">
      <c r="A573" s="149">
        <v>572</v>
      </c>
      <c r="B573" s="149" t="s">
        <v>1939</v>
      </c>
      <c r="C573" s="149">
        <v>57.83</v>
      </c>
      <c r="D573" s="149" t="s">
        <v>356</v>
      </c>
      <c r="E573" s="149" t="s">
        <v>655</v>
      </c>
      <c r="F573" s="149"/>
      <c r="G573" s="223" t="str">
        <f t="shared" si="18"/>
        <v>2-</v>
      </c>
      <c r="H573" s="146" t="str">
        <f t="shared" si="19"/>
        <v>1104</v>
      </c>
    </row>
    <row r="574" spans="1:8" ht="24.75" customHeight="1">
      <c r="A574" s="149">
        <v>573</v>
      </c>
      <c r="B574" s="149" t="s">
        <v>1940</v>
      </c>
      <c r="C574" s="149">
        <v>59.99</v>
      </c>
      <c r="D574" s="149" t="s">
        <v>356</v>
      </c>
      <c r="E574" s="149" t="s">
        <v>655</v>
      </c>
      <c r="F574" s="149"/>
      <c r="G574" s="223" t="str">
        <f t="shared" si="18"/>
        <v>2-</v>
      </c>
      <c r="H574" s="146" t="str">
        <f t="shared" si="19"/>
        <v>1105</v>
      </c>
    </row>
    <row r="575" spans="1:8" ht="24.75" customHeight="1">
      <c r="A575" s="149">
        <v>574</v>
      </c>
      <c r="B575" s="149" t="s">
        <v>1941</v>
      </c>
      <c r="C575" s="149">
        <v>60.98</v>
      </c>
      <c r="D575" s="149" t="s">
        <v>356</v>
      </c>
      <c r="E575" s="149" t="s">
        <v>655</v>
      </c>
      <c r="F575" s="149"/>
      <c r="G575" s="223" t="str">
        <f t="shared" si="18"/>
        <v>2-</v>
      </c>
      <c r="H575" s="146" t="str">
        <f t="shared" si="19"/>
        <v>1106</v>
      </c>
    </row>
    <row r="576" spans="1:8" ht="24.75" customHeight="1">
      <c r="A576" s="149">
        <v>575</v>
      </c>
      <c r="B576" s="149" t="s">
        <v>1942</v>
      </c>
      <c r="C576" s="149">
        <v>61.78</v>
      </c>
      <c r="D576" s="149" t="s">
        <v>356</v>
      </c>
      <c r="E576" s="149" t="s">
        <v>655</v>
      </c>
      <c r="F576" s="149"/>
      <c r="G576" s="223" t="str">
        <f t="shared" si="18"/>
        <v>2-</v>
      </c>
      <c r="H576" s="146" t="str">
        <f t="shared" si="19"/>
        <v>1201</v>
      </c>
    </row>
    <row r="577" spans="1:8" ht="24.75" customHeight="1">
      <c r="A577" s="149">
        <v>576</v>
      </c>
      <c r="B577" s="149" t="s">
        <v>1943</v>
      </c>
      <c r="C577" s="149">
        <v>59.99</v>
      </c>
      <c r="D577" s="149" t="s">
        <v>356</v>
      </c>
      <c r="E577" s="149" t="s">
        <v>655</v>
      </c>
      <c r="F577" s="149"/>
      <c r="G577" s="223" t="str">
        <f t="shared" si="18"/>
        <v>2-</v>
      </c>
      <c r="H577" s="146" t="str">
        <f t="shared" si="19"/>
        <v>1202</v>
      </c>
    </row>
    <row r="578" spans="1:8" ht="24.75" customHeight="1">
      <c r="A578" s="149">
        <v>577</v>
      </c>
      <c r="B578" s="149" t="s">
        <v>1944</v>
      </c>
      <c r="C578" s="149">
        <v>59.49</v>
      </c>
      <c r="D578" s="149" t="s">
        <v>356</v>
      </c>
      <c r="E578" s="149" t="s">
        <v>655</v>
      </c>
      <c r="F578" s="149"/>
      <c r="G578" s="223" t="str">
        <f t="shared" si="18"/>
        <v>2-</v>
      </c>
      <c r="H578" s="146" t="str">
        <f t="shared" si="19"/>
        <v>1203</v>
      </c>
    </row>
    <row r="579" spans="1:8" ht="24.75" customHeight="1">
      <c r="A579" s="149">
        <v>578</v>
      </c>
      <c r="B579" s="149" t="s">
        <v>1945</v>
      </c>
      <c r="C579" s="149">
        <v>57.83</v>
      </c>
      <c r="D579" s="149" t="s">
        <v>356</v>
      </c>
      <c r="E579" s="149" t="s">
        <v>655</v>
      </c>
      <c r="F579" s="149"/>
      <c r="G579" s="223" t="str">
        <f t="shared" ref="G579:G642" si="20">LEFT(B579,2)</f>
        <v>2-</v>
      </c>
      <c r="H579" s="146" t="str">
        <f t="shared" ref="H579:H642" si="21">RIGHT(B579,4)</f>
        <v>1204</v>
      </c>
    </row>
    <row r="580" spans="1:8" ht="24.75" customHeight="1">
      <c r="A580" s="149">
        <v>579</v>
      </c>
      <c r="B580" s="149" t="s">
        <v>1946</v>
      </c>
      <c r="C580" s="149">
        <v>59.99</v>
      </c>
      <c r="D580" s="149" t="s">
        <v>356</v>
      </c>
      <c r="E580" s="149" t="s">
        <v>655</v>
      </c>
      <c r="F580" s="149"/>
      <c r="G580" s="223" t="str">
        <f t="shared" si="20"/>
        <v>2-</v>
      </c>
      <c r="H580" s="146" t="str">
        <f t="shared" si="21"/>
        <v>1205</v>
      </c>
    </row>
    <row r="581" spans="1:8" ht="24.75" customHeight="1">
      <c r="A581" s="149">
        <v>580</v>
      </c>
      <c r="B581" s="149" t="s">
        <v>1947</v>
      </c>
      <c r="C581" s="149">
        <v>60.98</v>
      </c>
      <c r="D581" s="149" t="s">
        <v>356</v>
      </c>
      <c r="E581" s="149" t="s">
        <v>655</v>
      </c>
      <c r="F581" s="149"/>
      <c r="G581" s="223" t="str">
        <f t="shared" si="20"/>
        <v>2-</v>
      </c>
      <c r="H581" s="146" t="str">
        <f t="shared" si="21"/>
        <v>1206</v>
      </c>
    </row>
    <row r="582" spans="1:8" ht="24.75" customHeight="1">
      <c r="A582" s="149">
        <v>581</v>
      </c>
      <c r="B582" s="149" t="s">
        <v>1948</v>
      </c>
      <c r="C582" s="149">
        <v>61.78</v>
      </c>
      <c r="D582" s="149" t="s">
        <v>356</v>
      </c>
      <c r="E582" s="149" t="s">
        <v>655</v>
      </c>
      <c r="F582" s="149"/>
      <c r="G582" s="223" t="str">
        <f t="shared" si="20"/>
        <v>2-</v>
      </c>
      <c r="H582" s="146" t="str">
        <f t="shared" si="21"/>
        <v>1301</v>
      </c>
    </row>
    <row r="583" spans="1:8" ht="24.75" customHeight="1">
      <c r="A583" s="149">
        <v>582</v>
      </c>
      <c r="B583" s="149" t="s">
        <v>1949</v>
      </c>
      <c r="C583" s="149">
        <v>59.99</v>
      </c>
      <c r="D583" s="149" t="s">
        <v>356</v>
      </c>
      <c r="E583" s="149" t="s">
        <v>655</v>
      </c>
      <c r="F583" s="149"/>
      <c r="G583" s="223" t="str">
        <f t="shared" si="20"/>
        <v>2-</v>
      </c>
      <c r="H583" s="146" t="str">
        <f t="shared" si="21"/>
        <v>1302</v>
      </c>
    </row>
    <row r="584" spans="1:8" ht="24.75" customHeight="1">
      <c r="A584" s="149">
        <v>583</v>
      </c>
      <c r="B584" s="149" t="s">
        <v>1950</v>
      </c>
      <c r="C584" s="149">
        <v>59.49</v>
      </c>
      <c r="D584" s="149" t="s">
        <v>356</v>
      </c>
      <c r="E584" s="149" t="s">
        <v>655</v>
      </c>
      <c r="F584" s="149"/>
      <c r="G584" s="223" t="str">
        <f t="shared" si="20"/>
        <v>2-</v>
      </c>
      <c r="H584" s="146" t="str">
        <f t="shared" si="21"/>
        <v>1303</v>
      </c>
    </row>
    <row r="585" spans="1:8" ht="24.75" customHeight="1">
      <c r="A585" s="149">
        <v>584</v>
      </c>
      <c r="B585" s="149" t="s">
        <v>1951</v>
      </c>
      <c r="C585" s="149">
        <v>57.83</v>
      </c>
      <c r="D585" s="149" t="s">
        <v>356</v>
      </c>
      <c r="E585" s="149" t="s">
        <v>655</v>
      </c>
      <c r="F585" s="149"/>
      <c r="G585" s="223" t="str">
        <f t="shared" si="20"/>
        <v>2-</v>
      </c>
      <c r="H585" s="146" t="str">
        <f t="shared" si="21"/>
        <v>1304</v>
      </c>
    </row>
    <row r="586" spans="1:8" ht="24.75" customHeight="1">
      <c r="A586" s="149">
        <v>585</v>
      </c>
      <c r="B586" s="149" t="s">
        <v>1952</v>
      </c>
      <c r="C586" s="149">
        <v>59.99</v>
      </c>
      <c r="D586" s="149" t="s">
        <v>356</v>
      </c>
      <c r="E586" s="149" t="s">
        <v>655</v>
      </c>
      <c r="F586" s="149"/>
      <c r="G586" s="223" t="str">
        <f t="shared" si="20"/>
        <v>2-</v>
      </c>
      <c r="H586" s="146" t="str">
        <f t="shared" si="21"/>
        <v>1305</v>
      </c>
    </row>
    <row r="587" spans="1:8" ht="24.75" customHeight="1">
      <c r="A587" s="149">
        <v>586</v>
      </c>
      <c r="B587" s="149" t="s">
        <v>1953</v>
      </c>
      <c r="C587" s="149">
        <v>60.98</v>
      </c>
      <c r="D587" s="149" t="s">
        <v>356</v>
      </c>
      <c r="E587" s="149" t="s">
        <v>655</v>
      </c>
      <c r="F587" s="149"/>
      <c r="G587" s="223" t="str">
        <f t="shared" si="20"/>
        <v>2-</v>
      </c>
      <c r="H587" s="146" t="str">
        <f t="shared" si="21"/>
        <v>1306</v>
      </c>
    </row>
    <row r="588" spans="1:8" ht="24.75" customHeight="1">
      <c r="A588" s="149">
        <v>587</v>
      </c>
      <c r="B588" s="149" t="s">
        <v>1954</v>
      </c>
      <c r="C588" s="149">
        <v>61.78</v>
      </c>
      <c r="D588" s="149" t="s">
        <v>356</v>
      </c>
      <c r="E588" s="149" t="s">
        <v>655</v>
      </c>
      <c r="F588" s="149"/>
      <c r="G588" s="223" t="str">
        <f t="shared" si="20"/>
        <v>2-</v>
      </c>
      <c r="H588" s="146" t="str">
        <f t="shared" si="21"/>
        <v>1401</v>
      </c>
    </row>
    <row r="589" spans="1:8" ht="24.75" customHeight="1">
      <c r="A589" s="149">
        <v>588</v>
      </c>
      <c r="B589" s="149" t="s">
        <v>1955</v>
      </c>
      <c r="C589" s="149">
        <v>59.99</v>
      </c>
      <c r="D589" s="149" t="s">
        <v>356</v>
      </c>
      <c r="E589" s="149" t="s">
        <v>655</v>
      </c>
      <c r="F589" s="149"/>
      <c r="G589" s="223" t="str">
        <f t="shared" si="20"/>
        <v>2-</v>
      </c>
      <c r="H589" s="146" t="str">
        <f t="shared" si="21"/>
        <v>1402</v>
      </c>
    </row>
    <row r="590" spans="1:8" ht="24.75" customHeight="1">
      <c r="A590" s="149">
        <v>589</v>
      </c>
      <c r="B590" s="149" t="s">
        <v>1956</v>
      </c>
      <c r="C590" s="149">
        <v>59.49</v>
      </c>
      <c r="D590" s="149" t="s">
        <v>356</v>
      </c>
      <c r="E590" s="149" t="s">
        <v>655</v>
      </c>
      <c r="F590" s="149"/>
      <c r="G590" s="223" t="str">
        <f t="shared" si="20"/>
        <v>2-</v>
      </c>
      <c r="H590" s="146" t="str">
        <f t="shared" si="21"/>
        <v>1403</v>
      </c>
    </row>
    <row r="591" spans="1:8" ht="24.75" customHeight="1">
      <c r="A591" s="149">
        <v>590</v>
      </c>
      <c r="B591" s="149" t="s">
        <v>1957</v>
      </c>
      <c r="C591" s="149">
        <v>57.83</v>
      </c>
      <c r="D591" s="149" t="s">
        <v>356</v>
      </c>
      <c r="E591" s="149" t="s">
        <v>655</v>
      </c>
      <c r="F591" s="149"/>
      <c r="G591" s="223" t="str">
        <f t="shared" si="20"/>
        <v>2-</v>
      </c>
      <c r="H591" s="146" t="str">
        <f t="shared" si="21"/>
        <v>1404</v>
      </c>
    </row>
    <row r="592" spans="1:8" ht="24.75" customHeight="1">
      <c r="A592" s="149">
        <v>591</v>
      </c>
      <c r="B592" s="149" t="s">
        <v>1958</v>
      </c>
      <c r="C592" s="149">
        <v>59.99</v>
      </c>
      <c r="D592" s="149" t="s">
        <v>356</v>
      </c>
      <c r="E592" s="149" t="s">
        <v>655</v>
      </c>
      <c r="F592" s="149"/>
      <c r="G592" s="223" t="str">
        <f t="shared" si="20"/>
        <v>2-</v>
      </c>
      <c r="H592" s="146" t="str">
        <f t="shared" si="21"/>
        <v>1405</v>
      </c>
    </row>
    <row r="593" spans="1:8" ht="24.75" customHeight="1">
      <c r="A593" s="149">
        <v>592</v>
      </c>
      <c r="B593" s="149" t="s">
        <v>1959</v>
      </c>
      <c r="C593" s="149">
        <v>60.98</v>
      </c>
      <c r="D593" s="149" t="s">
        <v>356</v>
      </c>
      <c r="E593" s="149" t="s">
        <v>655</v>
      </c>
      <c r="F593" s="149"/>
      <c r="G593" s="223" t="str">
        <f t="shared" si="20"/>
        <v>2-</v>
      </c>
      <c r="H593" s="146" t="str">
        <f t="shared" si="21"/>
        <v>1406</v>
      </c>
    </row>
    <row r="594" spans="1:8" ht="24.75" customHeight="1">
      <c r="A594" s="149">
        <v>593</v>
      </c>
      <c r="B594" s="149" t="s">
        <v>1960</v>
      </c>
      <c r="C594" s="149">
        <v>61.78</v>
      </c>
      <c r="D594" s="149" t="s">
        <v>356</v>
      </c>
      <c r="E594" s="149" t="s">
        <v>655</v>
      </c>
      <c r="F594" s="149"/>
      <c r="G594" s="223" t="str">
        <f t="shared" si="20"/>
        <v>2-</v>
      </c>
      <c r="H594" s="146" t="str">
        <f t="shared" si="21"/>
        <v>1501</v>
      </c>
    </row>
    <row r="595" spans="1:8" ht="24.75" customHeight="1">
      <c r="A595" s="149">
        <v>594</v>
      </c>
      <c r="B595" s="149" t="s">
        <v>1961</v>
      </c>
      <c r="C595" s="149">
        <v>59.99</v>
      </c>
      <c r="D595" s="149" t="s">
        <v>356</v>
      </c>
      <c r="E595" s="149" t="s">
        <v>655</v>
      </c>
      <c r="F595" s="149"/>
      <c r="G595" s="223" t="str">
        <f t="shared" si="20"/>
        <v>2-</v>
      </c>
      <c r="H595" s="146" t="str">
        <f t="shared" si="21"/>
        <v>1502</v>
      </c>
    </row>
    <row r="596" spans="1:8" ht="24.75" customHeight="1">
      <c r="A596" s="149">
        <v>595</v>
      </c>
      <c r="B596" s="149" t="s">
        <v>1962</v>
      </c>
      <c r="C596" s="149">
        <v>59.49</v>
      </c>
      <c r="D596" s="149" t="s">
        <v>356</v>
      </c>
      <c r="E596" s="149" t="s">
        <v>655</v>
      </c>
      <c r="F596" s="149"/>
      <c r="G596" s="223" t="str">
        <f t="shared" si="20"/>
        <v>2-</v>
      </c>
      <c r="H596" s="146" t="str">
        <f t="shared" si="21"/>
        <v>1503</v>
      </c>
    </row>
    <row r="597" spans="1:8" ht="24.75" customHeight="1">
      <c r="A597" s="149">
        <v>596</v>
      </c>
      <c r="B597" s="149" t="s">
        <v>1963</v>
      </c>
      <c r="C597" s="149">
        <v>57.83</v>
      </c>
      <c r="D597" s="149" t="s">
        <v>356</v>
      </c>
      <c r="E597" s="149" t="s">
        <v>655</v>
      </c>
      <c r="F597" s="149"/>
      <c r="G597" s="223" t="str">
        <f t="shared" si="20"/>
        <v>2-</v>
      </c>
      <c r="H597" s="146" t="str">
        <f t="shared" si="21"/>
        <v>1504</v>
      </c>
    </row>
    <row r="598" spans="1:8" ht="24.75" customHeight="1">
      <c r="A598" s="149">
        <v>597</v>
      </c>
      <c r="B598" s="149" t="s">
        <v>1964</v>
      </c>
      <c r="C598" s="149">
        <v>59.99</v>
      </c>
      <c r="D598" s="149" t="s">
        <v>356</v>
      </c>
      <c r="E598" s="149" t="s">
        <v>655</v>
      </c>
      <c r="F598" s="149"/>
      <c r="G598" s="223" t="str">
        <f t="shared" si="20"/>
        <v>2-</v>
      </c>
      <c r="H598" s="146" t="str">
        <f t="shared" si="21"/>
        <v>1505</v>
      </c>
    </row>
    <row r="599" spans="1:8" ht="24.75" customHeight="1">
      <c r="A599" s="149">
        <v>598</v>
      </c>
      <c r="B599" s="149" t="s">
        <v>1965</v>
      </c>
      <c r="C599" s="149">
        <v>60.98</v>
      </c>
      <c r="D599" s="149" t="s">
        <v>356</v>
      </c>
      <c r="E599" s="149" t="s">
        <v>655</v>
      </c>
      <c r="F599" s="149"/>
      <c r="G599" s="223" t="str">
        <f t="shared" si="20"/>
        <v>2-</v>
      </c>
      <c r="H599" s="146" t="str">
        <f t="shared" si="21"/>
        <v>1506</v>
      </c>
    </row>
    <row r="600" spans="1:8" ht="24.75" customHeight="1">
      <c r="A600" s="149">
        <v>599</v>
      </c>
      <c r="B600" s="149" t="s">
        <v>1966</v>
      </c>
      <c r="C600" s="149">
        <v>61.78</v>
      </c>
      <c r="D600" s="149" t="s">
        <v>356</v>
      </c>
      <c r="E600" s="149" t="s">
        <v>655</v>
      </c>
      <c r="F600" s="149"/>
      <c r="G600" s="223" t="str">
        <f t="shared" si="20"/>
        <v>2-</v>
      </c>
      <c r="H600" s="146" t="str">
        <f t="shared" si="21"/>
        <v>1601</v>
      </c>
    </row>
    <row r="601" spans="1:8" ht="24.75" customHeight="1">
      <c r="A601" s="149">
        <v>600</v>
      </c>
      <c r="B601" s="149" t="s">
        <v>1967</v>
      </c>
      <c r="C601" s="149">
        <v>59.99</v>
      </c>
      <c r="D601" s="149" t="s">
        <v>356</v>
      </c>
      <c r="E601" s="149" t="s">
        <v>655</v>
      </c>
      <c r="F601" s="149"/>
      <c r="G601" s="223" t="str">
        <f t="shared" si="20"/>
        <v>2-</v>
      </c>
      <c r="H601" s="146" t="str">
        <f t="shared" si="21"/>
        <v>1602</v>
      </c>
    </row>
    <row r="602" spans="1:8" ht="24.75" customHeight="1">
      <c r="A602" s="149">
        <v>601</v>
      </c>
      <c r="B602" s="149" t="s">
        <v>1968</v>
      </c>
      <c r="C602" s="149">
        <v>59.49</v>
      </c>
      <c r="D602" s="149" t="s">
        <v>356</v>
      </c>
      <c r="E602" s="149" t="s">
        <v>655</v>
      </c>
      <c r="F602" s="149"/>
      <c r="G602" s="223" t="str">
        <f t="shared" si="20"/>
        <v>2-</v>
      </c>
      <c r="H602" s="146" t="str">
        <f t="shared" si="21"/>
        <v>1603</v>
      </c>
    </row>
    <row r="603" spans="1:8" ht="24.75" customHeight="1">
      <c r="A603" s="149">
        <v>602</v>
      </c>
      <c r="B603" s="149" t="s">
        <v>1969</v>
      </c>
      <c r="C603" s="149">
        <v>57.83</v>
      </c>
      <c r="D603" s="149" t="s">
        <v>356</v>
      </c>
      <c r="E603" s="149" t="s">
        <v>655</v>
      </c>
      <c r="F603" s="149"/>
      <c r="G603" s="223" t="str">
        <f t="shared" si="20"/>
        <v>2-</v>
      </c>
      <c r="H603" s="146" t="str">
        <f t="shared" si="21"/>
        <v>1604</v>
      </c>
    </row>
    <row r="604" spans="1:8" ht="24.75" customHeight="1">
      <c r="A604" s="149">
        <v>603</v>
      </c>
      <c r="B604" s="149" t="s">
        <v>1970</v>
      </c>
      <c r="C604" s="149">
        <v>59.99</v>
      </c>
      <c r="D604" s="149" t="s">
        <v>356</v>
      </c>
      <c r="E604" s="149" t="s">
        <v>655</v>
      </c>
      <c r="F604" s="149"/>
      <c r="G604" s="223" t="str">
        <f t="shared" si="20"/>
        <v>2-</v>
      </c>
      <c r="H604" s="146" t="str">
        <f t="shared" si="21"/>
        <v>1605</v>
      </c>
    </row>
    <row r="605" spans="1:8" ht="24.75" customHeight="1">
      <c r="A605" s="149">
        <v>604</v>
      </c>
      <c r="B605" s="149" t="s">
        <v>1971</v>
      </c>
      <c r="C605" s="149">
        <v>60.98</v>
      </c>
      <c r="D605" s="149" t="s">
        <v>356</v>
      </c>
      <c r="E605" s="149" t="s">
        <v>655</v>
      </c>
      <c r="F605" s="149"/>
      <c r="G605" s="223" t="str">
        <f t="shared" si="20"/>
        <v>2-</v>
      </c>
      <c r="H605" s="146" t="str">
        <f t="shared" si="21"/>
        <v>1606</v>
      </c>
    </row>
    <row r="606" spans="1:8" ht="24.75" customHeight="1">
      <c r="A606" s="149">
        <v>605</v>
      </c>
      <c r="B606" s="149" t="s">
        <v>1972</v>
      </c>
      <c r="C606" s="149">
        <v>61.78</v>
      </c>
      <c r="D606" s="149" t="s">
        <v>356</v>
      </c>
      <c r="E606" s="149" t="s">
        <v>655</v>
      </c>
      <c r="F606" s="149"/>
      <c r="G606" s="223" t="str">
        <f t="shared" si="20"/>
        <v>2-</v>
      </c>
      <c r="H606" s="146" t="str">
        <f t="shared" si="21"/>
        <v>1701</v>
      </c>
    </row>
    <row r="607" spans="1:8" ht="24.75" customHeight="1">
      <c r="A607" s="149">
        <v>606</v>
      </c>
      <c r="B607" s="149" t="s">
        <v>1973</v>
      </c>
      <c r="C607" s="149">
        <v>59.99</v>
      </c>
      <c r="D607" s="149" t="s">
        <v>356</v>
      </c>
      <c r="E607" s="149" t="s">
        <v>655</v>
      </c>
      <c r="F607" s="149"/>
      <c r="G607" s="223" t="str">
        <f t="shared" si="20"/>
        <v>2-</v>
      </c>
      <c r="H607" s="146" t="str">
        <f t="shared" si="21"/>
        <v>1702</v>
      </c>
    </row>
    <row r="608" spans="1:8" ht="24.75" customHeight="1">
      <c r="A608" s="149">
        <v>607</v>
      </c>
      <c r="B608" s="149" t="s">
        <v>1974</v>
      </c>
      <c r="C608" s="149">
        <v>59.49</v>
      </c>
      <c r="D608" s="149" t="s">
        <v>356</v>
      </c>
      <c r="E608" s="149" t="s">
        <v>655</v>
      </c>
      <c r="F608" s="149"/>
      <c r="G608" s="223" t="str">
        <f t="shared" si="20"/>
        <v>2-</v>
      </c>
      <c r="H608" s="146" t="str">
        <f t="shared" si="21"/>
        <v>1703</v>
      </c>
    </row>
    <row r="609" spans="1:8" ht="24.75" customHeight="1">
      <c r="A609" s="149">
        <v>608</v>
      </c>
      <c r="B609" s="149" t="s">
        <v>1975</v>
      </c>
      <c r="C609" s="149">
        <v>57.83</v>
      </c>
      <c r="D609" s="149" t="s">
        <v>356</v>
      </c>
      <c r="E609" s="149" t="s">
        <v>655</v>
      </c>
      <c r="F609" s="149"/>
      <c r="G609" s="223" t="str">
        <f t="shared" si="20"/>
        <v>2-</v>
      </c>
      <c r="H609" s="146" t="str">
        <f t="shared" si="21"/>
        <v>1704</v>
      </c>
    </row>
    <row r="610" spans="1:8" ht="24.75" customHeight="1">
      <c r="A610" s="149">
        <v>609</v>
      </c>
      <c r="B610" s="149" t="s">
        <v>1976</v>
      </c>
      <c r="C610" s="149">
        <v>59.99</v>
      </c>
      <c r="D610" s="149" t="s">
        <v>356</v>
      </c>
      <c r="E610" s="149" t="s">
        <v>655</v>
      </c>
      <c r="F610" s="149"/>
      <c r="G610" s="223" t="str">
        <f t="shared" si="20"/>
        <v>2-</v>
      </c>
      <c r="H610" s="146" t="str">
        <f t="shared" si="21"/>
        <v>1705</v>
      </c>
    </row>
    <row r="611" spans="1:8" ht="24.75" customHeight="1">
      <c r="A611" s="149">
        <v>610</v>
      </c>
      <c r="B611" s="149" t="s">
        <v>1977</v>
      </c>
      <c r="C611" s="149">
        <v>60.98</v>
      </c>
      <c r="D611" s="149" t="s">
        <v>356</v>
      </c>
      <c r="E611" s="149" t="s">
        <v>655</v>
      </c>
      <c r="F611" s="149"/>
      <c r="G611" s="223" t="str">
        <f t="shared" si="20"/>
        <v>2-</v>
      </c>
      <c r="H611" s="146" t="str">
        <f t="shared" si="21"/>
        <v>1706</v>
      </c>
    </row>
    <row r="612" spans="1:8" ht="24.75" customHeight="1">
      <c r="A612" s="149">
        <v>611</v>
      </c>
      <c r="B612" s="149" t="s">
        <v>1978</v>
      </c>
      <c r="C612" s="149">
        <v>61.97</v>
      </c>
      <c r="D612" s="149" t="s">
        <v>356</v>
      </c>
      <c r="E612" s="149" t="s">
        <v>655</v>
      </c>
      <c r="F612" s="149"/>
      <c r="G612" s="223" t="str">
        <f t="shared" si="20"/>
        <v>2-</v>
      </c>
      <c r="H612" s="146" t="str">
        <f t="shared" si="21"/>
        <v>1801</v>
      </c>
    </row>
    <row r="613" spans="1:8" ht="24.75" customHeight="1">
      <c r="A613" s="149">
        <v>612</v>
      </c>
      <c r="B613" s="149" t="s">
        <v>1979</v>
      </c>
      <c r="C613" s="149">
        <v>59.99</v>
      </c>
      <c r="D613" s="149" t="s">
        <v>356</v>
      </c>
      <c r="E613" s="149" t="s">
        <v>655</v>
      </c>
      <c r="F613" s="149"/>
      <c r="G613" s="223" t="str">
        <f t="shared" si="20"/>
        <v>2-</v>
      </c>
      <c r="H613" s="146" t="str">
        <f t="shared" si="21"/>
        <v>1802</v>
      </c>
    </row>
    <row r="614" spans="1:8" ht="24.75" customHeight="1">
      <c r="A614" s="149">
        <v>613</v>
      </c>
      <c r="B614" s="149" t="s">
        <v>1980</v>
      </c>
      <c r="C614" s="149">
        <v>59.49</v>
      </c>
      <c r="D614" s="149" t="s">
        <v>356</v>
      </c>
      <c r="E614" s="149" t="s">
        <v>655</v>
      </c>
      <c r="F614" s="149"/>
      <c r="G614" s="223" t="str">
        <f t="shared" si="20"/>
        <v>2-</v>
      </c>
      <c r="H614" s="146" t="str">
        <f t="shared" si="21"/>
        <v>1803</v>
      </c>
    </row>
    <row r="615" spans="1:8" ht="24.75" customHeight="1">
      <c r="A615" s="149">
        <v>614</v>
      </c>
      <c r="B615" s="149" t="s">
        <v>1981</v>
      </c>
      <c r="C615" s="149">
        <v>57.85</v>
      </c>
      <c r="D615" s="149" t="s">
        <v>356</v>
      </c>
      <c r="E615" s="149" t="s">
        <v>655</v>
      </c>
      <c r="F615" s="149"/>
      <c r="G615" s="223" t="str">
        <f t="shared" si="20"/>
        <v>2-</v>
      </c>
      <c r="H615" s="146" t="str">
        <f t="shared" si="21"/>
        <v>1804</v>
      </c>
    </row>
    <row r="616" spans="1:8" ht="24.75" customHeight="1">
      <c r="A616" s="149">
        <v>615</v>
      </c>
      <c r="B616" s="149" t="s">
        <v>1982</v>
      </c>
      <c r="C616" s="149">
        <v>59.99</v>
      </c>
      <c r="D616" s="149" t="s">
        <v>356</v>
      </c>
      <c r="E616" s="149" t="s">
        <v>655</v>
      </c>
      <c r="F616" s="149"/>
      <c r="G616" s="223" t="str">
        <f t="shared" si="20"/>
        <v>2-</v>
      </c>
      <c r="H616" s="146" t="str">
        <f t="shared" si="21"/>
        <v>1805</v>
      </c>
    </row>
    <row r="617" spans="1:8" ht="24.75" customHeight="1">
      <c r="A617" s="149">
        <v>616</v>
      </c>
      <c r="B617" s="149" t="s">
        <v>1983</v>
      </c>
      <c r="C617" s="149">
        <v>60.98</v>
      </c>
      <c r="D617" s="149" t="s">
        <v>356</v>
      </c>
      <c r="E617" s="149" t="s">
        <v>655</v>
      </c>
      <c r="F617" s="149"/>
      <c r="G617" s="223" t="str">
        <f t="shared" si="20"/>
        <v>2-</v>
      </c>
      <c r="H617" s="146" t="str">
        <f t="shared" si="21"/>
        <v>1806</v>
      </c>
    </row>
    <row r="618" spans="1:8" ht="24.75" customHeight="1">
      <c r="A618" s="149">
        <v>617</v>
      </c>
      <c r="B618" s="149" t="s">
        <v>1984</v>
      </c>
      <c r="C618" s="149">
        <v>61.97</v>
      </c>
      <c r="D618" s="149" t="s">
        <v>356</v>
      </c>
      <c r="E618" s="149" t="s">
        <v>655</v>
      </c>
      <c r="F618" s="149"/>
      <c r="G618" s="223" t="str">
        <f t="shared" si="20"/>
        <v>2-</v>
      </c>
      <c r="H618" s="146" t="str">
        <f t="shared" si="21"/>
        <v>1901</v>
      </c>
    </row>
    <row r="619" spans="1:8" ht="24.75" customHeight="1">
      <c r="A619" s="149">
        <v>618</v>
      </c>
      <c r="B619" s="149" t="s">
        <v>1985</v>
      </c>
      <c r="C619" s="149">
        <v>59.99</v>
      </c>
      <c r="D619" s="149" t="s">
        <v>356</v>
      </c>
      <c r="E619" s="149" t="s">
        <v>655</v>
      </c>
      <c r="F619" s="149"/>
      <c r="G619" s="223" t="str">
        <f t="shared" si="20"/>
        <v>2-</v>
      </c>
      <c r="H619" s="146" t="str">
        <f t="shared" si="21"/>
        <v>1902</v>
      </c>
    </row>
    <row r="620" spans="1:8" ht="24.75" customHeight="1">
      <c r="A620" s="149">
        <v>619</v>
      </c>
      <c r="B620" s="149" t="s">
        <v>1986</v>
      </c>
      <c r="C620" s="149">
        <v>59.49</v>
      </c>
      <c r="D620" s="149" t="s">
        <v>356</v>
      </c>
      <c r="E620" s="149" t="s">
        <v>655</v>
      </c>
      <c r="F620" s="149"/>
      <c r="G620" s="223" t="str">
        <f t="shared" si="20"/>
        <v>2-</v>
      </c>
      <c r="H620" s="146" t="str">
        <f t="shared" si="21"/>
        <v>1903</v>
      </c>
    </row>
    <row r="621" spans="1:8" ht="24.75" customHeight="1">
      <c r="A621" s="149">
        <v>620</v>
      </c>
      <c r="B621" s="149" t="s">
        <v>1987</v>
      </c>
      <c r="C621" s="149">
        <v>57.85</v>
      </c>
      <c r="D621" s="149" t="s">
        <v>356</v>
      </c>
      <c r="E621" s="149" t="s">
        <v>655</v>
      </c>
      <c r="F621" s="149"/>
      <c r="G621" s="223" t="str">
        <f t="shared" si="20"/>
        <v>2-</v>
      </c>
      <c r="H621" s="146" t="str">
        <f t="shared" si="21"/>
        <v>1904</v>
      </c>
    </row>
    <row r="622" spans="1:8" ht="24.75" customHeight="1">
      <c r="A622" s="149">
        <v>621</v>
      </c>
      <c r="B622" s="149" t="s">
        <v>1988</v>
      </c>
      <c r="C622" s="149">
        <v>59.99</v>
      </c>
      <c r="D622" s="149" t="s">
        <v>356</v>
      </c>
      <c r="E622" s="149" t="s">
        <v>655</v>
      </c>
      <c r="F622" s="149"/>
      <c r="G622" s="223" t="str">
        <f t="shared" si="20"/>
        <v>2-</v>
      </c>
      <c r="H622" s="146" t="str">
        <f t="shared" si="21"/>
        <v>1905</v>
      </c>
    </row>
    <row r="623" spans="1:8" ht="24.75" customHeight="1">
      <c r="A623" s="149">
        <v>622</v>
      </c>
      <c r="B623" s="149" t="s">
        <v>1989</v>
      </c>
      <c r="C623" s="149">
        <v>60.98</v>
      </c>
      <c r="D623" s="149" t="s">
        <v>356</v>
      </c>
      <c r="E623" s="149" t="s">
        <v>655</v>
      </c>
      <c r="F623" s="149"/>
      <c r="G623" s="223" t="str">
        <f t="shared" si="20"/>
        <v>2-</v>
      </c>
      <c r="H623" s="146" t="str">
        <f t="shared" si="21"/>
        <v>1906</v>
      </c>
    </row>
    <row r="624" spans="1:8" ht="24.75" customHeight="1">
      <c r="A624" s="149">
        <v>623</v>
      </c>
      <c r="B624" s="149" t="s">
        <v>1990</v>
      </c>
      <c r="C624" s="149">
        <v>61.97</v>
      </c>
      <c r="D624" s="149" t="s">
        <v>356</v>
      </c>
      <c r="E624" s="149" t="s">
        <v>655</v>
      </c>
      <c r="F624" s="149"/>
      <c r="G624" s="223" t="str">
        <f t="shared" si="20"/>
        <v>2-</v>
      </c>
      <c r="H624" s="146" t="str">
        <f t="shared" si="21"/>
        <v>2001</v>
      </c>
    </row>
    <row r="625" spans="1:8" ht="24.75" customHeight="1">
      <c r="A625" s="149">
        <v>624</v>
      </c>
      <c r="B625" s="149" t="s">
        <v>1991</v>
      </c>
      <c r="C625" s="149">
        <v>59.99</v>
      </c>
      <c r="D625" s="149" t="s">
        <v>356</v>
      </c>
      <c r="E625" s="149" t="s">
        <v>655</v>
      </c>
      <c r="F625" s="149"/>
      <c r="G625" s="223" t="str">
        <f t="shared" si="20"/>
        <v>2-</v>
      </c>
      <c r="H625" s="146" t="str">
        <f t="shared" si="21"/>
        <v>2002</v>
      </c>
    </row>
    <row r="626" spans="1:8" ht="24.75" customHeight="1">
      <c r="A626" s="149">
        <v>625</v>
      </c>
      <c r="B626" s="149" t="s">
        <v>1992</v>
      </c>
      <c r="C626" s="149">
        <v>59.49</v>
      </c>
      <c r="D626" s="149" t="s">
        <v>356</v>
      </c>
      <c r="E626" s="149" t="s">
        <v>655</v>
      </c>
      <c r="F626" s="149"/>
      <c r="G626" s="223" t="str">
        <f t="shared" si="20"/>
        <v>2-</v>
      </c>
      <c r="H626" s="146" t="str">
        <f t="shared" si="21"/>
        <v>2003</v>
      </c>
    </row>
    <row r="627" spans="1:8" ht="24.75" customHeight="1">
      <c r="A627" s="149">
        <v>626</v>
      </c>
      <c r="B627" s="149" t="s">
        <v>1993</v>
      </c>
      <c r="C627" s="149">
        <v>57.85</v>
      </c>
      <c r="D627" s="149" t="s">
        <v>356</v>
      </c>
      <c r="E627" s="149" t="s">
        <v>655</v>
      </c>
      <c r="F627" s="149"/>
      <c r="G627" s="223" t="str">
        <f t="shared" si="20"/>
        <v>2-</v>
      </c>
      <c r="H627" s="146" t="str">
        <f t="shared" si="21"/>
        <v>2004</v>
      </c>
    </row>
    <row r="628" spans="1:8" ht="24.75" customHeight="1">
      <c r="A628" s="149">
        <v>627</v>
      </c>
      <c r="B628" s="149" t="s">
        <v>1994</v>
      </c>
      <c r="C628" s="149">
        <v>59.99</v>
      </c>
      <c r="D628" s="149" t="s">
        <v>356</v>
      </c>
      <c r="E628" s="149" t="s">
        <v>655</v>
      </c>
      <c r="F628" s="149"/>
      <c r="G628" s="223" t="str">
        <f t="shared" si="20"/>
        <v>2-</v>
      </c>
      <c r="H628" s="146" t="str">
        <f t="shared" si="21"/>
        <v>2005</v>
      </c>
    </row>
    <row r="629" spans="1:8" ht="24.75" customHeight="1">
      <c r="A629" s="149">
        <v>628</v>
      </c>
      <c r="B629" s="149" t="s">
        <v>1995</v>
      </c>
      <c r="C629" s="149">
        <v>60.98</v>
      </c>
      <c r="D629" s="149" t="s">
        <v>356</v>
      </c>
      <c r="E629" s="149" t="s">
        <v>655</v>
      </c>
      <c r="F629" s="149"/>
      <c r="G629" s="223" t="str">
        <f t="shared" si="20"/>
        <v>2-</v>
      </c>
      <c r="H629" s="146" t="str">
        <f t="shared" si="21"/>
        <v>2006</v>
      </c>
    </row>
    <row r="630" spans="1:8" ht="24.75" customHeight="1">
      <c r="A630" s="149">
        <v>629</v>
      </c>
      <c r="B630" s="149" t="s">
        <v>1996</v>
      </c>
      <c r="C630" s="149">
        <v>61.05</v>
      </c>
      <c r="D630" s="149" t="s">
        <v>356</v>
      </c>
      <c r="E630" s="149" t="s">
        <v>655</v>
      </c>
      <c r="F630" s="149"/>
      <c r="G630" s="223" t="str">
        <f t="shared" si="20"/>
        <v>2-</v>
      </c>
      <c r="H630" s="146" t="str">
        <f t="shared" si="21"/>
        <v>-101</v>
      </c>
    </row>
    <row r="631" spans="1:8" ht="24.75" customHeight="1">
      <c r="A631" s="149">
        <v>630</v>
      </c>
      <c r="B631" s="149" t="s">
        <v>1997</v>
      </c>
      <c r="C631" s="149">
        <v>59.93</v>
      </c>
      <c r="D631" s="149" t="s">
        <v>356</v>
      </c>
      <c r="E631" s="149" t="s">
        <v>655</v>
      </c>
      <c r="F631" s="149"/>
      <c r="G631" s="223" t="str">
        <f t="shared" si="20"/>
        <v>2-</v>
      </c>
      <c r="H631" s="146" t="str">
        <f t="shared" si="21"/>
        <v>-102</v>
      </c>
    </row>
    <row r="632" spans="1:8" ht="24.75" customHeight="1">
      <c r="A632" s="149">
        <v>631</v>
      </c>
      <c r="B632" s="149" t="s">
        <v>1998</v>
      </c>
      <c r="C632" s="149">
        <v>57.77</v>
      </c>
      <c r="D632" s="149" t="s">
        <v>356</v>
      </c>
      <c r="E632" s="149" t="s">
        <v>655</v>
      </c>
      <c r="F632" s="149"/>
      <c r="G632" s="223" t="str">
        <f t="shared" si="20"/>
        <v>2-</v>
      </c>
      <c r="H632" s="146" t="str">
        <f t="shared" si="21"/>
        <v>-103</v>
      </c>
    </row>
    <row r="633" spans="1:8" ht="24.75" customHeight="1">
      <c r="A633" s="149">
        <v>632</v>
      </c>
      <c r="B633" s="149" t="s">
        <v>1999</v>
      </c>
      <c r="C633" s="149">
        <v>59.42</v>
      </c>
      <c r="D633" s="149" t="s">
        <v>356</v>
      </c>
      <c r="E633" s="149" t="s">
        <v>655</v>
      </c>
      <c r="F633" s="149"/>
      <c r="G633" s="223" t="str">
        <f t="shared" si="20"/>
        <v>2-</v>
      </c>
      <c r="H633" s="146" t="str">
        <f t="shared" si="21"/>
        <v>-104</v>
      </c>
    </row>
    <row r="634" spans="1:8" ht="24.75" customHeight="1">
      <c r="A634" s="149">
        <v>633</v>
      </c>
      <c r="B634" s="149" t="s">
        <v>2000</v>
      </c>
      <c r="C634" s="149">
        <v>59.93</v>
      </c>
      <c r="D634" s="149" t="s">
        <v>356</v>
      </c>
      <c r="E634" s="149" t="s">
        <v>655</v>
      </c>
      <c r="F634" s="149"/>
      <c r="G634" s="223" t="str">
        <f t="shared" si="20"/>
        <v>2-</v>
      </c>
      <c r="H634" s="146" t="str">
        <f t="shared" si="21"/>
        <v>-105</v>
      </c>
    </row>
    <row r="635" spans="1:8" ht="24.75" customHeight="1">
      <c r="A635" s="149">
        <v>634</v>
      </c>
      <c r="B635" s="149" t="s">
        <v>2001</v>
      </c>
      <c r="C635" s="149">
        <v>59.93</v>
      </c>
      <c r="D635" s="149" t="s">
        <v>356</v>
      </c>
      <c r="E635" s="149" t="s">
        <v>655</v>
      </c>
      <c r="F635" s="149"/>
      <c r="G635" s="223" t="str">
        <f t="shared" si="20"/>
        <v>2-</v>
      </c>
      <c r="H635" s="146" t="str">
        <f t="shared" si="21"/>
        <v>-106</v>
      </c>
    </row>
    <row r="636" spans="1:8" ht="24.75" customHeight="1">
      <c r="A636" s="149">
        <v>635</v>
      </c>
      <c r="B636" s="149" t="s">
        <v>2002</v>
      </c>
      <c r="C636" s="149">
        <v>61.85</v>
      </c>
      <c r="D636" s="149" t="s">
        <v>356</v>
      </c>
      <c r="E636" s="149" t="s">
        <v>655</v>
      </c>
      <c r="F636" s="149"/>
      <c r="G636" s="223" t="str">
        <f t="shared" si="20"/>
        <v>2-</v>
      </c>
      <c r="H636" s="146" t="str">
        <f t="shared" si="21"/>
        <v>-107</v>
      </c>
    </row>
    <row r="637" spans="1:8" ht="24.75" customHeight="1">
      <c r="A637" s="149">
        <v>636</v>
      </c>
      <c r="B637" s="149" t="s">
        <v>2003</v>
      </c>
      <c r="C637" s="149">
        <v>61.05</v>
      </c>
      <c r="D637" s="149" t="s">
        <v>356</v>
      </c>
      <c r="E637" s="149" t="s">
        <v>655</v>
      </c>
      <c r="F637" s="149"/>
      <c r="G637" s="223" t="str">
        <f t="shared" si="20"/>
        <v>2-</v>
      </c>
      <c r="H637" s="146" t="str">
        <f t="shared" si="21"/>
        <v>-201</v>
      </c>
    </row>
    <row r="638" spans="1:8" ht="24.75" customHeight="1">
      <c r="A638" s="149">
        <v>637</v>
      </c>
      <c r="B638" s="149" t="s">
        <v>2004</v>
      </c>
      <c r="C638" s="149">
        <v>59.93</v>
      </c>
      <c r="D638" s="149" t="s">
        <v>356</v>
      </c>
      <c r="E638" s="149" t="s">
        <v>655</v>
      </c>
      <c r="F638" s="149"/>
      <c r="G638" s="223" t="str">
        <f t="shared" si="20"/>
        <v>2-</v>
      </c>
      <c r="H638" s="146" t="str">
        <f t="shared" si="21"/>
        <v>-202</v>
      </c>
    </row>
    <row r="639" spans="1:8" ht="24.75" customHeight="1">
      <c r="A639" s="149">
        <v>638</v>
      </c>
      <c r="B639" s="149" t="s">
        <v>2005</v>
      </c>
      <c r="C639" s="149">
        <v>57.77</v>
      </c>
      <c r="D639" s="149" t="s">
        <v>356</v>
      </c>
      <c r="E639" s="149" t="s">
        <v>655</v>
      </c>
      <c r="F639" s="149"/>
      <c r="G639" s="223" t="str">
        <f t="shared" si="20"/>
        <v>2-</v>
      </c>
      <c r="H639" s="146" t="str">
        <f t="shared" si="21"/>
        <v>-203</v>
      </c>
    </row>
    <row r="640" spans="1:8" ht="24.75" customHeight="1">
      <c r="A640" s="149">
        <v>639</v>
      </c>
      <c r="B640" s="149" t="s">
        <v>2006</v>
      </c>
      <c r="C640" s="149">
        <v>59.42</v>
      </c>
      <c r="D640" s="149" t="s">
        <v>356</v>
      </c>
      <c r="E640" s="149" t="s">
        <v>655</v>
      </c>
      <c r="F640" s="149"/>
      <c r="G640" s="223" t="str">
        <f t="shared" si="20"/>
        <v>2-</v>
      </c>
      <c r="H640" s="146" t="str">
        <f t="shared" si="21"/>
        <v>-204</v>
      </c>
    </row>
    <row r="641" spans="1:8" ht="24.75" customHeight="1">
      <c r="A641" s="149">
        <v>640</v>
      </c>
      <c r="B641" s="149" t="s">
        <v>2007</v>
      </c>
      <c r="C641" s="149">
        <v>59.93</v>
      </c>
      <c r="D641" s="149" t="s">
        <v>356</v>
      </c>
      <c r="E641" s="149" t="s">
        <v>655</v>
      </c>
      <c r="F641" s="149"/>
      <c r="G641" s="223" t="str">
        <f t="shared" si="20"/>
        <v>2-</v>
      </c>
      <c r="H641" s="146" t="str">
        <f t="shared" si="21"/>
        <v>-205</v>
      </c>
    </row>
    <row r="642" spans="1:8" ht="24.75" customHeight="1">
      <c r="A642" s="149">
        <v>641</v>
      </c>
      <c r="B642" s="149" t="s">
        <v>2008</v>
      </c>
      <c r="C642" s="149">
        <v>59.93</v>
      </c>
      <c r="D642" s="149" t="s">
        <v>356</v>
      </c>
      <c r="E642" s="149" t="s">
        <v>655</v>
      </c>
      <c r="F642" s="149"/>
      <c r="G642" s="223" t="str">
        <f t="shared" si="20"/>
        <v>2-</v>
      </c>
      <c r="H642" s="146" t="str">
        <f t="shared" si="21"/>
        <v>-206</v>
      </c>
    </row>
    <row r="643" spans="1:8" ht="24.75" customHeight="1">
      <c r="A643" s="149">
        <v>642</v>
      </c>
      <c r="B643" s="149" t="s">
        <v>2009</v>
      </c>
      <c r="C643" s="149">
        <v>61.85</v>
      </c>
      <c r="D643" s="149" t="s">
        <v>356</v>
      </c>
      <c r="E643" s="149" t="s">
        <v>655</v>
      </c>
      <c r="F643" s="149"/>
      <c r="G643" s="223" t="str">
        <f t="shared" ref="G643:G706" si="22">LEFT(B643,2)</f>
        <v>2-</v>
      </c>
      <c r="H643" s="146" t="str">
        <f t="shared" ref="H643:H706" si="23">RIGHT(B643,4)</f>
        <v>-207</v>
      </c>
    </row>
    <row r="644" spans="1:8" ht="24.75" customHeight="1">
      <c r="A644" s="149">
        <v>643</v>
      </c>
      <c r="B644" s="149" t="s">
        <v>2010</v>
      </c>
      <c r="C644" s="149">
        <v>61.03</v>
      </c>
      <c r="D644" s="149" t="s">
        <v>356</v>
      </c>
      <c r="E644" s="149" t="s">
        <v>655</v>
      </c>
      <c r="F644" s="149"/>
      <c r="G644" s="223" t="str">
        <f t="shared" si="22"/>
        <v>2-</v>
      </c>
      <c r="H644" s="146" t="str">
        <f t="shared" si="23"/>
        <v>-301</v>
      </c>
    </row>
    <row r="645" spans="1:8" ht="24.75" customHeight="1">
      <c r="A645" s="149">
        <v>644</v>
      </c>
      <c r="B645" s="149" t="s">
        <v>2011</v>
      </c>
      <c r="C645" s="149">
        <v>59.93</v>
      </c>
      <c r="D645" s="149" t="s">
        <v>356</v>
      </c>
      <c r="E645" s="149" t="s">
        <v>655</v>
      </c>
      <c r="F645" s="149"/>
      <c r="G645" s="223" t="str">
        <f t="shared" si="22"/>
        <v>2-</v>
      </c>
      <c r="H645" s="146" t="str">
        <f t="shared" si="23"/>
        <v>-302</v>
      </c>
    </row>
    <row r="646" spans="1:8" ht="24.75" customHeight="1">
      <c r="A646" s="149">
        <v>645</v>
      </c>
      <c r="B646" s="149" t="s">
        <v>2012</v>
      </c>
      <c r="C646" s="149">
        <v>57.77</v>
      </c>
      <c r="D646" s="149" t="s">
        <v>356</v>
      </c>
      <c r="E646" s="149" t="s">
        <v>655</v>
      </c>
      <c r="F646" s="149"/>
      <c r="G646" s="223" t="str">
        <f t="shared" si="22"/>
        <v>2-</v>
      </c>
      <c r="H646" s="146" t="str">
        <f t="shared" si="23"/>
        <v>-303</v>
      </c>
    </row>
    <row r="647" spans="1:8" ht="24.75" customHeight="1">
      <c r="A647" s="149">
        <v>646</v>
      </c>
      <c r="B647" s="149" t="s">
        <v>2013</v>
      </c>
      <c r="C647" s="149">
        <v>59.42</v>
      </c>
      <c r="D647" s="149" t="s">
        <v>356</v>
      </c>
      <c r="E647" s="149" t="s">
        <v>655</v>
      </c>
      <c r="F647" s="149"/>
      <c r="G647" s="223" t="str">
        <f t="shared" si="22"/>
        <v>2-</v>
      </c>
      <c r="H647" s="146" t="str">
        <f t="shared" si="23"/>
        <v>-304</v>
      </c>
    </row>
    <row r="648" spans="1:8" ht="24.75" customHeight="1">
      <c r="A648" s="149">
        <v>647</v>
      </c>
      <c r="B648" s="149" t="s">
        <v>2014</v>
      </c>
      <c r="C648" s="149">
        <v>59.93</v>
      </c>
      <c r="D648" s="149" t="s">
        <v>356</v>
      </c>
      <c r="E648" s="149" t="s">
        <v>655</v>
      </c>
      <c r="F648" s="149"/>
      <c r="G648" s="223" t="str">
        <f t="shared" si="22"/>
        <v>2-</v>
      </c>
      <c r="H648" s="146" t="str">
        <f t="shared" si="23"/>
        <v>-305</v>
      </c>
    </row>
    <row r="649" spans="1:8" ht="24.75" customHeight="1">
      <c r="A649" s="149">
        <v>648</v>
      </c>
      <c r="B649" s="149" t="s">
        <v>2015</v>
      </c>
      <c r="C649" s="149">
        <v>59.93</v>
      </c>
      <c r="D649" s="149" t="s">
        <v>356</v>
      </c>
      <c r="E649" s="149" t="s">
        <v>655</v>
      </c>
      <c r="F649" s="149"/>
      <c r="G649" s="223" t="str">
        <f t="shared" si="22"/>
        <v>2-</v>
      </c>
      <c r="H649" s="146" t="str">
        <f t="shared" si="23"/>
        <v>-306</v>
      </c>
    </row>
    <row r="650" spans="1:8" ht="24.75" customHeight="1">
      <c r="A650" s="149">
        <v>649</v>
      </c>
      <c r="B650" s="149" t="s">
        <v>2016</v>
      </c>
      <c r="C650" s="149">
        <v>61.83</v>
      </c>
      <c r="D650" s="149" t="s">
        <v>356</v>
      </c>
      <c r="E650" s="149" t="s">
        <v>655</v>
      </c>
      <c r="F650" s="149"/>
      <c r="G650" s="223" t="str">
        <f t="shared" si="22"/>
        <v>2-</v>
      </c>
      <c r="H650" s="146" t="str">
        <f t="shared" si="23"/>
        <v>-307</v>
      </c>
    </row>
    <row r="651" spans="1:8" ht="24.75" customHeight="1">
      <c r="A651" s="149">
        <v>650</v>
      </c>
      <c r="B651" s="149" t="s">
        <v>2017</v>
      </c>
      <c r="C651" s="149">
        <v>61.19</v>
      </c>
      <c r="D651" s="149" t="s">
        <v>356</v>
      </c>
      <c r="E651" s="149" t="s">
        <v>655</v>
      </c>
      <c r="F651" s="149"/>
      <c r="G651" s="223" t="str">
        <f t="shared" si="22"/>
        <v>2-</v>
      </c>
      <c r="H651" s="146" t="str">
        <f t="shared" si="23"/>
        <v>-401</v>
      </c>
    </row>
    <row r="652" spans="1:8" ht="24.75" customHeight="1">
      <c r="A652" s="149">
        <v>651</v>
      </c>
      <c r="B652" s="149" t="s">
        <v>2018</v>
      </c>
      <c r="C652" s="149">
        <v>59.99</v>
      </c>
      <c r="D652" s="149" t="s">
        <v>356</v>
      </c>
      <c r="E652" s="149" t="s">
        <v>655</v>
      </c>
      <c r="F652" s="149"/>
      <c r="G652" s="223" t="str">
        <f t="shared" si="22"/>
        <v>2-</v>
      </c>
      <c r="H652" s="146" t="str">
        <f t="shared" si="23"/>
        <v>-402</v>
      </c>
    </row>
    <row r="653" spans="1:8" ht="24.75" customHeight="1">
      <c r="A653" s="149">
        <v>652</v>
      </c>
      <c r="B653" s="149" t="s">
        <v>2019</v>
      </c>
      <c r="C653" s="149">
        <v>57.83</v>
      </c>
      <c r="D653" s="149" t="s">
        <v>356</v>
      </c>
      <c r="E653" s="149" t="s">
        <v>655</v>
      </c>
      <c r="F653" s="149"/>
      <c r="G653" s="223" t="str">
        <f t="shared" si="22"/>
        <v>2-</v>
      </c>
      <c r="H653" s="146" t="str">
        <f t="shared" si="23"/>
        <v>-403</v>
      </c>
    </row>
    <row r="654" spans="1:8" ht="24.75" customHeight="1">
      <c r="A654" s="149">
        <v>653</v>
      </c>
      <c r="B654" s="149" t="s">
        <v>2020</v>
      </c>
      <c r="C654" s="149">
        <v>59.49</v>
      </c>
      <c r="D654" s="149" t="s">
        <v>356</v>
      </c>
      <c r="E654" s="149" t="s">
        <v>655</v>
      </c>
      <c r="F654" s="149"/>
      <c r="G654" s="223" t="str">
        <f t="shared" si="22"/>
        <v>2-</v>
      </c>
      <c r="H654" s="146" t="str">
        <f t="shared" si="23"/>
        <v>-404</v>
      </c>
    </row>
    <row r="655" spans="1:8" ht="24.75" customHeight="1">
      <c r="A655" s="149">
        <v>654</v>
      </c>
      <c r="B655" s="149" t="s">
        <v>2021</v>
      </c>
      <c r="C655" s="149">
        <v>59.99</v>
      </c>
      <c r="D655" s="149" t="s">
        <v>356</v>
      </c>
      <c r="E655" s="149" t="s">
        <v>655</v>
      </c>
      <c r="F655" s="149"/>
      <c r="G655" s="223" t="str">
        <f t="shared" si="22"/>
        <v>2-</v>
      </c>
      <c r="H655" s="146" t="str">
        <f t="shared" si="23"/>
        <v>-405</v>
      </c>
    </row>
    <row r="656" spans="1:8" ht="24.75" customHeight="1">
      <c r="A656" s="149">
        <v>655</v>
      </c>
      <c r="B656" s="149" t="s">
        <v>2022</v>
      </c>
      <c r="C656" s="149">
        <v>59.99</v>
      </c>
      <c r="D656" s="149" t="s">
        <v>356</v>
      </c>
      <c r="E656" s="149" t="s">
        <v>655</v>
      </c>
      <c r="F656" s="149"/>
      <c r="G656" s="223" t="str">
        <f t="shared" si="22"/>
        <v>2-</v>
      </c>
      <c r="H656" s="146" t="str">
        <f t="shared" si="23"/>
        <v>-406</v>
      </c>
    </row>
    <row r="657" spans="1:8" ht="24.75" customHeight="1">
      <c r="A657" s="149">
        <v>656</v>
      </c>
      <c r="B657" s="149" t="s">
        <v>2023</v>
      </c>
      <c r="C657" s="149">
        <v>62.16</v>
      </c>
      <c r="D657" s="149" t="s">
        <v>356</v>
      </c>
      <c r="E657" s="149" t="s">
        <v>655</v>
      </c>
      <c r="F657" s="149"/>
      <c r="G657" s="223" t="str">
        <f t="shared" si="22"/>
        <v>2-</v>
      </c>
      <c r="H657" s="146" t="str">
        <f t="shared" si="23"/>
        <v>-407</v>
      </c>
    </row>
    <row r="658" spans="1:8" ht="24.75" customHeight="1">
      <c r="A658" s="149">
        <v>657</v>
      </c>
      <c r="B658" s="149" t="s">
        <v>2024</v>
      </c>
      <c r="C658" s="149">
        <v>61.19</v>
      </c>
      <c r="D658" s="149" t="s">
        <v>356</v>
      </c>
      <c r="E658" s="149" t="s">
        <v>655</v>
      </c>
      <c r="F658" s="149"/>
      <c r="G658" s="223" t="str">
        <f t="shared" si="22"/>
        <v>2-</v>
      </c>
      <c r="H658" s="146" t="str">
        <f t="shared" si="23"/>
        <v>-501</v>
      </c>
    </row>
    <row r="659" spans="1:8" ht="24.75" customHeight="1">
      <c r="A659" s="149">
        <v>658</v>
      </c>
      <c r="B659" s="149" t="s">
        <v>2025</v>
      </c>
      <c r="C659" s="149">
        <v>59.99</v>
      </c>
      <c r="D659" s="149" t="s">
        <v>356</v>
      </c>
      <c r="E659" s="149" t="s">
        <v>655</v>
      </c>
      <c r="F659" s="149"/>
      <c r="G659" s="223" t="str">
        <f t="shared" si="22"/>
        <v>2-</v>
      </c>
      <c r="H659" s="146" t="str">
        <f t="shared" si="23"/>
        <v>-502</v>
      </c>
    </row>
    <row r="660" spans="1:8" ht="24.75" customHeight="1">
      <c r="A660" s="149">
        <v>659</v>
      </c>
      <c r="B660" s="149" t="s">
        <v>2026</v>
      </c>
      <c r="C660" s="149">
        <v>57.83</v>
      </c>
      <c r="D660" s="149" t="s">
        <v>356</v>
      </c>
      <c r="E660" s="149" t="s">
        <v>655</v>
      </c>
      <c r="F660" s="149"/>
      <c r="G660" s="223" t="str">
        <f t="shared" si="22"/>
        <v>2-</v>
      </c>
      <c r="H660" s="146" t="str">
        <f t="shared" si="23"/>
        <v>-503</v>
      </c>
    </row>
    <row r="661" spans="1:8" ht="24.75" customHeight="1">
      <c r="A661" s="149">
        <v>660</v>
      </c>
      <c r="B661" s="149" t="s">
        <v>2027</v>
      </c>
      <c r="C661" s="149">
        <v>59.49</v>
      </c>
      <c r="D661" s="149" t="s">
        <v>356</v>
      </c>
      <c r="E661" s="149" t="s">
        <v>655</v>
      </c>
      <c r="F661" s="149"/>
      <c r="G661" s="223" t="str">
        <f t="shared" si="22"/>
        <v>2-</v>
      </c>
      <c r="H661" s="146" t="str">
        <f t="shared" si="23"/>
        <v>-504</v>
      </c>
    </row>
    <row r="662" spans="1:8" ht="24.75" customHeight="1">
      <c r="A662" s="149">
        <v>661</v>
      </c>
      <c r="B662" s="149" t="s">
        <v>2028</v>
      </c>
      <c r="C662" s="149">
        <v>59.99</v>
      </c>
      <c r="D662" s="149" t="s">
        <v>356</v>
      </c>
      <c r="E662" s="149" t="s">
        <v>655</v>
      </c>
      <c r="F662" s="149"/>
      <c r="G662" s="223" t="str">
        <f t="shared" si="22"/>
        <v>2-</v>
      </c>
      <c r="H662" s="146" t="str">
        <f t="shared" si="23"/>
        <v>-505</v>
      </c>
    </row>
    <row r="663" spans="1:8" ht="24.75" customHeight="1">
      <c r="A663" s="149">
        <v>662</v>
      </c>
      <c r="B663" s="149" t="s">
        <v>2029</v>
      </c>
      <c r="C663" s="149">
        <v>59.99</v>
      </c>
      <c r="D663" s="149" t="s">
        <v>356</v>
      </c>
      <c r="E663" s="149" t="s">
        <v>655</v>
      </c>
      <c r="F663" s="149"/>
      <c r="G663" s="223" t="str">
        <f t="shared" si="22"/>
        <v>2-</v>
      </c>
      <c r="H663" s="146" t="str">
        <f t="shared" si="23"/>
        <v>-506</v>
      </c>
    </row>
    <row r="664" spans="1:8" ht="24.75" customHeight="1">
      <c r="A664" s="149">
        <v>663</v>
      </c>
      <c r="B664" s="149" t="s">
        <v>2030</v>
      </c>
      <c r="C664" s="149">
        <v>62.16</v>
      </c>
      <c r="D664" s="149" t="s">
        <v>356</v>
      </c>
      <c r="E664" s="149" t="s">
        <v>655</v>
      </c>
      <c r="F664" s="149"/>
      <c r="G664" s="223" t="str">
        <f t="shared" si="22"/>
        <v>2-</v>
      </c>
      <c r="H664" s="146" t="str">
        <f t="shared" si="23"/>
        <v>-507</v>
      </c>
    </row>
    <row r="665" spans="1:8" ht="24.75" customHeight="1">
      <c r="A665" s="149">
        <v>664</v>
      </c>
      <c r="B665" s="149" t="s">
        <v>2031</v>
      </c>
      <c r="C665" s="149">
        <v>61.19</v>
      </c>
      <c r="D665" s="149" t="s">
        <v>356</v>
      </c>
      <c r="E665" s="149" t="s">
        <v>655</v>
      </c>
      <c r="F665" s="149"/>
      <c r="G665" s="223" t="str">
        <f t="shared" si="22"/>
        <v>2-</v>
      </c>
      <c r="H665" s="146" t="str">
        <f t="shared" si="23"/>
        <v>-601</v>
      </c>
    </row>
    <row r="666" spans="1:8" ht="24.75" customHeight="1">
      <c r="A666" s="149">
        <v>665</v>
      </c>
      <c r="B666" s="149" t="s">
        <v>2032</v>
      </c>
      <c r="C666" s="149">
        <v>59.99</v>
      </c>
      <c r="D666" s="149" t="s">
        <v>356</v>
      </c>
      <c r="E666" s="149" t="s">
        <v>655</v>
      </c>
      <c r="F666" s="149"/>
      <c r="G666" s="223" t="str">
        <f t="shared" si="22"/>
        <v>2-</v>
      </c>
      <c r="H666" s="146" t="str">
        <f t="shared" si="23"/>
        <v>-602</v>
      </c>
    </row>
    <row r="667" spans="1:8" ht="24.75" customHeight="1">
      <c r="A667" s="149">
        <v>666</v>
      </c>
      <c r="B667" s="149" t="s">
        <v>2033</v>
      </c>
      <c r="C667" s="149">
        <v>57.83</v>
      </c>
      <c r="D667" s="149" t="s">
        <v>356</v>
      </c>
      <c r="E667" s="149" t="s">
        <v>655</v>
      </c>
      <c r="F667" s="149"/>
      <c r="G667" s="223" t="str">
        <f t="shared" si="22"/>
        <v>2-</v>
      </c>
      <c r="H667" s="146" t="str">
        <f t="shared" si="23"/>
        <v>-603</v>
      </c>
    </row>
    <row r="668" spans="1:8" ht="24.75" customHeight="1">
      <c r="A668" s="149">
        <v>667</v>
      </c>
      <c r="B668" s="149" t="s">
        <v>2034</v>
      </c>
      <c r="C668" s="149">
        <v>59.49</v>
      </c>
      <c r="D668" s="149" t="s">
        <v>356</v>
      </c>
      <c r="E668" s="149" t="s">
        <v>655</v>
      </c>
      <c r="F668" s="149"/>
      <c r="G668" s="223" t="str">
        <f t="shared" si="22"/>
        <v>2-</v>
      </c>
      <c r="H668" s="146" t="str">
        <f t="shared" si="23"/>
        <v>-604</v>
      </c>
    </row>
    <row r="669" spans="1:8" ht="24.75" customHeight="1">
      <c r="A669" s="149">
        <v>668</v>
      </c>
      <c r="B669" s="149" t="s">
        <v>2035</v>
      </c>
      <c r="C669" s="149">
        <v>59.99</v>
      </c>
      <c r="D669" s="149" t="s">
        <v>356</v>
      </c>
      <c r="E669" s="149" t="s">
        <v>655</v>
      </c>
      <c r="F669" s="149"/>
      <c r="G669" s="223" t="str">
        <f t="shared" si="22"/>
        <v>2-</v>
      </c>
      <c r="H669" s="146" t="str">
        <f t="shared" si="23"/>
        <v>-605</v>
      </c>
    </row>
    <row r="670" spans="1:8" ht="24.75" customHeight="1">
      <c r="A670" s="149">
        <v>669</v>
      </c>
      <c r="B670" s="149" t="s">
        <v>2036</v>
      </c>
      <c r="C670" s="149">
        <v>59.99</v>
      </c>
      <c r="D670" s="149" t="s">
        <v>356</v>
      </c>
      <c r="E670" s="149" t="s">
        <v>655</v>
      </c>
      <c r="F670" s="149"/>
      <c r="G670" s="223" t="str">
        <f t="shared" si="22"/>
        <v>2-</v>
      </c>
      <c r="H670" s="146" t="str">
        <f t="shared" si="23"/>
        <v>-606</v>
      </c>
    </row>
    <row r="671" spans="1:8" ht="24.75" customHeight="1">
      <c r="A671" s="149">
        <v>670</v>
      </c>
      <c r="B671" s="149" t="s">
        <v>2037</v>
      </c>
      <c r="C671" s="149">
        <v>62.16</v>
      </c>
      <c r="D671" s="149" t="s">
        <v>356</v>
      </c>
      <c r="E671" s="149" t="s">
        <v>655</v>
      </c>
      <c r="F671" s="149"/>
      <c r="G671" s="223" t="str">
        <f t="shared" si="22"/>
        <v>2-</v>
      </c>
      <c r="H671" s="146" t="str">
        <f t="shared" si="23"/>
        <v>-607</v>
      </c>
    </row>
    <row r="672" spans="1:8" ht="24.75" customHeight="1">
      <c r="A672" s="149">
        <v>671</v>
      </c>
      <c r="B672" s="149" t="s">
        <v>2038</v>
      </c>
      <c r="C672" s="149">
        <v>61.19</v>
      </c>
      <c r="D672" s="149" t="s">
        <v>356</v>
      </c>
      <c r="E672" s="149" t="s">
        <v>655</v>
      </c>
      <c r="F672" s="149"/>
      <c r="G672" s="223" t="str">
        <f t="shared" si="22"/>
        <v>2-</v>
      </c>
      <c r="H672" s="146" t="str">
        <f t="shared" si="23"/>
        <v>-701</v>
      </c>
    </row>
    <row r="673" spans="1:8" ht="24.75" customHeight="1">
      <c r="A673" s="149">
        <v>672</v>
      </c>
      <c r="B673" s="149" t="s">
        <v>2039</v>
      </c>
      <c r="C673" s="149">
        <v>59.99</v>
      </c>
      <c r="D673" s="149" t="s">
        <v>356</v>
      </c>
      <c r="E673" s="149" t="s">
        <v>655</v>
      </c>
      <c r="F673" s="149"/>
      <c r="G673" s="223" t="str">
        <f t="shared" si="22"/>
        <v>2-</v>
      </c>
      <c r="H673" s="146" t="str">
        <f t="shared" si="23"/>
        <v>-702</v>
      </c>
    </row>
    <row r="674" spans="1:8" ht="24.75" customHeight="1">
      <c r="A674" s="149">
        <v>673</v>
      </c>
      <c r="B674" s="149" t="s">
        <v>2040</v>
      </c>
      <c r="C674" s="149">
        <v>57.83</v>
      </c>
      <c r="D674" s="149" t="s">
        <v>356</v>
      </c>
      <c r="E674" s="149" t="s">
        <v>655</v>
      </c>
      <c r="F674" s="149"/>
      <c r="G674" s="223" t="str">
        <f t="shared" si="22"/>
        <v>2-</v>
      </c>
      <c r="H674" s="146" t="str">
        <f t="shared" si="23"/>
        <v>-703</v>
      </c>
    </row>
    <row r="675" spans="1:8" ht="24.75" customHeight="1">
      <c r="A675" s="149">
        <v>674</v>
      </c>
      <c r="B675" s="149" t="s">
        <v>2041</v>
      </c>
      <c r="C675" s="149">
        <v>59.49</v>
      </c>
      <c r="D675" s="149" t="s">
        <v>356</v>
      </c>
      <c r="E675" s="149" t="s">
        <v>655</v>
      </c>
      <c r="F675" s="149"/>
      <c r="G675" s="223" t="str">
        <f t="shared" si="22"/>
        <v>2-</v>
      </c>
      <c r="H675" s="146" t="str">
        <f t="shared" si="23"/>
        <v>-704</v>
      </c>
    </row>
    <row r="676" spans="1:8" ht="24.75" customHeight="1">
      <c r="A676" s="149">
        <v>675</v>
      </c>
      <c r="B676" s="149" t="s">
        <v>2042</v>
      </c>
      <c r="C676" s="149">
        <v>59.99</v>
      </c>
      <c r="D676" s="149" t="s">
        <v>356</v>
      </c>
      <c r="E676" s="149" t="s">
        <v>655</v>
      </c>
      <c r="F676" s="149"/>
      <c r="G676" s="223" t="str">
        <f t="shared" si="22"/>
        <v>2-</v>
      </c>
      <c r="H676" s="146" t="str">
        <f t="shared" si="23"/>
        <v>-705</v>
      </c>
    </row>
    <row r="677" spans="1:8" ht="24.75" customHeight="1">
      <c r="A677" s="149">
        <v>676</v>
      </c>
      <c r="B677" s="149" t="s">
        <v>2043</v>
      </c>
      <c r="C677" s="149">
        <v>59.99</v>
      </c>
      <c r="D677" s="149" t="s">
        <v>356</v>
      </c>
      <c r="E677" s="149" t="s">
        <v>655</v>
      </c>
      <c r="F677" s="149"/>
      <c r="G677" s="223" t="str">
        <f t="shared" si="22"/>
        <v>2-</v>
      </c>
      <c r="H677" s="146" t="str">
        <f t="shared" si="23"/>
        <v>-706</v>
      </c>
    </row>
    <row r="678" spans="1:8" ht="24.75" customHeight="1">
      <c r="A678" s="149">
        <v>677</v>
      </c>
      <c r="B678" s="149" t="s">
        <v>2044</v>
      </c>
      <c r="C678" s="149">
        <v>62.16</v>
      </c>
      <c r="D678" s="149" t="s">
        <v>356</v>
      </c>
      <c r="E678" s="149" t="s">
        <v>655</v>
      </c>
      <c r="F678" s="149"/>
      <c r="G678" s="223" t="str">
        <f t="shared" si="22"/>
        <v>2-</v>
      </c>
      <c r="H678" s="146" t="str">
        <f t="shared" si="23"/>
        <v>-707</v>
      </c>
    </row>
    <row r="679" spans="1:8" ht="24.75" customHeight="1">
      <c r="A679" s="149">
        <v>678</v>
      </c>
      <c r="B679" s="149" t="s">
        <v>2045</v>
      </c>
      <c r="C679" s="149">
        <v>61.19</v>
      </c>
      <c r="D679" s="149" t="s">
        <v>356</v>
      </c>
      <c r="E679" s="149" t="s">
        <v>655</v>
      </c>
      <c r="F679" s="149"/>
      <c r="G679" s="223" t="str">
        <f t="shared" si="22"/>
        <v>2-</v>
      </c>
      <c r="H679" s="146" t="str">
        <f t="shared" si="23"/>
        <v>-801</v>
      </c>
    </row>
    <row r="680" spans="1:8" ht="24.75" customHeight="1">
      <c r="A680" s="149">
        <v>679</v>
      </c>
      <c r="B680" s="149" t="s">
        <v>2046</v>
      </c>
      <c r="C680" s="149">
        <v>59.99</v>
      </c>
      <c r="D680" s="149" t="s">
        <v>356</v>
      </c>
      <c r="E680" s="149" t="s">
        <v>655</v>
      </c>
      <c r="F680" s="149"/>
      <c r="G680" s="223" t="str">
        <f t="shared" si="22"/>
        <v>2-</v>
      </c>
      <c r="H680" s="146" t="str">
        <f t="shared" si="23"/>
        <v>-802</v>
      </c>
    </row>
    <row r="681" spans="1:8" ht="24.75" customHeight="1">
      <c r="A681" s="149">
        <v>680</v>
      </c>
      <c r="B681" s="149" t="s">
        <v>2047</v>
      </c>
      <c r="C681" s="149">
        <v>57.83</v>
      </c>
      <c r="D681" s="149" t="s">
        <v>356</v>
      </c>
      <c r="E681" s="149" t="s">
        <v>655</v>
      </c>
      <c r="F681" s="149"/>
      <c r="G681" s="223" t="str">
        <f t="shared" si="22"/>
        <v>2-</v>
      </c>
      <c r="H681" s="146" t="str">
        <f t="shared" si="23"/>
        <v>-803</v>
      </c>
    </row>
    <row r="682" spans="1:8" ht="24.75" customHeight="1">
      <c r="A682" s="149">
        <v>681</v>
      </c>
      <c r="B682" s="149" t="s">
        <v>2048</v>
      </c>
      <c r="C682" s="149">
        <v>59.49</v>
      </c>
      <c r="D682" s="149" t="s">
        <v>356</v>
      </c>
      <c r="E682" s="149" t="s">
        <v>655</v>
      </c>
      <c r="F682" s="149"/>
      <c r="G682" s="223" t="str">
        <f t="shared" si="22"/>
        <v>2-</v>
      </c>
      <c r="H682" s="146" t="str">
        <f t="shared" si="23"/>
        <v>-804</v>
      </c>
    </row>
    <row r="683" spans="1:8" ht="24.75" customHeight="1">
      <c r="A683" s="149">
        <v>682</v>
      </c>
      <c r="B683" s="149" t="s">
        <v>2049</v>
      </c>
      <c r="C683" s="149">
        <v>59.99</v>
      </c>
      <c r="D683" s="149" t="s">
        <v>356</v>
      </c>
      <c r="E683" s="149" t="s">
        <v>655</v>
      </c>
      <c r="F683" s="149"/>
      <c r="G683" s="223" t="str">
        <f t="shared" si="22"/>
        <v>2-</v>
      </c>
      <c r="H683" s="146" t="str">
        <f t="shared" si="23"/>
        <v>-805</v>
      </c>
    </row>
    <row r="684" spans="1:8" ht="24.75" customHeight="1">
      <c r="A684" s="149">
        <v>683</v>
      </c>
      <c r="B684" s="149" t="s">
        <v>2050</v>
      </c>
      <c r="C684" s="149">
        <v>59.99</v>
      </c>
      <c r="D684" s="149" t="s">
        <v>356</v>
      </c>
      <c r="E684" s="149" t="s">
        <v>655</v>
      </c>
      <c r="F684" s="149"/>
      <c r="G684" s="223" t="str">
        <f t="shared" si="22"/>
        <v>2-</v>
      </c>
      <c r="H684" s="146" t="str">
        <f t="shared" si="23"/>
        <v>-806</v>
      </c>
    </row>
    <row r="685" spans="1:8" ht="24.75" customHeight="1">
      <c r="A685" s="149">
        <v>684</v>
      </c>
      <c r="B685" s="149" t="s">
        <v>2051</v>
      </c>
      <c r="C685" s="149">
        <v>62.16</v>
      </c>
      <c r="D685" s="149" t="s">
        <v>356</v>
      </c>
      <c r="E685" s="149" t="s">
        <v>655</v>
      </c>
      <c r="F685" s="149"/>
      <c r="G685" s="223" t="str">
        <f t="shared" si="22"/>
        <v>2-</v>
      </c>
      <c r="H685" s="146" t="str">
        <f t="shared" si="23"/>
        <v>-807</v>
      </c>
    </row>
    <row r="686" spans="1:8" ht="24.75" customHeight="1">
      <c r="A686" s="149">
        <v>685</v>
      </c>
      <c r="B686" s="149" t="s">
        <v>2052</v>
      </c>
      <c r="C686" s="149">
        <v>61.19</v>
      </c>
      <c r="D686" s="149" t="s">
        <v>356</v>
      </c>
      <c r="E686" s="149" t="s">
        <v>655</v>
      </c>
      <c r="F686" s="149"/>
      <c r="G686" s="223" t="str">
        <f t="shared" si="22"/>
        <v>2-</v>
      </c>
      <c r="H686" s="146" t="str">
        <f t="shared" si="23"/>
        <v>-901</v>
      </c>
    </row>
    <row r="687" spans="1:8" ht="24.75" customHeight="1">
      <c r="A687" s="149">
        <v>686</v>
      </c>
      <c r="B687" s="149" t="s">
        <v>2053</v>
      </c>
      <c r="C687" s="149">
        <v>59.99</v>
      </c>
      <c r="D687" s="149" t="s">
        <v>356</v>
      </c>
      <c r="E687" s="149" t="s">
        <v>655</v>
      </c>
      <c r="F687" s="149"/>
      <c r="G687" s="223" t="str">
        <f t="shared" si="22"/>
        <v>2-</v>
      </c>
      <c r="H687" s="146" t="str">
        <f t="shared" si="23"/>
        <v>-902</v>
      </c>
    </row>
    <row r="688" spans="1:8" ht="24.75" customHeight="1">
      <c r="A688" s="149">
        <v>687</v>
      </c>
      <c r="B688" s="149" t="s">
        <v>2054</v>
      </c>
      <c r="C688" s="149">
        <v>57.83</v>
      </c>
      <c r="D688" s="149" t="s">
        <v>356</v>
      </c>
      <c r="E688" s="149" t="s">
        <v>655</v>
      </c>
      <c r="F688" s="149"/>
      <c r="G688" s="223" t="str">
        <f t="shared" si="22"/>
        <v>2-</v>
      </c>
      <c r="H688" s="146" t="str">
        <f t="shared" si="23"/>
        <v>-903</v>
      </c>
    </row>
    <row r="689" spans="1:8" ht="24.75" customHeight="1">
      <c r="A689" s="149">
        <v>688</v>
      </c>
      <c r="B689" s="149" t="s">
        <v>2055</v>
      </c>
      <c r="C689" s="149">
        <v>59.49</v>
      </c>
      <c r="D689" s="149" t="s">
        <v>356</v>
      </c>
      <c r="E689" s="149" t="s">
        <v>655</v>
      </c>
      <c r="F689" s="149"/>
      <c r="G689" s="223" t="str">
        <f t="shared" si="22"/>
        <v>2-</v>
      </c>
      <c r="H689" s="146" t="str">
        <f t="shared" si="23"/>
        <v>-904</v>
      </c>
    </row>
    <row r="690" spans="1:8" ht="24.75" customHeight="1">
      <c r="A690" s="149">
        <v>689</v>
      </c>
      <c r="B690" s="149" t="s">
        <v>2056</v>
      </c>
      <c r="C690" s="149">
        <v>59.99</v>
      </c>
      <c r="D690" s="149" t="s">
        <v>356</v>
      </c>
      <c r="E690" s="149" t="s">
        <v>655</v>
      </c>
      <c r="F690" s="149"/>
      <c r="G690" s="223" t="str">
        <f t="shared" si="22"/>
        <v>2-</v>
      </c>
      <c r="H690" s="146" t="str">
        <f t="shared" si="23"/>
        <v>-905</v>
      </c>
    </row>
    <row r="691" spans="1:8" ht="24.75" customHeight="1">
      <c r="A691" s="149">
        <v>690</v>
      </c>
      <c r="B691" s="149" t="s">
        <v>2057</v>
      </c>
      <c r="C691" s="149">
        <v>59.99</v>
      </c>
      <c r="D691" s="149" t="s">
        <v>356</v>
      </c>
      <c r="E691" s="149" t="s">
        <v>655</v>
      </c>
      <c r="F691" s="149"/>
      <c r="G691" s="223" t="str">
        <f t="shared" si="22"/>
        <v>2-</v>
      </c>
      <c r="H691" s="146" t="str">
        <f t="shared" si="23"/>
        <v>-906</v>
      </c>
    </row>
    <row r="692" spans="1:8" ht="24.75" customHeight="1">
      <c r="A692" s="149">
        <v>691</v>
      </c>
      <c r="B692" s="149" t="s">
        <v>2058</v>
      </c>
      <c r="C692" s="149">
        <v>62.16</v>
      </c>
      <c r="D692" s="149" t="s">
        <v>356</v>
      </c>
      <c r="E692" s="149" t="s">
        <v>655</v>
      </c>
      <c r="F692" s="149"/>
      <c r="G692" s="223" t="str">
        <f t="shared" si="22"/>
        <v>2-</v>
      </c>
      <c r="H692" s="146" t="str">
        <f t="shared" si="23"/>
        <v>-907</v>
      </c>
    </row>
    <row r="693" spans="1:8" ht="24.75" customHeight="1">
      <c r="A693" s="149">
        <v>692</v>
      </c>
      <c r="B693" s="149" t="s">
        <v>2059</v>
      </c>
      <c r="C693" s="149">
        <v>61.19</v>
      </c>
      <c r="D693" s="149" t="s">
        <v>356</v>
      </c>
      <c r="E693" s="149" t="s">
        <v>655</v>
      </c>
      <c r="F693" s="149"/>
      <c r="G693" s="223" t="str">
        <f t="shared" si="22"/>
        <v>2-</v>
      </c>
      <c r="H693" s="146" t="str">
        <f t="shared" si="23"/>
        <v>1001</v>
      </c>
    </row>
    <row r="694" spans="1:8" ht="24.75" customHeight="1">
      <c r="A694" s="149">
        <v>693</v>
      </c>
      <c r="B694" s="149" t="s">
        <v>2060</v>
      </c>
      <c r="C694" s="149">
        <v>59.99</v>
      </c>
      <c r="D694" s="149" t="s">
        <v>356</v>
      </c>
      <c r="E694" s="149" t="s">
        <v>655</v>
      </c>
      <c r="F694" s="149"/>
      <c r="G694" s="223" t="str">
        <f t="shared" si="22"/>
        <v>2-</v>
      </c>
      <c r="H694" s="146" t="str">
        <f t="shared" si="23"/>
        <v>1002</v>
      </c>
    </row>
    <row r="695" spans="1:8" ht="24.75" customHeight="1">
      <c r="A695" s="149">
        <v>694</v>
      </c>
      <c r="B695" s="149" t="s">
        <v>2061</v>
      </c>
      <c r="C695" s="149">
        <v>57.83</v>
      </c>
      <c r="D695" s="149" t="s">
        <v>356</v>
      </c>
      <c r="E695" s="149" t="s">
        <v>655</v>
      </c>
      <c r="F695" s="149"/>
      <c r="G695" s="223" t="str">
        <f t="shared" si="22"/>
        <v>2-</v>
      </c>
      <c r="H695" s="146" t="str">
        <f t="shared" si="23"/>
        <v>1003</v>
      </c>
    </row>
    <row r="696" spans="1:8" ht="24.75" customHeight="1">
      <c r="A696" s="149">
        <v>695</v>
      </c>
      <c r="B696" s="149" t="s">
        <v>2062</v>
      </c>
      <c r="C696" s="149">
        <v>59.49</v>
      </c>
      <c r="D696" s="149" t="s">
        <v>356</v>
      </c>
      <c r="E696" s="149" t="s">
        <v>655</v>
      </c>
      <c r="F696" s="149"/>
      <c r="G696" s="223" t="str">
        <f t="shared" si="22"/>
        <v>2-</v>
      </c>
      <c r="H696" s="146" t="str">
        <f t="shared" si="23"/>
        <v>1004</v>
      </c>
    </row>
    <row r="697" spans="1:8" ht="24.75" customHeight="1">
      <c r="A697" s="149">
        <v>696</v>
      </c>
      <c r="B697" s="149" t="s">
        <v>2063</v>
      </c>
      <c r="C697" s="149">
        <v>59.99</v>
      </c>
      <c r="D697" s="149" t="s">
        <v>356</v>
      </c>
      <c r="E697" s="149" t="s">
        <v>655</v>
      </c>
      <c r="F697" s="149"/>
      <c r="G697" s="223" t="str">
        <f t="shared" si="22"/>
        <v>2-</v>
      </c>
      <c r="H697" s="146" t="str">
        <f t="shared" si="23"/>
        <v>1005</v>
      </c>
    </row>
    <row r="698" spans="1:8" ht="24.75" customHeight="1">
      <c r="A698" s="149">
        <v>697</v>
      </c>
      <c r="B698" s="149" t="s">
        <v>2064</v>
      </c>
      <c r="C698" s="149">
        <v>59.99</v>
      </c>
      <c r="D698" s="149" t="s">
        <v>356</v>
      </c>
      <c r="E698" s="149" t="s">
        <v>655</v>
      </c>
      <c r="F698" s="149"/>
      <c r="G698" s="223" t="str">
        <f t="shared" si="22"/>
        <v>2-</v>
      </c>
      <c r="H698" s="146" t="str">
        <f t="shared" si="23"/>
        <v>1006</v>
      </c>
    </row>
    <row r="699" spans="1:8" ht="24.75" customHeight="1">
      <c r="A699" s="149">
        <v>698</v>
      </c>
      <c r="B699" s="149" t="s">
        <v>2065</v>
      </c>
      <c r="C699" s="149">
        <v>62.16</v>
      </c>
      <c r="D699" s="149" t="s">
        <v>356</v>
      </c>
      <c r="E699" s="149" t="s">
        <v>655</v>
      </c>
      <c r="F699" s="149"/>
      <c r="G699" s="223" t="str">
        <f t="shared" si="22"/>
        <v>2-</v>
      </c>
      <c r="H699" s="146" t="str">
        <f t="shared" si="23"/>
        <v>1007</v>
      </c>
    </row>
    <row r="700" spans="1:8" ht="24.75" customHeight="1">
      <c r="A700" s="149">
        <v>699</v>
      </c>
      <c r="B700" s="149" t="s">
        <v>2066</v>
      </c>
      <c r="C700" s="149">
        <v>61.19</v>
      </c>
      <c r="D700" s="149" t="s">
        <v>356</v>
      </c>
      <c r="E700" s="149" t="s">
        <v>655</v>
      </c>
      <c r="F700" s="149"/>
      <c r="G700" s="223" t="str">
        <f t="shared" si="22"/>
        <v>2-</v>
      </c>
      <c r="H700" s="146" t="str">
        <f t="shared" si="23"/>
        <v>1101</v>
      </c>
    </row>
    <row r="701" spans="1:8" ht="24.75" customHeight="1">
      <c r="A701" s="149">
        <v>700</v>
      </c>
      <c r="B701" s="149" t="s">
        <v>2067</v>
      </c>
      <c r="C701" s="149">
        <v>59.99</v>
      </c>
      <c r="D701" s="149" t="s">
        <v>356</v>
      </c>
      <c r="E701" s="149" t="s">
        <v>655</v>
      </c>
      <c r="F701" s="149"/>
      <c r="G701" s="223" t="str">
        <f t="shared" si="22"/>
        <v>2-</v>
      </c>
      <c r="H701" s="146" t="str">
        <f t="shared" si="23"/>
        <v>1102</v>
      </c>
    </row>
    <row r="702" spans="1:8" ht="24.75" customHeight="1">
      <c r="A702" s="149">
        <v>701</v>
      </c>
      <c r="B702" s="149" t="s">
        <v>2068</v>
      </c>
      <c r="C702" s="149">
        <v>57.83</v>
      </c>
      <c r="D702" s="149" t="s">
        <v>356</v>
      </c>
      <c r="E702" s="149" t="s">
        <v>655</v>
      </c>
      <c r="F702" s="149"/>
      <c r="G702" s="223" t="str">
        <f t="shared" si="22"/>
        <v>2-</v>
      </c>
      <c r="H702" s="146" t="str">
        <f t="shared" si="23"/>
        <v>1103</v>
      </c>
    </row>
    <row r="703" spans="1:8" ht="24.75" customHeight="1">
      <c r="A703" s="149">
        <v>702</v>
      </c>
      <c r="B703" s="149" t="s">
        <v>2069</v>
      </c>
      <c r="C703" s="149">
        <v>59.49</v>
      </c>
      <c r="D703" s="149" t="s">
        <v>356</v>
      </c>
      <c r="E703" s="149" t="s">
        <v>655</v>
      </c>
      <c r="F703" s="149"/>
      <c r="G703" s="223" t="str">
        <f t="shared" si="22"/>
        <v>2-</v>
      </c>
      <c r="H703" s="146" t="str">
        <f t="shared" si="23"/>
        <v>1104</v>
      </c>
    </row>
    <row r="704" spans="1:8" ht="24.75" customHeight="1">
      <c r="A704" s="149">
        <v>703</v>
      </c>
      <c r="B704" s="149" t="s">
        <v>2070</v>
      </c>
      <c r="C704" s="149">
        <v>59.99</v>
      </c>
      <c r="D704" s="149" t="s">
        <v>356</v>
      </c>
      <c r="E704" s="149" t="s">
        <v>655</v>
      </c>
      <c r="F704" s="149"/>
      <c r="G704" s="223" t="str">
        <f t="shared" si="22"/>
        <v>2-</v>
      </c>
      <c r="H704" s="146" t="str">
        <f t="shared" si="23"/>
        <v>1105</v>
      </c>
    </row>
    <row r="705" spans="1:8" ht="24.75" customHeight="1">
      <c r="A705" s="149">
        <v>704</v>
      </c>
      <c r="B705" s="149" t="s">
        <v>2071</v>
      </c>
      <c r="C705" s="149">
        <v>59.99</v>
      </c>
      <c r="D705" s="149" t="s">
        <v>356</v>
      </c>
      <c r="E705" s="149" t="s">
        <v>655</v>
      </c>
      <c r="F705" s="149"/>
      <c r="G705" s="223" t="str">
        <f t="shared" si="22"/>
        <v>2-</v>
      </c>
      <c r="H705" s="146" t="str">
        <f t="shared" si="23"/>
        <v>1106</v>
      </c>
    </row>
    <row r="706" spans="1:8" ht="24.75" customHeight="1">
      <c r="A706" s="149">
        <v>705</v>
      </c>
      <c r="B706" s="166" t="s">
        <v>2072</v>
      </c>
      <c r="C706" s="166">
        <v>62.16</v>
      </c>
      <c r="D706" s="149" t="s">
        <v>356</v>
      </c>
      <c r="E706" s="149" t="s">
        <v>655</v>
      </c>
      <c r="F706" s="149"/>
      <c r="G706" s="223" t="str">
        <f t="shared" si="22"/>
        <v>2-</v>
      </c>
      <c r="H706" s="146" t="str">
        <f t="shared" si="23"/>
        <v>1107</v>
      </c>
    </row>
    <row r="707" spans="1:8" ht="24.75" customHeight="1">
      <c r="A707" s="149">
        <v>706</v>
      </c>
      <c r="B707" s="166" t="s">
        <v>2073</v>
      </c>
      <c r="C707" s="166">
        <v>61.19</v>
      </c>
      <c r="D707" s="149" t="s">
        <v>356</v>
      </c>
      <c r="E707" s="149" t="s">
        <v>655</v>
      </c>
      <c r="F707" s="149"/>
      <c r="G707" s="223" t="str">
        <f t="shared" ref="G707:G770" si="24">LEFT(B707,2)</f>
        <v>2-</v>
      </c>
      <c r="H707" s="146" t="str">
        <f t="shared" ref="H707:H770" si="25">RIGHT(B707,4)</f>
        <v>1201</v>
      </c>
    </row>
    <row r="708" spans="1:8" ht="24.75" customHeight="1">
      <c r="A708" s="149">
        <v>707</v>
      </c>
      <c r="B708" s="166" t="s">
        <v>2074</v>
      </c>
      <c r="C708" s="166">
        <v>59.99</v>
      </c>
      <c r="D708" s="149" t="s">
        <v>356</v>
      </c>
      <c r="E708" s="149" t="s">
        <v>655</v>
      </c>
      <c r="F708" s="149"/>
      <c r="G708" s="223" t="str">
        <f t="shared" si="24"/>
        <v>2-</v>
      </c>
      <c r="H708" s="146" t="str">
        <f t="shared" si="25"/>
        <v>1202</v>
      </c>
    </row>
    <row r="709" spans="1:8" ht="24.75" customHeight="1">
      <c r="A709" s="149">
        <v>708</v>
      </c>
      <c r="B709" s="166" t="s">
        <v>2075</v>
      </c>
      <c r="C709" s="166">
        <v>57.83</v>
      </c>
      <c r="D709" s="149" t="s">
        <v>356</v>
      </c>
      <c r="E709" s="149" t="s">
        <v>655</v>
      </c>
      <c r="F709" s="149"/>
      <c r="G709" s="223" t="str">
        <f t="shared" si="24"/>
        <v>2-</v>
      </c>
      <c r="H709" s="146" t="str">
        <f t="shared" si="25"/>
        <v>1203</v>
      </c>
    </row>
    <row r="710" spans="1:8" ht="24.75" customHeight="1">
      <c r="A710" s="149">
        <v>709</v>
      </c>
      <c r="B710" s="166" t="s">
        <v>2076</v>
      </c>
      <c r="C710" s="166">
        <v>59.49</v>
      </c>
      <c r="D710" s="149" t="s">
        <v>356</v>
      </c>
      <c r="E710" s="149" t="s">
        <v>655</v>
      </c>
      <c r="F710" s="149"/>
      <c r="G710" s="223" t="str">
        <f t="shared" si="24"/>
        <v>2-</v>
      </c>
      <c r="H710" s="146" t="str">
        <f t="shared" si="25"/>
        <v>1204</v>
      </c>
    </row>
    <row r="711" spans="1:8" ht="24.75" customHeight="1">
      <c r="A711" s="149">
        <v>710</v>
      </c>
      <c r="B711" s="166" t="s">
        <v>2077</v>
      </c>
      <c r="C711" s="166">
        <v>59.99</v>
      </c>
      <c r="D711" s="149" t="s">
        <v>356</v>
      </c>
      <c r="E711" s="149" t="s">
        <v>655</v>
      </c>
      <c r="F711" s="149"/>
      <c r="G711" s="223" t="str">
        <f t="shared" si="24"/>
        <v>2-</v>
      </c>
      <c r="H711" s="146" t="str">
        <f t="shared" si="25"/>
        <v>1205</v>
      </c>
    </row>
    <row r="712" spans="1:8" ht="24.75" customHeight="1">
      <c r="A712" s="149">
        <v>711</v>
      </c>
      <c r="B712" s="166" t="s">
        <v>2078</v>
      </c>
      <c r="C712" s="166">
        <v>59.99</v>
      </c>
      <c r="D712" s="149" t="s">
        <v>356</v>
      </c>
      <c r="E712" s="149" t="s">
        <v>655</v>
      </c>
      <c r="F712" s="149"/>
      <c r="G712" s="223" t="str">
        <f t="shared" si="24"/>
        <v>2-</v>
      </c>
      <c r="H712" s="146" t="str">
        <f t="shared" si="25"/>
        <v>1206</v>
      </c>
    </row>
    <row r="713" spans="1:8" ht="24.75" customHeight="1">
      <c r="A713" s="149">
        <v>712</v>
      </c>
      <c r="B713" s="166" t="s">
        <v>2079</v>
      </c>
      <c r="C713" s="166">
        <v>62.16</v>
      </c>
      <c r="D713" s="149" t="s">
        <v>356</v>
      </c>
      <c r="E713" s="149" t="s">
        <v>655</v>
      </c>
      <c r="F713" s="149"/>
      <c r="G713" s="223" t="str">
        <f t="shared" si="24"/>
        <v>2-</v>
      </c>
      <c r="H713" s="146" t="str">
        <f t="shared" si="25"/>
        <v>1207</v>
      </c>
    </row>
    <row r="714" spans="1:8" ht="24.75" customHeight="1">
      <c r="A714" s="149">
        <v>713</v>
      </c>
      <c r="B714" s="166" t="s">
        <v>2080</v>
      </c>
      <c r="C714" s="166">
        <v>61.19</v>
      </c>
      <c r="D714" s="149" t="s">
        <v>356</v>
      </c>
      <c r="E714" s="149" t="s">
        <v>655</v>
      </c>
      <c r="F714" s="149"/>
      <c r="G714" s="223" t="str">
        <f t="shared" si="24"/>
        <v>2-</v>
      </c>
      <c r="H714" s="146" t="str">
        <f t="shared" si="25"/>
        <v>1301</v>
      </c>
    </row>
    <row r="715" spans="1:8" ht="24.75" customHeight="1">
      <c r="A715" s="149">
        <v>714</v>
      </c>
      <c r="B715" s="166" t="s">
        <v>2081</v>
      </c>
      <c r="C715" s="166">
        <v>59.99</v>
      </c>
      <c r="D715" s="149" t="s">
        <v>356</v>
      </c>
      <c r="E715" s="149" t="s">
        <v>655</v>
      </c>
      <c r="F715" s="149"/>
      <c r="G715" s="223" t="str">
        <f t="shared" si="24"/>
        <v>2-</v>
      </c>
      <c r="H715" s="146" t="str">
        <f t="shared" si="25"/>
        <v>1302</v>
      </c>
    </row>
    <row r="716" spans="1:8" ht="24.75" customHeight="1">
      <c r="A716" s="149">
        <v>715</v>
      </c>
      <c r="B716" s="166" t="s">
        <v>2082</v>
      </c>
      <c r="C716" s="166">
        <v>57.83</v>
      </c>
      <c r="D716" s="149" t="s">
        <v>356</v>
      </c>
      <c r="E716" s="149" t="s">
        <v>655</v>
      </c>
      <c r="F716" s="149"/>
      <c r="G716" s="223" t="str">
        <f t="shared" si="24"/>
        <v>2-</v>
      </c>
      <c r="H716" s="146" t="str">
        <f t="shared" si="25"/>
        <v>1303</v>
      </c>
    </row>
    <row r="717" spans="1:8" ht="24.75" customHeight="1">
      <c r="A717" s="149">
        <v>716</v>
      </c>
      <c r="B717" s="166" t="s">
        <v>2083</v>
      </c>
      <c r="C717" s="166">
        <v>59.49</v>
      </c>
      <c r="D717" s="149" t="s">
        <v>356</v>
      </c>
      <c r="E717" s="149" t="s">
        <v>655</v>
      </c>
      <c r="F717" s="149"/>
      <c r="G717" s="223" t="str">
        <f t="shared" si="24"/>
        <v>2-</v>
      </c>
      <c r="H717" s="146" t="str">
        <f t="shared" si="25"/>
        <v>1304</v>
      </c>
    </row>
    <row r="718" spans="1:8" ht="24.75" customHeight="1">
      <c r="A718" s="149">
        <v>717</v>
      </c>
      <c r="B718" s="166" t="s">
        <v>2084</v>
      </c>
      <c r="C718" s="166">
        <v>59.99</v>
      </c>
      <c r="D718" s="149" t="s">
        <v>356</v>
      </c>
      <c r="E718" s="149" t="s">
        <v>655</v>
      </c>
      <c r="F718" s="149"/>
      <c r="G718" s="223" t="str">
        <f t="shared" si="24"/>
        <v>2-</v>
      </c>
      <c r="H718" s="146" t="str">
        <f t="shared" si="25"/>
        <v>1305</v>
      </c>
    </row>
    <row r="719" spans="1:8" ht="24.75" customHeight="1">
      <c r="A719" s="149">
        <v>718</v>
      </c>
      <c r="B719" s="166" t="s">
        <v>2085</v>
      </c>
      <c r="C719" s="166">
        <v>59.99</v>
      </c>
      <c r="D719" s="149" t="s">
        <v>356</v>
      </c>
      <c r="E719" s="149" t="s">
        <v>655</v>
      </c>
      <c r="F719" s="149"/>
      <c r="G719" s="223" t="str">
        <f t="shared" si="24"/>
        <v>2-</v>
      </c>
      <c r="H719" s="146" t="str">
        <f t="shared" si="25"/>
        <v>1306</v>
      </c>
    </row>
    <row r="720" spans="1:8" ht="24.75" customHeight="1">
      <c r="A720" s="149">
        <v>719</v>
      </c>
      <c r="B720" s="167" t="s">
        <v>2086</v>
      </c>
      <c r="C720" s="166">
        <v>60.79</v>
      </c>
      <c r="D720" s="149" t="s">
        <v>356</v>
      </c>
      <c r="E720" s="149" t="s">
        <v>657</v>
      </c>
      <c r="F720" s="149"/>
      <c r="G720" s="223" t="str">
        <f t="shared" si="24"/>
        <v>3-</v>
      </c>
      <c r="H720" s="146" t="str">
        <f t="shared" si="25"/>
        <v>-804</v>
      </c>
    </row>
    <row r="721" spans="1:8" ht="24.75" customHeight="1">
      <c r="A721" s="149">
        <v>720</v>
      </c>
      <c r="B721" s="167" t="s">
        <v>2087</v>
      </c>
      <c r="C721" s="166">
        <v>59.92</v>
      </c>
      <c r="D721" s="149" t="s">
        <v>356</v>
      </c>
      <c r="E721" s="149" t="s">
        <v>657</v>
      </c>
      <c r="F721" s="149"/>
      <c r="G721" s="223" t="str">
        <f t="shared" si="24"/>
        <v>3-</v>
      </c>
      <c r="H721" s="146" t="str">
        <f t="shared" si="25"/>
        <v>-805</v>
      </c>
    </row>
    <row r="722" spans="1:8" ht="24.75" customHeight="1">
      <c r="A722" s="149">
        <v>721</v>
      </c>
      <c r="B722" s="167" t="s">
        <v>2088</v>
      </c>
      <c r="C722" s="166">
        <v>60.43</v>
      </c>
      <c r="D722" s="149" t="s">
        <v>356</v>
      </c>
      <c r="E722" s="149" t="s">
        <v>657</v>
      </c>
      <c r="F722" s="149"/>
      <c r="G722" s="223" t="str">
        <f t="shared" si="24"/>
        <v>3-</v>
      </c>
      <c r="H722" s="146" t="str">
        <f t="shared" si="25"/>
        <v>-901</v>
      </c>
    </row>
    <row r="723" spans="1:8" ht="24.75" customHeight="1">
      <c r="A723" s="149">
        <v>722</v>
      </c>
      <c r="B723" s="167" t="s">
        <v>2089</v>
      </c>
      <c r="C723" s="166">
        <v>60.79</v>
      </c>
      <c r="D723" s="149" t="s">
        <v>356</v>
      </c>
      <c r="E723" s="149" t="s">
        <v>657</v>
      </c>
      <c r="F723" s="149"/>
      <c r="G723" s="223" t="str">
        <f t="shared" si="24"/>
        <v>3-</v>
      </c>
      <c r="H723" s="146" t="str">
        <f t="shared" si="25"/>
        <v>-902</v>
      </c>
    </row>
    <row r="724" spans="1:8" ht="24.75" customHeight="1">
      <c r="A724" s="149">
        <v>723</v>
      </c>
      <c r="B724" s="167" t="s">
        <v>2090</v>
      </c>
      <c r="C724" s="166">
        <v>60.72</v>
      </c>
      <c r="D724" s="149" t="s">
        <v>356</v>
      </c>
      <c r="E724" s="149" t="s">
        <v>657</v>
      </c>
      <c r="F724" s="149"/>
      <c r="G724" s="223" t="str">
        <f t="shared" si="24"/>
        <v>3-</v>
      </c>
      <c r="H724" s="146" t="str">
        <f t="shared" si="25"/>
        <v>-202</v>
      </c>
    </row>
    <row r="725" spans="1:8" ht="24.75" customHeight="1">
      <c r="A725" s="149">
        <v>724</v>
      </c>
      <c r="B725" s="166" t="s">
        <v>2091</v>
      </c>
      <c r="C725" s="166">
        <v>60.4</v>
      </c>
      <c r="D725" s="149" t="s">
        <v>356</v>
      </c>
      <c r="E725" s="149" t="s">
        <v>657</v>
      </c>
      <c r="F725" s="149"/>
      <c r="G725" s="223" t="str">
        <f t="shared" si="24"/>
        <v>3-</v>
      </c>
      <c r="H725" s="146" t="str">
        <f t="shared" si="25"/>
        <v>-205</v>
      </c>
    </row>
    <row r="726" spans="1:8" ht="24.75" customHeight="1">
      <c r="A726" s="149">
        <v>725</v>
      </c>
      <c r="B726" s="166" t="s">
        <v>2092</v>
      </c>
      <c r="C726" s="166">
        <v>59.6</v>
      </c>
      <c r="D726" s="149" t="s">
        <v>356</v>
      </c>
      <c r="E726" s="149" t="s">
        <v>657</v>
      </c>
      <c r="F726" s="149"/>
      <c r="G726" s="223" t="str">
        <f t="shared" si="24"/>
        <v>3-</v>
      </c>
      <c r="H726" s="146" t="str">
        <f t="shared" si="25"/>
        <v>-301</v>
      </c>
    </row>
    <row r="727" spans="1:8" ht="24.75" customHeight="1">
      <c r="A727" s="149">
        <v>726</v>
      </c>
      <c r="B727" s="166" t="s">
        <v>2093</v>
      </c>
      <c r="C727" s="166">
        <v>59.6</v>
      </c>
      <c r="D727" s="149" t="s">
        <v>356</v>
      </c>
      <c r="E727" s="149" t="s">
        <v>657</v>
      </c>
      <c r="F727" s="149"/>
      <c r="G727" s="223" t="str">
        <f t="shared" si="24"/>
        <v>3-</v>
      </c>
      <c r="H727" s="146" t="str">
        <f t="shared" si="25"/>
        <v>-201</v>
      </c>
    </row>
    <row r="728" spans="1:8" ht="24.75" customHeight="1">
      <c r="A728" s="149">
        <v>727</v>
      </c>
      <c r="B728" s="166" t="s">
        <v>2094</v>
      </c>
      <c r="C728" s="166">
        <v>60.72</v>
      </c>
      <c r="D728" s="149" t="s">
        <v>356</v>
      </c>
      <c r="E728" s="149" t="s">
        <v>657</v>
      </c>
      <c r="F728" s="149"/>
      <c r="G728" s="223" t="str">
        <f t="shared" si="24"/>
        <v>3-</v>
      </c>
      <c r="H728" s="146" t="str">
        <f t="shared" si="25"/>
        <v>-302</v>
      </c>
    </row>
    <row r="729" spans="1:8" ht="24.75" customHeight="1">
      <c r="A729" s="149">
        <v>728</v>
      </c>
      <c r="B729" s="166" t="s">
        <v>2095</v>
      </c>
      <c r="C729" s="166">
        <v>58.28</v>
      </c>
      <c r="D729" s="149" t="s">
        <v>356</v>
      </c>
      <c r="E729" s="149" t="s">
        <v>657</v>
      </c>
      <c r="F729" s="149"/>
      <c r="G729" s="223" t="str">
        <f t="shared" si="24"/>
        <v>3-</v>
      </c>
      <c r="H729" s="146" t="str">
        <f t="shared" si="25"/>
        <v>-303</v>
      </c>
    </row>
    <row r="730" spans="1:8" ht="24.75" customHeight="1">
      <c r="A730" s="149">
        <v>729</v>
      </c>
      <c r="B730" s="166" t="s">
        <v>2096</v>
      </c>
      <c r="C730" s="166">
        <v>60.72</v>
      </c>
      <c r="D730" s="149" t="s">
        <v>356</v>
      </c>
      <c r="E730" s="149" t="s">
        <v>657</v>
      </c>
      <c r="F730" s="149"/>
      <c r="G730" s="223" t="str">
        <f t="shared" si="24"/>
        <v>3-</v>
      </c>
      <c r="H730" s="146" t="str">
        <f t="shared" si="25"/>
        <v>-204</v>
      </c>
    </row>
    <row r="731" spans="1:8" ht="24.75" customHeight="1">
      <c r="A731" s="149">
        <v>730</v>
      </c>
      <c r="B731" s="167" t="s">
        <v>2097</v>
      </c>
      <c r="C731" s="166">
        <v>58.28</v>
      </c>
      <c r="D731" s="149" t="s">
        <v>356</v>
      </c>
      <c r="E731" s="149" t="s">
        <v>657</v>
      </c>
      <c r="F731" s="149"/>
      <c r="G731" s="223" t="str">
        <f t="shared" si="24"/>
        <v>3-</v>
      </c>
      <c r="H731" s="146" t="str">
        <f t="shared" si="25"/>
        <v>-203</v>
      </c>
    </row>
    <row r="732" spans="1:8" ht="24.75" customHeight="1">
      <c r="A732" s="149">
        <v>731</v>
      </c>
      <c r="B732" s="167" t="s">
        <v>2098</v>
      </c>
      <c r="C732" s="166">
        <v>59.92</v>
      </c>
      <c r="D732" s="149" t="s">
        <v>356</v>
      </c>
      <c r="E732" s="149" t="s">
        <v>657</v>
      </c>
      <c r="F732" s="149"/>
      <c r="G732" s="223" t="str">
        <f t="shared" si="24"/>
        <v>3-</v>
      </c>
      <c r="H732" s="146" t="str">
        <f t="shared" si="25"/>
        <v>1201</v>
      </c>
    </row>
    <row r="733" spans="1:8" ht="24.75" customHeight="1">
      <c r="A733" s="149">
        <v>732</v>
      </c>
      <c r="B733" s="167" t="s">
        <v>2099</v>
      </c>
      <c r="C733" s="166">
        <v>60.79</v>
      </c>
      <c r="D733" s="149" t="s">
        <v>356</v>
      </c>
      <c r="E733" s="149" t="s">
        <v>657</v>
      </c>
      <c r="F733" s="149"/>
      <c r="G733" s="223" t="str">
        <f t="shared" si="24"/>
        <v>3-</v>
      </c>
      <c r="H733" s="146" t="str">
        <f t="shared" si="25"/>
        <v>1202</v>
      </c>
    </row>
    <row r="734" spans="1:8" ht="24.75" customHeight="1">
      <c r="A734" s="149">
        <v>733</v>
      </c>
      <c r="B734" s="167" t="s">
        <v>2100</v>
      </c>
      <c r="C734" s="166">
        <v>58.35</v>
      </c>
      <c r="D734" s="149" t="s">
        <v>356</v>
      </c>
      <c r="E734" s="149" t="s">
        <v>657</v>
      </c>
      <c r="F734" s="149"/>
      <c r="G734" s="223" t="str">
        <f t="shared" si="24"/>
        <v>3-</v>
      </c>
      <c r="H734" s="146" t="str">
        <f t="shared" si="25"/>
        <v>1203</v>
      </c>
    </row>
    <row r="735" spans="1:8" ht="24.75" customHeight="1">
      <c r="A735" s="149">
        <v>734</v>
      </c>
      <c r="B735" s="167" t="s">
        <v>2101</v>
      </c>
      <c r="C735" s="166">
        <v>60.79</v>
      </c>
      <c r="D735" s="149" t="s">
        <v>356</v>
      </c>
      <c r="E735" s="149" t="s">
        <v>657</v>
      </c>
      <c r="F735" s="149"/>
      <c r="G735" s="223" t="str">
        <f t="shared" si="24"/>
        <v>3-</v>
      </c>
      <c r="H735" s="146" t="str">
        <f t="shared" si="25"/>
        <v>1204</v>
      </c>
    </row>
    <row r="736" spans="1:8" ht="24.75" customHeight="1">
      <c r="A736" s="149">
        <v>735</v>
      </c>
      <c r="B736" s="167" t="s">
        <v>2102</v>
      </c>
      <c r="C736" s="166">
        <v>60.43</v>
      </c>
      <c r="D736" s="149" t="s">
        <v>356</v>
      </c>
      <c r="E736" s="149" t="s">
        <v>657</v>
      </c>
      <c r="F736" s="149"/>
      <c r="G736" s="223" t="str">
        <f t="shared" si="24"/>
        <v>3-</v>
      </c>
      <c r="H736" s="146" t="str">
        <f t="shared" si="25"/>
        <v>1205</v>
      </c>
    </row>
    <row r="737" spans="1:8" ht="24.75" customHeight="1">
      <c r="A737" s="149">
        <v>736</v>
      </c>
      <c r="B737" s="167" t="s">
        <v>2103</v>
      </c>
      <c r="C737" s="166">
        <v>59.92</v>
      </c>
      <c r="D737" s="149" t="s">
        <v>356</v>
      </c>
      <c r="E737" s="149" t="s">
        <v>657</v>
      </c>
      <c r="F737" s="149"/>
      <c r="G737" s="223" t="str">
        <f t="shared" si="24"/>
        <v>3-</v>
      </c>
      <c r="H737" s="146" t="str">
        <f t="shared" si="25"/>
        <v>1301</v>
      </c>
    </row>
    <row r="738" spans="1:8" ht="24.75" customHeight="1">
      <c r="A738" s="149">
        <v>737</v>
      </c>
      <c r="B738" s="167" t="s">
        <v>2104</v>
      </c>
      <c r="C738" s="166">
        <v>60.79</v>
      </c>
      <c r="D738" s="149" t="s">
        <v>356</v>
      </c>
      <c r="E738" s="149" t="s">
        <v>657</v>
      </c>
      <c r="F738" s="149"/>
      <c r="G738" s="223" t="str">
        <f t="shared" si="24"/>
        <v>3-</v>
      </c>
      <c r="H738" s="146" t="str">
        <f t="shared" si="25"/>
        <v>1302</v>
      </c>
    </row>
    <row r="739" spans="1:8" ht="24.75" customHeight="1">
      <c r="A739" s="149">
        <v>738</v>
      </c>
      <c r="B739" s="167" t="s">
        <v>2105</v>
      </c>
      <c r="C739" s="166">
        <v>58.58</v>
      </c>
      <c r="D739" s="149" t="s">
        <v>356</v>
      </c>
      <c r="E739" s="149" t="s">
        <v>657</v>
      </c>
      <c r="F739" s="149"/>
      <c r="G739" s="223" t="str">
        <f t="shared" si="24"/>
        <v>1-</v>
      </c>
      <c r="H739" s="146" t="str">
        <f t="shared" si="25"/>
        <v>2106</v>
      </c>
    </row>
    <row r="740" spans="1:8" ht="24.75" customHeight="1">
      <c r="A740" s="149">
        <v>739</v>
      </c>
      <c r="B740" s="167" t="s">
        <v>2106</v>
      </c>
      <c r="C740" s="166">
        <v>58.83</v>
      </c>
      <c r="D740" s="149" t="s">
        <v>356</v>
      </c>
      <c r="E740" s="149" t="s">
        <v>657</v>
      </c>
      <c r="F740" s="149"/>
      <c r="G740" s="223" t="str">
        <f t="shared" si="24"/>
        <v>1-</v>
      </c>
      <c r="H740" s="146" t="str">
        <f t="shared" si="25"/>
        <v>2107</v>
      </c>
    </row>
    <row r="741" spans="1:8" ht="24.75" customHeight="1">
      <c r="A741" s="149">
        <v>740</v>
      </c>
      <c r="B741" s="167" t="s">
        <v>2107</v>
      </c>
      <c r="C741" s="166">
        <v>58.57</v>
      </c>
      <c r="D741" s="149" t="s">
        <v>356</v>
      </c>
      <c r="E741" s="149" t="s">
        <v>657</v>
      </c>
      <c r="F741" s="149"/>
      <c r="G741" s="223" t="str">
        <f t="shared" si="24"/>
        <v>1-</v>
      </c>
      <c r="H741" s="146" t="str">
        <f t="shared" si="25"/>
        <v>2108</v>
      </c>
    </row>
    <row r="742" spans="1:8" ht="24.75" customHeight="1">
      <c r="A742" s="149">
        <v>741</v>
      </c>
      <c r="B742" s="167" t="s">
        <v>2108</v>
      </c>
      <c r="C742" s="166">
        <v>60.43</v>
      </c>
      <c r="D742" s="149" t="s">
        <v>356</v>
      </c>
      <c r="E742" s="149" t="s">
        <v>657</v>
      </c>
      <c r="F742" s="149"/>
      <c r="G742" s="223" t="str">
        <f t="shared" si="24"/>
        <v>3-</v>
      </c>
      <c r="H742" s="146" t="str">
        <f t="shared" si="25"/>
        <v>1001</v>
      </c>
    </row>
    <row r="743" spans="1:8" ht="24.75" customHeight="1">
      <c r="A743" s="149">
        <v>742</v>
      </c>
      <c r="B743" s="167" t="s">
        <v>2109</v>
      </c>
      <c r="C743" s="166">
        <v>60.79</v>
      </c>
      <c r="D743" s="149" t="s">
        <v>356</v>
      </c>
      <c r="E743" s="149" t="s">
        <v>657</v>
      </c>
      <c r="F743" s="149"/>
      <c r="G743" s="223" t="str">
        <f t="shared" si="24"/>
        <v>3-</v>
      </c>
      <c r="H743" s="146" t="str">
        <f t="shared" si="25"/>
        <v>1002</v>
      </c>
    </row>
    <row r="744" spans="1:8" ht="24.75" customHeight="1">
      <c r="A744" s="149">
        <v>743</v>
      </c>
      <c r="B744" s="167" t="s">
        <v>2110</v>
      </c>
      <c r="C744" s="166">
        <v>58.35</v>
      </c>
      <c r="D744" s="149" t="s">
        <v>356</v>
      </c>
      <c r="E744" s="149" t="s">
        <v>657</v>
      </c>
      <c r="F744" s="149"/>
      <c r="G744" s="223" t="str">
        <f t="shared" si="24"/>
        <v>3-</v>
      </c>
      <c r="H744" s="146" t="str">
        <f t="shared" si="25"/>
        <v>1003</v>
      </c>
    </row>
    <row r="745" spans="1:8" ht="24.75" customHeight="1">
      <c r="A745" s="149">
        <v>744</v>
      </c>
      <c r="B745" s="167" t="s">
        <v>851</v>
      </c>
      <c r="C745" s="166">
        <v>58.57</v>
      </c>
      <c r="D745" s="149" t="s">
        <v>356</v>
      </c>
      <c r="E745" s="149" t="s">
        <v>657</v>
      </c>
      <c r="F745" s="149"/>
      <c r="G745" s="223" t="str">
        <f t="shared" si="24"/>
        <v>1-</v>
      </c>
      <c r="H745" s="146" t="str">
        <f t="shared" si="25"/>
        <v>1401</v>
      </c>
    </row>
    <row r="746" spans="1:8" ht="24.75" customHeight="1">
      <c r="A746" s="149">
        <v>745</v>
      </c>
      <c r="B746" s="167" t="s">
        <v>852</v>
      </c>
      <c r="C746" s="166">
        <v>57.25</v>
      </c>
      <c r="D746" s="149" t="s">
        <v>356</v>
      </c>
      <c r="E746" s="149" t="s">
        <v>657</v>
      </c>
      <c r="F746" s="149"/>
      <c r="G746" s="223" t="str">
        <f t="shared" si="24"/>
        <v>1-</v>
      </c>
      <c r="H746" s="146" t="str">
        <f t="shared" si="25"/>
        <v>1402</v>
      </c>
    </row>
    <row r="747" spans="1:8" ht="24.75" customHeight="1">
      <c r="A747" s="149">
        <v>746</v>
      </c>
      <c r="B747" s="167" t="s">
        <v>853</v>
      </c>
      <c r="C747" s="166">
        <v>59.34</v>
      </c>
      <c r="D747" s="149" t="s">
        <v>356</v>
      </c>
      <c r="E747" s="149" t="s">
        <v>657</v>
      </c>
      <c r="F747" s="149"/>
      <c r="G747" s="223" t="str">
        <f t="shared" si="24"/>
        <v>1-</v>
      </c>
      <c r="H747" s="146" t="str">
        <f t="shared" si="25"/>
        <v>1403</v>
      </c>
    </row>
    <row r="748" spans="1:8" ht="24.75" customHeight="1">
      <c r="A748" s="149">
        <v>747</v>
      </c>
      <c r="B748" s="167" t="s">
        <v>854</v>
      </c>
      <c r="C748" s="166">
        <v>59.34</v>
      </c>
      <c r="D748" s="149" t="s">
        <v>356</v>
      </c>
      <c r="E748" s="149" t="s">
        <v>657</v>
      </c>
      <c r="F748" s="149"/>
      <c r="G748" s="223" t="str">
        <f t="shared" si="24"/>
        <v>1-</v>
      </c>
      <c r="H748" s="146" t="str">
        <f t="shared" si="25"/>
        <v>1404</v>
      </c>
    </row>
    <row r="749" spans="1:8" ht="24.75" customHeight="1">
      <c r="A749" s="149">
        <v>748</v>
      </c>
      <c r="B749" s="167" t="s">
        <v>855</v>
      </c>
      <c r="C749" s="166">
        <v>56.82</v>
      </c>
      <c r="D749" s="149" t="s">
        <v>356</v>
      </c>
      <c r="E749" s="149" t="s">
        <v>657</v>
      </c>
      <c r="F749" s="149"/>
      <c r="G749" s="223" t="str">
        <f t="shared" si="24"/>
        <v>1-</v>
      </c>
      <c r="H749" s="146" t="str">
        <f t="shared" si="25"/>
        <v>1405</v>
      </c>
    </row>
    <row r="750" spans="1:8" ht="24.75" customHeight="1">
      <c r="A750" s="149">
        <v>749</v>
      </c>
      <c r="B750" s="167" t="s">
        <v>2111</v>
      </c>
      <c r="C750" s="166">
        <v>58.58</v>
      </c>
      <c r="D750" s="149" t="s">
        <v>356</v>
      </c>
      <c r="E750" s="149" t="s">
        <v>657</v>
      </c>
      <c r="F750" s="149"/>
      <c r="G750" s="223" t="str">
        <f t="shared" si="24"/>
        <v>1-</v>
      </c>
      <c r="H750" s="146" t="str">
        <f t="shared" si="25"/>
        <v>1406</v>
      </c>
    </row>
    <row r="751" spans="1:8" ht="24.75" customHeight="1">
      <c r="A751" s="149">
        <v>750</v>
      </c>
      <c r="B751" s="167" t="s">
        <v>2112</v>
      </c>
      <c r="C751" s="166">
        <v>58.83</v>
      </c>
      <c r="D751" s="149" t="s">
        <v>356</v>
      </c>
      <c r="E751" s="149" t="s">
        <v>657</v>
      </c>
      <c r="F751" s="149"/>
      <c r="G751" s="223" t="str">
        <f t="shared" si="24"/>
        <v>1-</v>
      </c>
      <c r="H751" s="146" t="str">
        <f t="shared" si="25"/>
        <v>1407</v>
      </c>
    </row>
    <row r="752" spans="1:8" ht="24.75" customHeight="1">
      <c r="A752" s="149">
        <v>751</v>
      </c>
      <c r="B752" s="167" t="s">
        <v>2113</v>
      </c>
      <c r="C752" s="166">
        <v>58.83</v>
      </c>
      <c r="D752" s="149" t="s">
        <v>356</v>
      </c>
      <c r="E752" s="149" t="s">
        <v>657</v>
      </c>
      <c r="F752" s="149"/>
      <c r="G752" s="223" t="str">
        <f t="shared" si="24"/>
        <v>1-</v>
      </c>
      <c r="H752" s="146" t="str">
        <f t="shared" si="25"/>
        <v>1907</v>
      </c>
    </row>
    <row r="753" spans="1:8" ht="24.75" customHeight="1">
      <c r="A753" s="149">
        <v>752</v>
      </c>
      <c r="B753" s="167" t="s">
        <v>2114</v>
      </c>
      <c r="C753" s="166">
        <v>58.57</v>
      </c>
      <c r="D753" s="149" t="s">
        <v>356</v>
      </c>
      <c r="E753" s="149" t="s">
        <v>657</v>
      </c>
      <c r="F753" s="149"/>
      <c r="G753" s="223" t="str">
        <f t="shared" si="24"/>
        <v>1-</v>
      </c>
      <c r="H753" s="146" t="str">
        <f t="shared" si="25"/>
        <v>1908</v>
      </c>
    </row>
    <row r="754" spans="1:8" ht="24.75" customHeight="1">
      <c r="A754" s="149">
        <v>753</v>
      </c>
      <c r="B754" s="168" t="s">
        <v>2115</v>
      </c>
      <c r="C754" s="166">
        <v>60.79</v>
      </c>
      <c r="D754" s="149" t="s">
        <v>356</v>
      </c>
      <c r="E754" s="149" t="s">
        <v>657</v>
      </c>
      <c r="F754" s="149"/>
      <c r="G754" s="223" t="str">
        <f t="shared" si="24"/>
        <v>3-</v>
      </c>
      <c r="H754" s="146" t="str">
        <f t="shared" si="25"/>
        <v>1004</v>
      </c>
    </row>
    <row r="755" spans="1:8" ht="24.75" customHeight="1">
      <c r="A755" s="149">
        <v>754</v>
      </c>
      <c r="B755" s="168" t="s">
        <v>2116</v>
      </c>
      <c r="C755" s="166">
        <v>59.92</v>
      </c>
      <c r="D755" s="149" t="s">
        <v>356</v>
      </c>
      <c r="E755" s="149" t="s">
        <v>657</v>
      </c>
      <c r="F755" s="149"/>
      <c r="G755" s="223" t="str">
        <f t="shared" si="24"/>
        <v>3-</v>
      </c>
      <c r="H755" s="146" t="str">
        <f t="shared" si="25"/>
        <v>1005</v>
      </c>
    </row>
    <row r="756" spans="1:8" ht="24.75" customHeight="1">
      <c r="A756" s="149">
        <v>755</v>
      </c>
      <c r="B756" s="166" t="s">
        <v>2117</v>
      </c>
      <c r="C756" s="166">
        <v>60.72</v>
      </c>
      <c r="D756" s="149" t="s">
        <v>356</v>
      </c>
      <c r="E756" s="149" t="s">
        <v>657</v>
      </c>
      <c r="F756" s="149"/>
      <c r="G756" s="223" t="str">
        <f t="shared" si="24"/>
        <v>3-</v>
      </c>
      <c r="H756" s="146" t="str">
        <f t="shared" si="25"/>
        <v>-304</v>
      </c>
    </row>
    <row r="757" spans="1:8" ht="24.75" customHeight="1">
      <c r="A757" s="149">
        <v>756</v>
      </c>
      <c r="B757" s="166" t="s">
        <v>2118</v>
      </c>
      <c r="C757" s="166">
        <v>60.4</v>
      </c>
      <c r="D757" s="149" t="s">
        <v>356</v>
      </c>
      <c r="E757" s="149" t="s">
        <v>657</v>
      </c>
      <c r="F757" s="149"/>
      <c r="G757" s="223" t="str">
        <f t="shared" si="24"/>
        <v>3-</v>
      </c>
      <c r="H757" s="146" t="str">
        <f t="shared" si="25"/>
        <v>-305</v>
      </c>
    </row>
    <row r="758" spans="1:8" ht="24.75" customHeight="1">
      <c r="A758" s="149">
        <v>757</v>
      </c>
      <c r="B758" s="166" t="s">
        <v>2119</v>
      </c>
      <c r="C758" s="166">
        <v>59.92</v>
      </c>
      <c r="D758" s="149" t="s">
        <v>356</v>
      </c>
      <c r="E758" s="149" t="s">
        <v>657</v>
      </c>
      <c r="F758" s="149"/>
      <c r="G758" s="223" t="str">
        <f t="shared" si="24"/>
        <v>3-</v>
      </c>
      <c r="H758" s="146" t="str">
        <f t="shared" si="25"/>
        <v>-401</v>
      </c>
    </row>
    <row r="759" spans="1:8" ht="24.75" customHeight="1">
      <c r="A759" s="149">
        <v>758</v>
      </c>
      <c r="B759" s="166" t="s">
        <v>2120</v>
      </c>
      <c r="C759" s="166">
        <v>60.79</v>
      </c>
      <c r="D759" s="149" t="s">
        <v>356</v>
      </c>
      <c r="E759" s="149" t="s">
        <v>657</v>
      </c>
      <c r="F759" s="149"/>
      <c r="G759" s="223" t="str">
        <f t="shared" si="24"/>
        <v>3-</v>
      </c>
      <c r="H759" s="146" t="str">
        <f t="shared" si="25"/>
        <v>-402</v>
      </c>
    </row>
    <row r="760" spans="1:8" ht="24.75" customHeight="1">
      <c r="A760" s="149">
        <v>759</v>
      </c>
      <c r="B760" s="166" t="s">
        <v>2121</v>
      </c>
      <c r="C760" s="166">
        <v>58.35</v>
      </c>
      <c r="D760" s="149" t="s">
        <v>356</v>
      </c>
      <c r="E760" s="149" t="s">
        <v>657</v>
      </c>
      <c r="F760" s="149"/>
      <c r="G760" s="223" t="str">
        <f t="shared" si="24"/>
        <v>3-</v>
      </c>
      <c r="H760" s="146" t="str">
        <f t="shared" si="25"/>
        <v>-403</v>
      </c>
    </row>
    <row r="761" spans="1:8" ht="24.75" customHeight="1">
      <c r="A761" s="149">
        <v>760</v>
      </c>
      <c r="B761" s="166" t="s">
        <v>2122</v>
      </c>
      <c r="C761" s="166">
        <v>60.79</v>
      </c>
      <c r="D761" s="149" t="s">
        <v>356</v>
      </c>
      <c r="E761" s="149" t="s">
        <v>657</v>
      </c>
      <c r="F761" s="149"/>
      <c r="G761" s="223" t="str">
        <f t="shared" si="24"/>
        <v>3-</v>
      </c>
      <c r="H761" s="146" t="str">
        <f t="shared" si="25"/>
        <v>-404</v>
      </c>
    </row>
    <row r="762" spans="1:8" ht="24.75" customHeight="1">
      <c r="A762" s="149">
        <v>761</v>
      </c>
      <c r="B762" s="166" t="s">
        <v>2123</v>
      </c>
      <c r="C762" s="166">
        <v>60.43</v>
      </c>
      <c r="D762" s="149" t="s">
        <v>356</v>
      </c>
      <c r="E762" s="149" t="s">
        <v>657</v>
      </c>
      <c r="F762" s="149"/>
      <c r="G762" s="223" t="str">
        <f t="shared" si="24"/>
        <v>3-</v>
      </c>
      <c r="H762" s="146" t="str">
        <f t="shared" si="25"/>
        <v>-405</v>
      </c>
    </row>
    <row r="763" spans="1:8" ht="24.75" customHeight="1">
      <c r="A763" s="149">
        <v>762</v>
      </c>
      <c r="B763" s="166" t="s">
        <v>2124</v>
      </c>
      <c r="C763" s="166">
        <v>59.92</v>
      </c>
      <c r="D763" s="149" t="s">
        <v>356</v>
      </c>
      <c r="E763" s="149" t="s">
        <v>657</v>
      </c>
      <c r="F763" s="149"/>
      <c r="G763" s="223" t="str">
        <f t="shared" si="24"/>
        <v>3-</v>
      </c>
      <c r="H763" s="146" t="str">
        <f t="shared" si="25"/>
        <v>-501</v>
      </c>
    </row>
    <row r="764" spans="1:8" ht="24.75" customHeight="1">
      <c r="A764" s="149">
        <v>763</v>
      </c>
      <c r="B764" s="166" t="s">
        <v>2125</v>
      </c>
      <c r="C764" s="166">
        <v>60.79</v>
      </c>
      <c r="D764" s="149" t="s">
        <v>356</v>
      </c>
      <c r="E764" s="149" t="s">
        <v>657</v>
      </c>
      <c r="F764" s="149"/>
      <c r="G764" s="223" t="str">
        <f t="shared" si="24"/>
        <v>3-</v>
      </c>
      <c r="H764" s="146" t="str">
        <f t="shared" si="25"/>
        <v>-502</v>
      </c>
    </row>
    <row r="765" spans="1:8" ht="24.75" customHeight="1">
      <c r="A765" s="149">
        <v>764</v>
      </c>
      <c r="B765" s="166" t="s">
        <v>2126</v>
      </c>
      <c r="C765" s="166">
        <v>58.35</v>
      </c>
      <c r="D765" s="149" t="s">
        <v>356</v>
      </c>
      <c r="E765" s="149" t="s">
        <v>657</v>
      </c>
      <c r="F765" s="149"/>
      <c r="G765" s="223" t="str">
        <f t="shared" si="24"/>
        <v>3-</v>
      </c>
      <c r="H765" s="146" t="str">
        <f t="shared" si="25"/>
        <v>-503</v>
      </c>
    </row>
    <row r="766" spans="1:8" ht="24.75" customHeight="1">
      <c r="A766" s="149">
        <v>765</v>
      </c>
      <c r="B766" s="166" t="s">
        <v>2127</v>
      </c>
      <c r="C766" s="166">
        <v>60.79</v>
      </c>
      <c r="D766" s="149" t="s">
        <v>356</v>
      </c>
      <c r="E766" s="149" t="s">
        <v>657</v>
      </c>
      <c r="F766" s="149"/>
      <c r="G766" s="223" t="str">
        <f t="shared" si="24"/>
        <v>3-</v>
      </c>
      <c r="H766" s="146" t="str">
        <f t="shared" si="25"/>
        <v>-504</v>
      </c>
    </row>
    <row r="767" spans="1:8" ht="24.75" customHeight="1">
      <c r="A767" s="149">
        <v>766</v>
      </c>
      <c r="B767" s="166" t="s">
        <v>2128</v>
      </c>
      <c r="C767" s="166">
        <v>60.43</v>
      </c>
      <c r="D767" s="149" t="s">
        <v>356</v>
      </c>
      <c r="E767" s="149" t="s">
        <v>657</v>
      </c>
      <c r="F767" s="149"/>
      <c r="G767" s="223" t="str">
        <f t="shared" si="24"/>
        <v>3-</v>
      </c>
      <c r="H767" s="146" t="str">
        <f t="shared" si="25"/>
        <v>-505</v>
      </c>
    </row>
    <row r="768" spans="1:8" ht="24.75" customHeight="1">
      <c r="A768" s="149">
        <v>767</v>
      </c>
      <c r="B768" s="166" t="s">
        <v>2129</v>
      </c>
      <c r="C768" s="166">
        <v>59.92</v>
      </c>
      <c r="D768" s="149" t="s">
        <v>356</v>
      </c>
      <c r="E768" s="149" t="s">
        <v>657</v>
      </c>
      <c r="F768" s="149"/>
      <c r="G768" s="223" t="str">
        <f t="shared" si="24"/>
        <v>3-</v>
      </c>
      <c r="H768" s="146" t="str">
        <f t="shared" si="25"/>
        <v>-601</v>
      </c>
    </row>
    <row r="769" spans="1:8" ht="24.75" customHeight="1">
      <c r="A769" s="149">
        <v>768</v>
      </c>
      <c r="B769" s="166" t="s">
        <v>2130</v>
      </c>
      <c r="C769" s="166">
        <v>60.79</v>
      </c>
      <c r="D769" s="149" t="s">
        <v>356</v>
      </c>
      <c r="E769" s="149" t="s">
        <v>657</v>
      </c>
      <c r="F769" s="149"/>
      <c r="G769" s="223" t="str">
        <f t="shared" si="24"/>
        <v>3-</v>
      </c>
      <c r="H769" s="146" t="str">
        <f t="shared" si="25"/>
        <v>-602</v>
      </c>
    </row>
    <row r="770" spans="1:8" ht="24.75" customHeight="1">
      <c r="A770" s="149">
        <v>769</v>
      </c>
      <c r="B770" s="166" t="s">
        <v>2131</v>
      </c>
      <c r="C770" s="166">
        <v>58.35</v>
      </c>
      <c r="D770" s="149" t="s">
        <v>356</v>
      </c>
      <c r="E770" s="149" t="s">
        <v>657</v>
      </c>
      <c r="F770" s="149"/>
      <c r="G770" s="223" t="str">
        <f t="shared" si="24"/>
        <v>3-</v>
      </c>
      <c r="H770" s="146" t="str">
        <f t="shared" si="25"/>
        <v>-603</v>
      </c>
    </row>
    <row r="771" spans="1:8" ht="24.75" customHeight="1">
      <c r="A771" s="149">
        <v>770</v>
      </c>
      <c r="B771" s="166" t="s">
        <v>2132</v>
      </c>
      <c r="C771" s="166">
        <v>60.79</v>
      </c>
      <c r="D771" s="149" t="s">
        <v>356</v>
      </c>
      <c r="E771" s="149" t="s">
        <v>657</v>
      </c>
      <c r="F771" s="149"/>
      <c r="G771" s="223" t="str">
        <f t="shared" ref="G771:G834" si="26">LEFT(B771,2)</f>
        <v>3-</v>
      </c>
      <c r="H771" s="146" t="str">
        <f t="shared" ref="H771:H834" si="27">RIGHT(B771,4)</f>
        <v>-604</v>
      </c>
    </row>
    <row r="772" spans="1:8" ht="24.75" customHeight="1">
      <c r="A772" s="149">
        <v>771</v>
      </c>
      <c r="B772" s="166" t="s">
        <v>2133</v>
      </c>
      <c r="C772" s="166">
        <v>60.43</v>
      </c>
      <c r="D772" s="149" t="s">
        <v>356</v>
      </c>
      <c r="E772" s="149" t="s">
        <v>657</v>
      </c>
      <c r="F772" s="149"/>
      <c r="G772" s="223" t="str">
        <f t="shared" si="26"/>
        <v>3-</v>
      </c>
      <c r="H772" s="146" t="str">
        <f t="shared" si="27"/>
        <v>-605</v>
      </c>
    </row>
    <row r="773" spans="1:8" ht="24.75" customHeight="1">
      <c r="A773" s="149">
        <v>772</v>
      </c>
      <c r="B773" s="166" t="s">
        <v>2134</v>
      </c>
      <c r="C773" s="166">
        <v>59.92</v>
      </c>
      <c r="D773" s="149" t="s">
        <v>356</v>
      </c>
      <c r="E773" s="149" t="s">
        <v>657</v>
      </c>
      <c r="F773" s="149"/>
      <c r="G773" s="223" t="str">
        <f t="shared" si="26"/>
        <v>3-</v>
      </c>
      <c r="H773" s="146" t="str">
        <f t="shared" si="27"/>
        <v>-701</v>
      </c>
    </row>
    <row r="774" spans="1:8" ht="24.75" customHeight="1">
      <c r="A774" s="149">
        <v>773</v>
      </c>
      <c r="B774" s="167" t="s">
        <v>2135</v>
      </c>
      <c r="C774" s="166">
        <v>60.72</v>
      </c>
      <c r="D774" s="149" t="s">
        <v>356</v>
      </c>
      <c r="E774" s="149" t="s">
        <v>657</v>
      </c>
      <c r="F774" s="149"/>
      <c r="G774" s="223" t="str">
        <f t="shared" si="26"/>
        <v>3-</v>
      </c>
      <c r="H774" s="146" t="str">
        <f t="shared" si="27"/>
        <v>-202</v>
      </c>
    </row>
    <row r="775" spans="1:8" ht="24.75" customHeight="1">
      <c r="A775" s="149">
        <v>774</v>
      </c>
      <c r="B775" s="167" t="s">
        <v>2136</v>
      </c>
      <c r="C775" s="166">
        <v>58.28</v>
      </c>
      <c r="D775" s="149" t="s">
        <v>356</v>
      </c>
      <c r="E775" s="149" t="s">
        <v>657</v>
      </c>
      <c r="F775" s="149"/>
      <c r="G775" s="223" t="str">
        <f t="shared" si="26"/>
        <v>3-</v>
      </c>
      <c r="H775" s="146" t="str">
        <f t="shared" si="27"/>
        <v>-203</v>
      </c>
    </row>
    <row r="776" spans="1:8" ht="24.75" customHeight="1">
      <c r="A776" s="149">
        <v>775</v>
      </c>
      <c r="B776" s="167" t="s">
        <v>2137</v>
      </c>
      <c r="C776" s="166">
        <v>60.72</v>
      </c>
      <c r="D776" s="149" t="s">
        <v>356</v>
      </c>
      <c r="E776" s="149" t="s">
        <v>657</v>
      </c>
      <c r="F776" s="149"/>
      <c r="G776" s="223" t="str">
        <f t="shared" si="26"/>
        <v>3-</v>
      </c>
      <c r="H776" s="146" t="str">
        <f t="shared" si="27"/>
        <v>-204</v>
      </c>
    </row>
    <row r="777" spans="1:8" ht="24.75" customHeight="1">
      <c r="A777" s="149">
        <v>776</v>
      </c>
      <c r="B777" s="167" t="s">
        <v>2138</v>
      </c>
      <c r="C777" s="166">
        <v>59.6</v>
      </c>
      <c r="D777" s="149" t="s">
        <v>356</v>
      </c>
      <c r="E777" s="149" t="s">
        <v>657</v>
      </c>
      <c r="F777" s="149"/>
      <c r="G777" s="223" t="str">
        <f t="shared" si="26"/>
        <v>3-</v>
      </c>
      <c r="H777" s="146" t="str">
        <f t="shared" si="27"/>
        <v>-205</v>
      </c>
    </row>
    <row r="778" spans="1:8" ht="24.75" customHeight="1">
      <c r="A778" s="149">
        <v>777</v>
      </c>
      <c r="B778" s="167" t="s">
        <v>2139</v>
      </c>
      <c r="C778" s="166">
        <v>60.4</v>
      </c>
      <c r="D778" s="149" t="s">
        <v>356</v>
      </c>
      <c r="E778" s="149" t="s">
        <v>657</v>
      </c>
      <c r="F778" s="149"/>
      <c r="G778" s="223" t="str">
        <f t="shared" si="26"/>
        <v>3-</v>
      </c>
      <c r="H778" s="146" t="str">
        <f t="shared" si="27"/>
        <v>-301</v>
      </c>
    </row>
    <row r="779" spans="1:8" ht="24.75" customHeight="1">
      <c r="A779" s="149">
        <v>778</v>
      </c>
      <c r="B779" s="167" t="s">
        <v>2140</v>
      </c>
      <c r="C779" s="166">
        <v>60.43</v>
      </c>
      <c r="D779" s="149" t="s">
        <v>356</v>
      </c>
      <c r="E779" s="149" t="s">
        <v>657</v>
      </c>
      <c r="F779" s="149"/>
      <c r="G779" s="223" t="str">
        <f t="shared" si="26"/>
        <v>3-</v>
      </c>
      <c r="H779" s="146" t="str">
        <f t="shared" si="27"/>
        <v>1101</v>
      </c>
    </row>
    <row r="780" spans="1:8" ht="24.75" customHeight="1">
      <c r="A780" s="149">
        <v>779</v>
      </c>
      <c r="B780" s="167" t="s">
        <v>2141</v>
      </c>
      <c r="C780" s="166">
        <v>60.79</v>
      </c>
      <c r="D780" s="149" t="s">
        <v>356</v>
      </c>
      <c r="E780" s="149" t="s">
        <v>657</v>
      </c>
      <c r="F780" s="149"/>
      <c r="G780" s="223" t="str">
        <f t="shared" si="26"/>
        <v>3-</v>
      </c>
      <c r="H780" s="146" t="str">
        <f t="shared" si="27"/>
        <v>1102</v>
      </c>
    </row>
    <row r="781" spans="1:8" ht="24.75" customHeight="1">
      <c r="A781" s="149">
        <v>780</v>
      </c>
      <c r="B781" s="166" t="s">
        <v>2142</v>
      </c>
      <c r="C781" s="166">
        <v>58.35</v>
      </c>
      <c r="D781" s="149" t="s">
        <v>356</v>
      </c>
      <c r="E781" s="149" t="s">
        <v>657</v>
      </c>
      <c r="F781" s="149"/>
      <c r="G781" s="223" t="str">
        <f t="shared" si="26"/>
        <v>3-</v>
      </c>
      <c r="H781" s="146" t="str">
        <f t="shared" si="27"/>
        <v>1303</v>
      </c>
    </row>
    <row r="782" spans="1:8" ht="24.75" customHeight="1">
      <c r="A782" s="149">
        <v>781</v>
      </c>
      <c r="B782" s="166" t="s">
        <v>2143</v>
      </c>
      <c r="C782" s="166">
        <v>60.79</v>
      </c>
      <c r="D782" s="149" t="s">
        <v>356</v>
      </c>
      <c r="E782" s="149" t="s">
        <v>657</v>
      </c>
      <c r="F782" s="149"/>
      <c r="G782" s="223" t="str">
        <f t="shared" si="26"/>
        <v>3-</v>
      </c>
      <c r="H782" s="146" t="str">
        <f t="shared" si="27"/>
        <v>1304</v>
      </c>
    </row>
    <row r="783" spans="1:8" ht="24.75" customHeight="1">
      <c r="A783" s="149">
        <v>782</v>
      </c>
      <c r="B783" s="166" t="s">
        <v>2144</v>
      </c>
      <c r="C783" s="166">
        <v>60.43</v>
      </c>
      <c r="D783" s="149" t="s">
        <v>356</v>
      </c>
      <c r="E783" s="149" t="s">
        <v>657</v>
      </c>
      <c r="F783" s="149"/>
      <c r="G783" s="223" t="str">
        <f t="shared" si="26"/>
        <v>3-</v>
      </c>
      <c r="H783" s="146" t="str">
        <f t="shared" si="27"/>
        <v>1305</v>
      </c>
    </row>
    <row r="784" spans="1:8" ht="24.75" customHeight="1">
      <c r="A784" s="149">
        <v>783</v>
      </c>
      <c r="B784" s="166" t="s">
        <v>2145</v>
      </c>
      <c r="C784" s="166">
        <v>59.92</v>
      </c>
      <c r="D784" s="149" t="s">
        <v>356</v>
      </c>
      <c r="E784" s="149" t="s">
        <v>657</v>
      </c>
      <c r="F784" s="149"/>
      <c r="G784" s="223" t="str">
        <f t="shared" si="26"/>
        <v>3-</v>
      </c>
      <c r="H784" s="146" t="str">
        <f t="shared" si="27"/>
        <v>1401</v>
      </c>
    </row>
    <row r="785" spans="1:8" ht="24.75" customHeight="1">
      <c r="A785" s="149">
        <v>784</v>
      </c>
      <c r="B785" s="166" t="s">
        <v>2146</v>
      </c>
      <c r="C785" s="166">
        <v>60.79</v>
      </c>
      <c r="D785" s="149" t="s">
        <v>356</v>
      </c>
      <c r="E785" s="149" t="s">
        <v>657</v>
      </c>
      <c r="F785" s="149"/>
      <c r="G785" s="223" t="str">
        <f t="shared" si="26"/>
        <v>3-</v>
      </c>
      <c r="H785" s="146" t="str">
        <f t="shared" si="27"/>
        <v>1402</v>
      </c>
    </row>
    <row r="786" spans="1:8" ht="24.75" customHeight="1">
      <c r="A786" s="149">
        <v>785</v>
      </c>
      <c r="B786" s="166" t="s">
        <v>2147</v>
      </c>
      <c r="C786" s="166">
        <v>58.35</v>
      </c>
      <c r="D786" s="149" t="s">
        <v>356</v>
      </c>
      <c r="E786" s="149" t="s">
        <v>657</v>
      </c>
      <c r="F786" s="149"/>
      <c r="G786" s="223" t="str">
        <f t="shared" si="26"/>
        <v>3-</v>
      </c>
      <c r="H786" s="146" t="str">
        <f t="shared" si="27"/>
        <v>1403</v>
      </c>
    </row>
    <row r="787" spans="1:8" ht="24.75" customHeight="1">
      <c r="A787" s="149">
        <v>786</v>
      </c>
      <c r="B787" s="166" t="s">
        <v>2148</v>
      </c>
      <c r="C787" s="166">
        <v>60.79</v>
      </c>
      <c r="D787" s="149" t="s">
        <v>356</v>
      </c>
      <c r="E787" s="149" t="s">
        <v>657</v>
      </c>
      <c r="F787" s="149"/>
      <c r="G787" s="223" t="str">
        <f t="shared" si="26"/>
        <v>3-</v>
      </c>
      <c r="H787" s="146" t="str">
        <f t="shared" si="27"/>
        <v>1404</v>
      </c>
    </row>
    <row r="788" spans="1:8" ht="24.75" customHeight="1">
      <c r="A788" s="149">
        <v>787</v>
      </c>
      <c r="B788" s="169" t="s">
        <v>2149</v>
      </c>
      <c r="C788" s="166">
        <v>58.35</v>
      </c>
      <c r="D788" s="149" t="s">
        <v>356</v>
      </c>
      <c r="E788" s="149" t="s">
        <v>657</v>
      </c>
      <c r="F788" s="149"/>
      <c r="G788" s="223" t="str">
        <f t="shared" si="26"/>
        <v>3-</v>
      </c>
      <c r="H788" s="146" t="str">
        <f t="shared" si="27"/>
        <v>1103</v>
      </c>
    </row>
    <row r="789" spans="1:8" ht="24.75" customHeight="1">
      <c r="A789" s="149">
        <v>788</v>
      </c>
      <c r="B789" s="169" t="s">
        <v>2150</v>
      </c>
      <c r="C789" s="166">
        <v>60.79</v>
      </c>
      <c r="D789" s="149" t="s">
        <v>356</v>
      </c>
      <c r="E789" s="149" t="s">
        <v>657</v>
      </c>
      <c r="F789" s="149"/>
      <c r="G789" s="223" t="str">
        <f t="shared" si="26"/>
        <v>3-</v>
      </c>
      <c r="H789" s="146" t="str">
        <f t="shared" si="27"/>
        <v>1104</v>
      </c>
    </row>
    <row r="790" spans="1:8" ht="24.75" customHeight="1">
      <c r="A790" s="149">
        <v>789</v>
      </c>
      <c r="B790" s="168" t="s">
        <v>2151</v>
      </c>
      <c r="C790" s="166">
        <v>60.79</v>
      </c>
      <c r="D790" s="149" t="s">
        <v>356</v>
      </c>
      <c r="E790" s="149" t="s">
        <v>657</v>
      </c>
      <c r="F790" s="149"/>
      <c r="G790" s="223" t="str">
        <f t="shared" si="26"/>
        <v>3-</v>
      </c>
      <c r="H790" s="146" t="str">
        <f t="shared" si="27"/>
        <v>-402</v>
      </c>
    </row>
    <row r="791" spans="1:8" ht="24.75" customHeight="1">
      <c r="A791" s="149">
        <v>790</v>
      </c>
      <c r="B791" s="168" t="s">
        <v>2152</v>
      </c>
      <c r="C791" s="166">
        <v>58.35</v>
      </c>
      <c r="D791" s="149" t="s">
        <v>356</v>
      </c>
      <c r="E791" s="149" t="s">
        <v>657</v>
      </c>
      <c r="F791" s="149"/>
      <c r="G791" s="223" t="str">
        <f t="shared" si="26"/>
        <v>3-</v>
      </c>
      <c r="H791" s="146" t="str">
        <f t="shared" si="27"/>
        <v>-403</v>
      </c>
    </row>
    <row r="792" spans="1:8" ht="24.75" customHeight="1">
      <c r="A792" s="149">
        <v>791</v>
      </c>
      <c r="B792" s="168" t="s">
        <v>2153</v>
      </c>
      <c r="C792" s="166">
        <v>60.79</v>
      </c>
      <c r="D792" s="149" t="s">
        <v>356</v>
      </c>
      <c r="E792" s="149" t="s">
        <v>657</v>
      </c>
      <c r="F792" s="149"/>
      <c r="G792" s="223" t="str">
        <f t="shared" si="26"/>
        <v>3-</v>
      </c>
      <c r="H792" s="146" t="str">
        <f t="shared" si="27"/>
        <v>-404</v>
      </c>
    </row>
    <row r="793" spans="1:8" ht="24.75" customHeight="1">
      <c r="A793" s="149">
        <v>792</v>
      </c>
      <c r="B793" s="168" t="s">
        <v>2154</v>
      </c>
      <c r="C793" s="166">
        <v>59.92</v>
      </c>
      <c r="D793" s="149" t="s">
        <v>356</v>
      </c>
      <c r="E793" s="149" t="s">
        <v>657</v>
      </c>
      <c r="F793" s="149"/>
      <c r="G793" s="223" t="str">
        <f t="shared" si="26"/>
        <v>3-</v>
      </c>
      <c r="H793" s="146" t="str">
        <f t="shared" si="27"/>
        <v>-405</v>
      </c>
    </row>
    <row r="794" spans="1:8" ht="24.75" customHeight="1">
      <c r="A794" s="149">
        <v>793</v>
      </c>
      <c r="B794" s="167" t="s">
        <v>2155</v>
      </c>
      <c r="C794" s="166">
        <v>59.92</v>
      </c>
      <c r="D794" s="149" t="s">
        <v>356</v>
      </c>
      <c r="E794" s="149" t="s">
        <v>657</v>
      </c>
      <c r="F794" s="149"/>
      <c r="G794" s="223" t="str">
        <f t="shared" si="26"/>
        <v>3-</v>
      </c>
      <c r="H794" s="146" t="str">
        <f t="shared" si="27"/>
        <v>1105</v>
      </c>
    </row>
    <row r="795" spans="1:8" ht="24.75" customHeight="1">
      <c r="A795" s="149">
        <v>794</v>
      </c>
      <c r="B795" s="167" t="s">
        <v>2156</v>
      </c>
      <c r="C795" s="166">
        <v>60.43</v>
      </c>
      <c r="D795" s="149" t="s">
        <v>356</v>
      </c>
      <c r="E795" s="149" t="s">
        <v>657</v>
      </c>
      <c r="F795" s="149"/>
      <c r="G795" s="223" t="str">
        <f t="shared" si="26"/>
        <v>3-</v>
      </c>
      <c r="H795" s="146" t="str">
        <f t="shared" si="27"/>
        <v>1201</v>
      </c>
    </row>
    <row r="796" spans="1:8" ht="24.75" customHeight="1">
      <c r="A796" s="149">
        <v>795</v>
      </c>
      <c r="B796" s="167" t="s">
        <v>2157</v>
      </c>
      <c r="C796" s="166">
        <v>60.79</v>
      </c>
      <c r="D796" s="149" t="s">
        <v>356</v>
      </c>
      <c r="E796" s="149" t="s">
        <v>657</v>
      </c>
      <c r="F796" s="149"/>
      <c r="G796" s="223" t="str">
        <f t="shared" si="26"/>
        <v>3-</v>
      </c>
      <c r="H796" s="146" t="str">
        <f t="shared" si="27"/>
        <v>1202</v>
      </c>
    </row>
    <row r="797" spans="1:8" ht="24.75" customHeight="1">
      <c r="A797" s="149">
        <v>796</v>
      </c>
      <c r="B797" s="167" t="s">
        <v>2158</v>
      </c>
      <c r="C797" s="166">
        <v>58.35</v>
      </c>
      <c r="D797" s="149" t="s">
        <v>356</v>
      </c>
      <c r="E797" s="149" t="s">
        <v>657</v>
      </c>
      <c r="F797" s="149"/>
      <c r="G797" s="223" t="str">
        <f t="shared" si="26"/>
        <v>3-</v>
      </c>
      <c r="H797" s="146" t="str">
        <f t="shared" si="27"/>
        <v>1203</v>
      </c>
    </row>
    <row r="798" spans="1:8" ht="24.75" customHeight="1">
      <c r="A798" s="149">
        <v>797</v>
      </c>
      <c r="B798" s="167" t="s">
        <v>2159</v>
      </c>
      <c r="C798" s="166">
        <v>60.79</v>
      </c>
      <c r="D798" s="149" t="s">
        <v>356</v>
      </c>
      <c r="E798" s="149" t="s">
        <v>657</v>
      </c>
      <c r="F798" s="149"/>
      <c r="G798" s="223" t="str">
        <f t="shared" si="26"/>
        <v>3-</v>
      </c>
      <c r="H798" s="146" t="str">
        <f t="shared" si="27"/>
        <v>1204</v>
      </c>
    </row>
    <row r="799" spans="1:8" ht="24.75" customHeight="1">
      <c r="A799" s="149">
        <v>798</v>
      </c>
      <c r="B799" s="167" t="s">
        <v>2160</v>
      </c>
      <c r="C799" s="166">
        <v>60.79</v>
      </c>
      <c r="D799" s="149" t="s">
        <v>356</v>
      </c>
      <c r="E799" s="149" t="s">
        <v>657</v>
      </c>
      <c r="F799" s="149"/>
      <c r="G799" s="223" t="str">
        <f t="shared" si="26"/>
        <v>3-</v>
      </c>
      <c r="H799" s="146" t="str">
        <f t="shared" si="27"/>
        <v>-702</v>
      </c>
    </row>
    <row r="800" spans="1:8" ht="24.75" customHeight="1">
      <c r="A800" s="149">
        <v>799</v>
      </c>
      <c r="B800" s="167" t="s">
        <v>2161</v>
      </c>
      <c r="C800" s="166">
        <v>58.35</v>
      </c>
      <c r="D800" s="149" t="s">
        <v>356</v>
      </c>
      <c r="E800" s="149" t="s">
        <v>657</v>
      </c>
      <c r="F800" s="149"/>
      <c r="G800" s="223" t="str">
        <f t="shared" si="26"/>
        <v>3-</v>
      </c>
      <c r="H800" s="146" t="str">
        <f t="shared" si="27"/>
        <v>-703</v>
      </c>
    </row>
    <row r="801" spans="1:8" ht="24.75" customHeight="1">
      <c r="A801" s="149">
        <v>800</v>
      </c>
      <c r="B801" s="167" t="s">
        <v>2162</v>
      </c>
      <c r="C801" s="166">
        <v>60.79</v>
      </c>
      <c r="D801" s="149" t="s">
        <v>356</v>
      </c>
      <c r="E801" s="149" t="s">
        <v>657</v>
      </c>
      <c r="F801" s="149"/>
      <c r="G801" s="223" t="str">
        <f t="shared" si="26"/>
        <v>3-</v>
      </c>
      <c r="H801" s="146" t="str">
        <f t="shared" si="27"/>
        <v>-704</v>
      </c>
    </row>
    <row r="802" spans="1:8" ht="24.75" customHeight="1">
      <c r="A802" s="149">
        <v>801</v>
      </c>
      <c r="B802" s="167" t="s">
        <v>2163</v>
      </c>
      <c r="C802" s="166">
        <v>60.43</v>
      </c>
      <c r="D802" s="149" t="s">
        <v>356</v>
      </c>
      <c r="E802" s="149" t="s">
        <v>657</v>
      </c>
      <c r="F802" s="149"/>
      <c r="G802" s="223" t="str">
        <f t="shared" si="26"/>
        <v>3-</v>
      </c>
      <c r="H802" s="146" t="str">
        <f t="shared" si="27"/>
        <v>-705</v>
      </c>
    </row>
    <row r="803" spans="1:8" ht="24.75" customHeight="1">
      <c r="A803" s="149">
        <v>802</v>
      </c>
      <c r="B803" s="167" t="s">
        <v>2164</v>
      </c>
      <c r="C803" s="166">
        <v>59.92</v>
      </c>
      <c r="D803" s="149" t="s">
        <v>356</v>
      </c>
      <c r="E803" s="149" t="s">
        <v>657</v>
      </c>
      <c r="F803" s="149"/>
      <c r="G803" s="223" t="str">
        <f t="shared" si="26"/>
        <v>3-</v>
      </c>
      <c r="H803" s="146" t="str">
        <f t="shared" si="27"/>
        <v>-801</v>
      </c>
    </row>
    <row r="804" spans="1:8" ht="24.75" customHeight="1">
      <c r="A804" s="149">
        <v>803</v>
      </c>
      <c r="B804" s="167" t="s">
        <v>2165</v>
      </c>
      <c r="C804" s="166">
        <v>60.79</v>
      </c>
      <c r="D804" s="149" t="s">
        <v>356</v>
      </c>
      <c r="E804" s="149" t="s">
        <v>657</v>
      </c>
      <c r="F804" s="149"/>
      <c r="G804" s="223" t="str">
        <f t="shared" si="26"/>
        <v>3-</v>
      </c>
      <c r="H804" s="146" t="str">
        <f t="shared" si="27"/>
        <v>-802</v>
      </c>
    </row>
    <row r="805" spans="1:8" ht="24.75" customHeight="1">
      <c r="A805" s="149">
        <v>804</v>
      </c>
      <c r="B805" s="167" t="s">
        <v>2166</v>
      </c>
      <c r="C805" s="166">
        <v>58.35</v>
      </c>
      <c r="D805" s="149" t="s">
        <v>356</v>
      </c>
      <c r="E805" s="149" t="s">
        <v>657</v>
      </c>
      <c r="F805" s="149"/>
      <c r="G805" s="223" t="str">
        <f t="shared" si="26"/>
        <v>3-</v>
      </c>
      <c r="H805" s="146" t="str">
        <f t="shared" si="27"/>
        <v>-803</v>
      </c>
    </row>
    <row r="806" spans="1:8" ht="24.75" customHeight="1">
      <c r="A806" s="149">
        <v>805</v>
      </c>
      <c r="B806" s="167" t="s">
        <v>2167</v>
      </c>
      <c r="C806" s="166">
        <v>60.79</v>
      </c>
      <c r="D806" s="149" t="s">
        <v>356</v>
      </c>
      <c r="E806" s="149" t="s">
        <v>657</v>
      </c>
      <c r="F806" s="149"/>
      <c r="G806" s="223" t="str">
        <f t="shared" si="26"/>
        <v>3-</v>
      </c>
      <c r="H806" s="146" t="str">
        <f t="shared" si="27"/>
        <v>-804</v>
      </c>
    </row>
    <row r="807" spans="1:8" ht="24.75" customHeight="1">
      <c r="A807" s="149">
        <v>806</v>
      </c>
      <c r="B807" s="167" t="s">
        <v>2168</v>
      </c>
      <c r="C807" s="166">
        <v>60.43</v>
      </c>
      <c r="D807" s="149" t="s">
        <v>356</v>
      </c>
      <c r="E807" s="149" t="s">
        <v>657</v>
      </c>
      <c r="F807" s="149"/>
      <c r="G807" s="223" t="str">
        <f t="shared" si="26"/>
        <v>3-</v>
      </c>
      <c r="H807" s="146" t="str">
        <f t="shared" si="27"/>
        <v>-805</v>
      </c>
    </row>
    <row r="808" spans="1:8" ht="24.75" customHeight="1">
      <c r="A808" s="149">
        <v>807</v>
      </c>
      <c r="B808" s="167" t="s">
        <v>2169</v>
      </c>
      <c r="C808" s="166">
        <v>60.79</v>
      </c>
      <c r="D808" s="149" t="s">
        <v>356</v>
      </c>
      <c r="E808" s="149" t="s">
        <v>657</v>
      </c>
      <c r="F808" s="149"/>
      <c r="G808" s="223" t="str">
        <f t="shared" si="26"/>
        <v>3-</v>
      </c>
      <c r="H808" s="146" t="str">
        <f t="shared" si="27"/>
        <v>-904</v>
      </c>
    </row>
    <row r="809" spans="1:8" ht="24.75" customHeight="1">
      <c r="A809" s="149">
        <v>808</v>
      </c>
      <c r="B809" s="167" t="s">
        <v>2170</v>
      </c>
      <c r="C809" s="166">
        <v>60.79</v>
      </c>
      <c r="D809" s="149" t="s">
        <v>356</v>
      </c>
      <c r="E809" s="149" t="s">
        <v>657</v>
      </c>
      <c r="F809" s="149"/>
      <c r="G809" s="223" t="str">
        <f t="shared" si="26"/>
        <v>3-</v>
      </c>
      <c r="H809" s="146" t="str">
        <f t="shared" si="27"/>
        <v>1004</v>
      </c>
    </row>
    <row r="810" spans="1:8" ht="24.75" customHeight="1">
      <c r="A810" s="149">
        <v>809</v>
      </c>
      <c r="B810" s="167" t="s">
        <v>2171</v>
      </c>
      <c r="C810" s="166">
        <v>60.43</v>
      </c>
      <c r="D810" s="149" t="s">
        <v>356</v>
      </c>
      <c r="E810" s="149" t="s">
        <v>657</v>
      </c>
      <c r="F810" s="149"/>
      <c r="G810" s="223" t="str">
        <f t="shared" si="26"/>
        <v>3-</v>
      </c>
      <c r="H810" s="146" t="str">
        <f t="shared" si="27"/>
        <v>1005</v>
      </c>
    </row>
    <row r="811" spans="1:8" ht="24.75" customHeight="1">
      <c r="A811" s="149">
        <v>810</v>
      </c>
      <c r="B811" s="167" t="s">
        <v>2172</v>
      </c>
      <c r="C811" s="166">
        <v>59.92</v>
      </c>
      <c r="D811" s="149" t="s">
        <v>356</v>
      </c>
      <c r="E811" s="149" t="s">
        <v>657</v>
      </c>
      <c r="F811" s="149"/>
      <c r="G811" s="223" t="str">
        <f t="shared" si="26"/>
        <v>3-</v>
      </c>
      <c r="H811" s="146" t="str">
        <f t="shared" si="27"/>
        <v>1101</v>
      </c>
    </row>
    <row r="812" spans="1:8" ht="24.75" customHeight="1">
      <c r="A812" s="149">
        <v>811</v>
      </c>
      <c r="B812" s="167" t="s">
        <v>2173</v>
      </c>
      <c r="C812" s="166">
        <v>60.79</v>
      </c>
      <c r="D812" s="149" t="s">
        <v>356</v>
      </c>
      <c r="E812" s="149" t="s">
        <v>657</v>
      </c>
      <c r="F812" s="149"/>
      <c r="G812" s="223" t="str">
        <f t="shared" si="26"/>
        <v>3-</v>
      </c>
      <c r="H812" s="146" t="str">
        <f t="shared" si="27"/>
        <v>1102</v>
      </c>
    </row>
    <row r="813" spans="1:8" ht="24.75" customHeight="1">
      <c r="A813" s="149">
        <v>812</v>
      </c>
      <c r="B813" s="167" t="s">
        <v>2174</v>
      </c>
      <c r="C813" s="166">
        <v>58.35</v>
      </c>
      <c r="D813" s="149" t="s">
        <v>356</v>
      </c>
      <c r="E813" s="149" t="s">
        <v>657</v>
      </c>
      <c r="F813" s="149"/>
      <c r="G813" s="223" t="str">
        <f t="shared" si="26"/>
        <v>3-</v>
      </c>
      <c r="H813" s="146" t="str">
        <f t="shared" si="27"/>
        <v>1103</v>
      </c>
    </row>
    <row r="814" spans="1:8" ht="24.75" customHeight="1">
      <c r="A814" s="149">
        <v>813</v>
      </c>
      <c r="B814" s="167" t="s">
        <v>2175</v>
      </c>
      <c r="C814" s="166">
        <v>60.79</v>
      </c>
      <c r="D814" s="149" t="s">
        <v>356</v>
      </c>
      <c r="E814" s="149" t="s">
        <v>657</v>
      </c>
      <c r="F814" s="149"/>
      <c r="G814" s="223" t="str">
        <f t="shared" si="26"/>
        <v>3-</v>
      </c>
      <c r="H814" s="146" t="str">
        <f t="shared" si="27"/>
        <v>1104</v>
      </c>
    </row>
    <row r="815" spans="1:8" ht="24.75" customHeight="1">
      <c r="A815" s="149">
        <v>814</v>
      </c>
      <c r="B815" s="167" t="s">
        <v>2176</v>
      </c>
      <c r="C815" s="166">
        <v>60.43</v>
      </c>
      <c r="D815" s="149" t="s">
        <v>356</v>
      </c>
      <c r="E815" s="149" t="s">
        <v>657</v>
      </c>
      <c r="F815" s="149"/>
      <c r="G815" s="223" t="str">
        <f t="shared" si="26"/>
        <v>3-</v>
      </c>
      <c r="H815" s="146" t="str">
        <f t="shared" si="27"/>
        <v>1105</v>
      </c>
    </row>
    <row r="816" spans="1:8" ht="24.75" customHeight="1">
      <c r="A816" s="149">
        <v>815</v>
      </c>
      <c r="B816" s="167" t="s">
        <v>2177</v>
      </c>
      <c r="C816" s="166">
        <v>60.79</v>
      </c>
      <c r="D816" s="149" t="s">
        <v>356</v>
      </c>
      <c r="E816" s="149" t="s">
        <v>657</v>
      </c>
      <c r="F816" s="149"/>
      <c r="G816" s="223" t="str">
        <f t="shared" si="26"/>
        <v>3-</v>
      </c>
      <c r="H816" s="146" t="str">
        <f t="shared" si="27"/>
        <v>-602</v>
      </c>
    </row>
    <row r="817" spans="1:8" ht="24.75" customHeight="1">
      <c r="A817" s="149">
        <v>816</v>
      </c>
      <c r="B817" s="167" t="s">
        <v>2178</v>
      </c>
      <c r="C817" s="166">
        <v>58.35</v>
      </c>
      <c r="D817" s="149" t="s">
        <v>356</v>
      </c>
      <c r="E817" s="149" t="s">
        <v>657</v>
      </c>
      <c r="F817" s="149"/>
      <c r="G817" s="223" t="str">
        <f t="shared" si="26"/>
        <v>3-</v>
      </c>
      <c r="H817" s="146" t="str">
        <f t="shared" si="27"/>
        <v>-603</v>
      </c>
    </row>
    <row r="818" spans="1:8" ht="24.75" customHeight="1">
      <c r="A818" s="149">
        <v>817</v>
      </c>
      <c r="B818" s="166" t="s">
        <v>2179</v>
      </c>
      <c r="C818" s="166">
        <v>60.79</v>
      </c>
      <c r="D818" s="149" t="s">
        <v>356</v>
      </c>
      <c r="E818" s="149" t="s">
        <v>657</v>
      </c>
      <c r="F818" s="149"/>
      <c r="G818" s="223" t="str">
        <f t="shared" si="26"/>
        <v>3-</v>
      </c>
      <c r="H818" s="146" t="str">
        <f t="shared" si="27"/>
        <v>-604</v>
      </c>
    </row>
    <row r="819" spans="1:8" ht="24.75" customHeight="1">
      <c r="A819" s="149">
        <v>818</v>
      </c>
      <c r="B819" s="166" t="s">
        <v>2180</v>
      </c>
      <c r="C819" s="166">
        <v>59.92</v>
      </c>
      <c r="D819" s="149" t="s">
        <v>356</v>
      </c>
      <c r="E819" s="149" t="s">
        <v>657</v>
      </c>
      <c r="F819" s="149"/>
      <c r="G819" s="223" t="str">
        <f t="shared" si="26"/>
        <v>3-</v>
      </c>
      <c r="H819" s="146" t="str">
        <f t="shared" si="27"/>
        <v>-605</v>
      </c>
    </row>
    <row r="820" spans="1:8" ht="24.75" customHeight="1">
      <c r="A820" s="149">
        <v>819</v>
      </c>
      <c r="B820" s="167" t="s">
        <v>2181</v>
      </c>
      <c r="C820" s="166">
        <v>59.92</v>
      </c>
      <c r="D820" s="149" t="s">
        <v>356</v>
      </c>
      <c r="E820" s="149" t="s">
        <v>657</v>
      </c>
      <c r="F820" s="149"/>
      <c r="G820" s="223" t="str">
        <f t="shared" si="26"/>
        <v>3-</v>
      </c>
      <c r="H820" s="146" t="str">
        <f t="shared" si="27"/>
        <v>1501</v>
      </c>
    </row>
    <row r="821" spans="1:8" ht="24.75" customHeight="1">
      <c r="A821" s="149">
        <v>820</v>
      </c>
      <c r="B821" s="167" t="s">
        <v>2182</v>
      </c>
      <c r="C821" s="166">
        <v>60.79</v>
      </c>
      <c r="D821" s="149" t="s">
        <v>356</v>
      </c>
      <c r="E821" s="149" t="s">
        <v>657</v>
      </c>
      <c r="F821" s="149"/>
      <c r="G821" s="223" t="str">
        <f t="shared" si="26"/>
        <v>3-</v>
      </c>
      <c r="H821" s="146" t="str">
        <f t="shared" si="27"/>
        <v>1502</v>
      </c>
    </row>
    <row r="822" spans="1:8" ht="24.75" customHeight="1">
      <c r="A822" s="149">
        <v>821</v>
      </c>
      <c r="B822" s="166" t="s">
        <v>2183</v>
      </c>
      <c r="C822" s="166">
        <v>58.35</v>
      </c>
      <c r="D822" s="149" t="s">
        <v>356</v>
      </c>
      <c r="E822" s="149" t="s">
        <v>657</v>
      </c>
      <c r="F822" s="149"/>
      <c r="G822" s="223" t="str">
        <f t="shared" si="26"/>
        <v>3-</v>
      </c>
      <c r="H822" s="146" t="str">
        <f t="shared" si="27"/>
        <v>1503</v>
      </c>
    </row>
    <row r="823" spans="1:8" ht="24.75" customHeight="1">
      <c r="A823" s="149">
        <v>822</v>
      </c>
      <c r="B823" s="166" t="s">
        <v>2184</v>
      </c>
      <c r="C823" s="166">
        <v>60.43</v>
      </c>
      <c r="D823" s="149" t="s">
        <v>356</v>
      </c>
      <c r="E823" s="149" t="s">
        <v>657</v>
      </c>
      <c r="F823" s="149"/>
      <c r="G823" s="223" t="str">
        <f t="shared" si="26"/>
        <v>3-</v>
      </c>
      <c r="H823" s="146" t="str">
        <f t="shared" si="27"/>
        <v>1505</v>
      </c>
    </row>
    <row r="824" spans="1:8" ht="24.75" customHeight="1">
      <c r="A824" s="149">
        <v>823</v>
      </c>
      <c r="B824" s="166" t="s">
        <v>2185</v>
      </c>
      <c r="C824" s="166">
        <v>60.79</v>
      </c>
      <c r="D824" s="149" t="s">
        <v>356</v>
      </c>
      <c r="E824" s="149" t="s">
        <v>657</v>
      </c>
      <c r="F824" s="149"/>
      <c r="G824" s="223" t="str">
        <f t="shared" si="26"/>
        <v>3-</v>
      </c>
      <c r="H824" s="146" t="str">
        <f t="shared" si="27"/>
        <v>1504</v>
      </c>
    </row>
    <row r="825" spans="1:8" ht="24.75" customHeight="1">
      <c r="A825" s="149">
        <v>824</v>
      </c>
      <c r="B825" s="166" t="s">
        <v>2186</v>
      </c>
      <c r="C825" s="166">
        <v>60.43</v>
      </c>
      <c r="D825" s="149" t="s">
        <v>356</v>
      </c>
      <c r="E825" s="149" t="s">
        <v>657</v>
      </c>
      <c r="F825" s="149"/>
      <c r="G825" s="223" t="str">
        <f t="shared" si="26"/>
        <v>3-</v>
      </c>
      <c r="H825" s="146" t="str">
        <f t="shared" si="27"/>
        <v>1405</v>
      </c>
    </row>
    <row r="826" spans="1:8" ht="24.75" customHeight="1">
      <c r="A826" s="149">
        <v>825</v>
      </c>
      <c r="B826" s="167" t="s">
        <v>2187</v>
      </c>
      <c r="C826" s="166">
        <v>59.92</v>
      </c>
      <c r="D826" s="149" t="s">
        <v>356</v>
      </c>
      <c r="E826" s="149" t="s">
        <v>657</v>
      </c>
      <c r="F826" s="149"/>
      <c r="G826" s="223" t="str">
        <f t="shared" si="26"/>
        <v>3-</v>
      </c>
      <c r="H826" s="146" t="str">
        <f t="shared" si="27"/>
        <v>1601</v>
      </c>
    </row>
    <row r="827" spans="1:8" ht="24.75" customHeight="1">
      <c r="A827" s="149">
        <v>826</v>
      </c>
      <c r="B827" s="167" t="s">
        <v>2188</v>
      </c>
      <c r="C827" s="166">
        <v>60.43</v>
      </c>
      <c r="D827" s="149" t="s">
        <v>356</v>
      </c>
      <c r="E827" s="149" t="s">
        <v>657</v>
      </c>
      <c r="F827" s="149"/>
      <c r="G827" s="223" t="str">
        <f t="shared" si="26"/>
        <v>3-</v>
      </c>
      <c r="H827" s="146" t="str">
        <f t="shared" si="27"/>
        <v>-701</v>
      </c>
    </row>
    <row r="828" spans="1:8" ht="24.75" customHeight="1">
      <c r="A828" s="149">
        <v>827</v>
      </c>
      <c r="B828" s="167" t="s">
        <v>2189</v>
      </c>
      <c r="C828" s="166">
        <v>60.79</v>
      </c>
      <c r="D828" s="149" t="s">
        <v>356</v>
      </c>
      <c r="E828" s="149" t="s">
        <v>657</v>
      </c>
      <c r="F828" s="149"/>
      <c r="G828" s="223" t="str">
        <f t="shared" si="26"/>
        <v>3-</v>
      </c>
      <c r="H828" s="146" t="str">
        <f t="shared" si="27"/>
        <v>-702</v>
      </c>
    </row>
    <row r="829" spans="1:8" ht="24.75" customHeight="1">
      <c r="A829" s="149">
        <v>828</v>
      </c>
      <c r="B829" s="167" t="s">
        <v>2190</v>
      </c>
      <c r="C829" s="166">
        <v>60.79</v>
      </c>
      <c r="D829" s="149" t="s">
        <v>356</v>
      </c>
      <c r="E829" s="149" t="s">
        <v>657</v>
      </c>
      <c r="F829" s="149"/>
      <c r="G829" s="223" t="str">
        <f t="shared" si="26"/>
        <v>3-</v>
      </c>
      <c r="H829" s="146" t="str">
        <f t="shared" si="27"/>
        <v>-704</v>
      </c>
    </row>
    <row r="830" spans="1:8" ht="24.75" customHeight="1">
      <c r="A830" s="149">
        <v>829</v>
      </c>
      <c r="B830" s="167" t="s">
        <v>2191</v>
      </c>
      <c r="C830" s="166">
        <v>58.35</v>
      </c>
      <c r="D830" s="149" t="s">
        <v>356</v>
      </c>
      <c r="E830" s="149" t="s">
        <v>657</v>
      </c>
      <c r="F830" s="149"/>
      <c r="G830" s="223" t="str">
        <f t="shared" si="26"/>
        <v>3-</v>
      </c>
      <c r="H830" s="146" t="str">
        <f t="shared" si="27"/>
        <v>-703</v>
      </c>
    </row>
    <row r="831" spans="1:8" ht="24.75" customHeight="1">
      <c r="A831" s="149">
        <v>830</v>
      </c>
      <c r="B831" s="168" t="s">
        <v>2192</v>
      </c>
      <c r="C831" s="166">
        <v>58.28</v>
      </c>
      <c r="D831" s="149" t="s">
        <v>356</v>
      </c>
      <c r="E831" s="149" t="s">
        <v>657</v>
      </c>
      <c r="F831" s="149"/>
      <c r="G831" s="223" t="str">
        <f t="shared" si="26"/>
        <v>3-</v>
      </c>
      <c r="H831" s="146" t="str">
        <f t="shared" si="27"/>
        <v>-303</v>
      </c>
    </row>
    <row r="832" spans="1:8" ht="24.75" customHeight="1">
      <c r="A832" s="149">
        <v>831</v>
      </c>
      <c r="B832" s="168" t="s">
        <v>2193</v>
      </c>
      <c r="C832" s="166">
        <v>60.43</v>
      </c>
      <c r="D832" s="149" t="s">
        <v>356</v>
      </c>
      <c r="E832" s="149" t="s">
        <v>657</v>
      </c>
      <c r="F832" s="149"/>
      <c r="G832" s="223" t="str">
        <f t="shared" si="26"/>
        <v>3-</v>
      </c>
      <c r="H832" s="146" t="str">
        <f t="shared" si="27"/>
        <v>-401</v>
      </c>
    </row>
    <row r="833" spans="1:8" ht="24.75" customHeight="1">
      <c r="A833" s="149">
        <v>832</v>
      </c>
      <c r="B833" s="168" t="s">
        <v>2194</v>
      </c>
      <c r="C833" s="166">
        <v>60.72</v>
      </c>
      <c r="D833" s="149" t="s">
        <v>356</v>
      </c>
      <c r="E833" s="149" t="s">
        <v>657</v>
      </c>
      <c r="F833" s="149"/>
      <c r="G833" s="223" t="str">
        <f t="shared" si="26"/>
        <v>3-</v>
      </c>
      <c r="H833" s="146" t="str">
        <f t="shared" si="27"/>
        <v>-302</v>
      </c>
    </row>
    <row r="834" spans="1:8" ht="24.75" customHeight="1">
      <c r="A834" s="149">
        <v>833</v>
      </c>
      <c r="B834" s="168" t="s">
        <v>2195</v>
      </c>
      <c r="C834" s="166">
        <v>59.6</v>
      </c>
      <c r="D834" s="149" t="s">
        <v>356</v>
      </c>
      <c r="E834" s="149" t="s">
        <v>657</v>
      </c>
      <c r="F834" s="149"/>
      <c r="G834" s="223" t="str">
        <f t="shared" si="26"/>
        <v>3-</v>
      </c>
      <c r="H834" s="146" t="str">
        <f t="shared" si="27"/>
        <v>-305</v>
      </c>
    </row>
    <row r="835" spans="1:8" ht="24.75" customHeight="1">
      <c r="A835" s="149">
        <v>834</v>
      </c>
      <c r="B835" s="168" t="s">
        <v>2196</v>
      </c>
      <c r="C835" s="166">
        <v>60.72</v>
      </c>
      <c r="D835" s="149" t="s">
        <v>356</v>
      </c>
      <c r="E835" s="149" t="s">
        <v>657</v>
      </c>
      <c r="F835" s="149"/>
      <c r="G835" s="223" t="str">
        <f t="shared" ref="G835:G898" si="28">LEFT(B835,2)</f>
        <v>3-</v>
      </c>
      <c r="H835" s="146" t="str">
        <f t="shared" ref="H835:H898" si="29">RIGHT(B835,4)</f>
        <v>-304</v>
      </c>
    </row>
    <row r="836" spans="1:8" ht="24.75" customHeight="1">
      <c r="A836" s="149">
        <v>835</v>
      </c>
      <c r="B836" s="167" t="s">
        <v>2197</v>
      </c>
      <c r="C836" s="166">
        <v>59.92</v>
      </c>
      <c r="D836" s="149" t="s">
        <v>356</v>
      </c>
      <c r="E836" s="149" t="s">
        <v>657</v>
      </c>
      <c r="F836" s="149"/>
      <c r="G836" s="223" t="str">
        <f t="shared" si="28"/>
        <v>3-</v>
      </c>
      <c r="H836" s="146" t="str">
        <f t="shared" si="29"/>
        <v>-705</v>
      </c>
    </row>
    <row r="837" spans="1:8" ht="24.75" customHeight="1">
      <c r="A837" s="149">
        <v>836</v>
      </c>
      <c r="B837" s="167" t="s">
        <v>2198</v>
      </c>
      <c r="C837" s="166">
        <v>58.35</v>
      </c>
      <c r="D837" s="149" t="s">
        <v>356</v>
      </c>
      <c r="E837" s="149" t="s">
        <v>657</v>
      </c>
      <c r="F837" s="149"/>
      <c r="G837" s="223" t="str">
        <f t="shared" si="28"/>
        <v>3-</v>
      </c>
      <c r="H837" s="146" t="str">
        <f t="shared" si="29"/>
        <v>-803</v>
      </c>
    </row>
    <row r="838" spans="1:8" ht="24.75" customHeight="1">
      <c r="A838" s="149">
        <v>837</v>
      </c>
      <c r="B838" s="166" t="s">
        <v>2199</v>
      </c>
      <c r="C838" s="166">
        <v>60.43</v>
      </c>
      <c r="D838" s="149" t="s">
        <v>356</v>
      </c>
      <c r="E838" s="149" t="s">
        <v>657</v>
      </c>
      <c r="F838" s="149"/>
      <c r="G838" s="223" t="str">
        <f t="shared" si="28"/>
        <v>3-</v>
      </c>
      <c r="H838" s="146" t="str">
        <f t="shared" si="29"/>
        <v>-801</v>
      </c>
    </row>
    <row r="839" spans="1:8" ht="24.75" customHeight="1">
      <c r="A839" s="149">
        <v>838</v>
      </c>
      <c r="B839" s="169" t="s">
        <v>2200</v>
      </c>
      <c r="C839" s="166">
        <v>60.4</v>
      </c>
      <c r="D839" s="149" t="s">
        <v>356</v>
      </c>
      <c r="E839" s="149" t="s">
        <v>657</v>
      </c>
      <c r="F839" s="149"/>
      <c r="G839" s="223" t="str">
        <f t="shared" si="28"/>
        <v>3-</v>
      </c>
      <c r="H839" s="146" t="str">
        <f t="shared" si="29"/>
        <v>-101</v>
      </c>
    </row>
    <row r="840" spans="1:8" ht="24.75" customHeight="1">
      <c r="A840" s="149">
        <v>839</v>
      </c>
      <c r="B840" s="170" t="s">
        <v>2201</v>
      </c>
      <c r="C840" s="166">
        <v>60.72</v>
      </c>
      <c r="D840" s="149" t="s">
        <v>356</v>
      </c>
      <c r="E840" s="149" t="s">
        <v>657</v>
      </c>
      <c r="F840" s="149"/>
      <c r="G840" s="223" t="str">
        <f t="shared" si="28"/>
        <v>3-</v>
      </c>
      <c r="H840" s="146" t="str">
        <f t="shared" si="29"/>
        <v>-102</v>
      </c>
    </row>
    <row r="841" spans="1:8" ht="24.75" customHeight="1">
      <c r="A841" s="149">
        <v>840</v>
      </c>
      <c r="B841" s="169" t="s">
        <v>2202</v>
      </c>
      <c r="C841" s="166">
        <v>58.28</v>
      </c>
      <c r="D841" s="149" t="s">
        <v>356</v>
      </c>
      <c r="E841" s="149" t="s">
        <v>657</v>
      </c>
      <c r="F841" s="149"/>
      <c r="G841" s="223" t="str">
        <f t="shared" si="28"/>
        <v>3-</v>
      </c>
      <c r="H841" s="146" t="str">
        <f t="shared" si="29"/>
        <v>-103</v>
      </c>
    </row>
    <row r="842" spans="1:8" ht="24.75" customHeight="1">
      <c r="A842" s="149">
        <v>841</v>
      </c>
      <c r="B842" s="169" t="s">
        <v>2203</v>
      </c>
      <c r="C842" s="166">
        <v>60.72</v>
      </c>
      <c r="D842" s="149" t="s">
        <v>356</v>
      </c>
      <c r="E842" s="149" t="s">
        <v>657</v>
      </c>
      <c r="F842" s="149"/>
      <c r="G842" s="223" t="str">
        <f t="shared" si="28"/>
        <v>3-</v>
      </c>
      <c r="H842" s="146" t="str">
        <f t="shared" si="29"/>
        <v>-104</v>
      </c>
    </row>
    <row r="843" spans="1:8" ht="24.75" customHeight="1">
      <c r="A843" s="149">
        <v>842</v>
      </c>
      <c r="B843" s="169" t="s">
        <v>2204</v>
      </c>
      <c r="C843" s="166">
        <v>59.42</v>
      </c>
      <c r="D843" s="149" t="s">
        <v>356</v>
      </c>
      <c r="E843" s="149" t="s">
        <v>657</v>
      </c>
      <c r="F843" s="149"/>
      <c r="G843" s="223" t="str">
        <f t="shared" si="28"/>
        <v>3-</v>
      </c>
      <c r="H843" s="146" t="str">
        <f t="shared" si="29"/>
        <v>-105</v>
      </c>
    </row>
    <row r="844" spans="1:8" ht="24.75" customHeight="1">
      <c r="A844" s="149">
        <v>843</v>
      </c>
      <c r="B844" s="169" t="s">
        <v>2205</v>
      </c>
      <c r="C844" s="166">
        <v>60.4</v>
      </c>
      <c r="D844" s="149" t="s">
        <v>356</v>
      </c>
      <c r="E844" s="149" t="s">
        <v>657</v>
      </c>
      <c r="F844" s="149"/>
      <c r="G844" s="223" t="str">
        <f t="shared" si="28"/>
        <v>3-</v>
      </c>
      <c r="H844" s="146" t="str">
        <f t="shared" si="29"/>
        <v>-201</v>
      </c>
    </row>
    <row r="845" spans="1:8" ht="24.75" customHeight="1">
      <c r="A845" s="149">
        <v>844</v>
      </c>
      <c r="B845" s="167" t="s">
        <v>2206</v>
      </c>
      <c r="C845" s="166">
        <v>59.49</v>
      </c>
      <c r="D845" s="149" t="s">
        <v>356</v>
      </c>
      <c r="E845" s="149" t="s">
        <v>655</v>
      </c>
      <c r="F845" s="149"/>
      <c r="G845" s="223" t="str">
        <f t="shared" si="28"/>
        <v>2-</v>
      </c>
      <c r="H845" s="146" t="str">
        <f t="shared" si="29"/>
        <v>1804</v>
      </c>
    </row>
    <row r="846" spans="1:8" ht="24.75" customHeight="1">
      <c r="A846" s="149">
        <v>845</v>
      </c>
      <c r="B846" s="167" t="s">
        <v>2207</v>
      </c>
      <c r="C846" s="166">
        <v>59.99</v>
      </c>
      <c r="D846" s="149" t="s">
        <v>356</v>
      </c>
      <c r="E846" s="149" t="s">
        <v>655</v>
      </c>
      <c r="F846" s="149"/>
      <c r="G846" s="223" t="str">
        <f t="shared" si="28"/>
        <v>2-</v>
      </c>
      <c r="H846" s="146" t="str">
        <f t="shared" si="29"/>
        <v>1805</v>
      </c>
    </row>
    <row r="847" spans="1:8" ht="24.75" customHeight="1">
      <c r="A847" s="149">
        <v>846</v>
      </c>
      <c r="B847" s="167" t="s">
        <v>2208</v>
      </c>
      <c r="C847" s="166">
        <v>62.16</v>
      </c>
      <c r="D847" s="149" t="s">
        <v>356</v>
      </c>
      <c r="E847" s="149" t="s">
        <v>655</v>
      </c>
      <c r="F847" s="149"/>
      <c r="G847" s="223" t="str">
        <f t="shared" si="28"/>
        <v>2-</v>
      </c>
      <c r="H847" s="146" t="str">
        <f t="shared" si="29"/>
        <v>1807</v>
      </c>
    </row>
    <row r="848" spans="1:8" ht="24.75" customHeight="1">
      <c r="A848" s="149">
        <v>847</v>
      </c>
      <c r="B848" s="167" t="s">
        <v>2209</v>
      </c>
      <c r="C848" s="166">
        <v>59.49</v>
      </c>
      <c r="D848" s="149" t="s">
        <v>356</v>
      </c>
      <c r="E848" s="149" t="s">
        <v>655</v>
      </c>
      <c r="F848" s="149"/>
      <c r="G848" s="223" t="str">
        <f t="shared" si="28"/>
        <v>2-</v>
      </c>
      <c r="H848" s="146" t="str">
        <f t="shared" si="29"/>
        <v>1904</v>
      </c>
    </row>
    <row r="849" spans="1:8" ht="24.75" customHeight="1">
      <c r="A849" s="149">
        <v>848</v>
      </c>
      <c r="B849" s="167" t="s">
        <v>2210</v>
      </c>
      <c r="C849" s="166">
        <v>57.85</v>
      </c>
      <c r="D849" s="149" t="s">
        <v>356</v>
      </c>
      <c r="E849" s="149" t="s">
        <v>655</v>
      </c>
      <c r="F849" s="149"/>
      <c r="G849" s="223" t="str">
        <f t="shared" si="28"/>
        <v>2-</v>
      </c>
      <c r="H849" s="146" t="str">
        <f t="shared" si="29"/>
        <v>2003</v>
      </c>
    </row>
    <row r="850" spans="1:8" ht="24.75" customHeight="1">
      <c r="A850" s="149">
        <v>849</v>
      </c>
      <c r="B850" s="167" t="s">
        <v>2211</v>
      </c>
      <c r="C850" s="166">
        <v>59.49</v>
      </c>
      <c r="D850" s="149" t="s">
        <v>356</v>
      </c>
      <c r="E850" s="149" t="s">
        <v>655</v>
      </c>
      <c r="F850" s="149"/>
      <c r="G850" s="223" t="str">
        <f t="shared" si="28"/>
        <v>2-</v>
      </c>
      <c r="H850" s="146" t="str">
        <f t="shared" si="29"/>
        <v>2004</v>
      </c>
    </row>
    <row r="851" spans="1:8" ht="24.75" customHeight="1">
      <c r="A851" s="149">
        <v>850</v>
      </c>
      <c r="B851" s="167" t="s">
        <v>2212</v>
      </c>
      <c r="C851" s="166">
        <v>59.99</v>
      </c>
      <c r="D851" s="149" t="s">
        <v>356</v>
      </c>
      <c r="E851" s="149" t="s">
        <v>655</v>
      </c>
      <c r="F851" s="149"/>
      <c r="G851" s="223" t="str">
        <f t="shared" si="28"/>
        <v>2-</v>
      </c>
      <c r="H851" s="146" t="str">
        <f t="shared" si="29"/>
        <v>2005</v>
      </c>
    </row>
    <row r="852" spans="1:8" ht="24.75" customHeight="1">
      <c r="A852" s="149">
        <v>851</v>
      </c>
      <c r="B852" s="167" t="s">
        <v>2213</v>
      </c>
      <c r="C852" s="166">
        <v>62.16</v>
      </c>
      <c r="D852" s="149" t="s">
        <v>356</v>
      </c>
      <c r="E852" s="149" t="s">
        <v>655</v>
      </c>
      <c r="F852" s="149"/>
      <c r="G852" s="223" t="str">
        <f t="shared" si="28"/>
        <v>2-</v>
      </c>
      <c r="H852" s="146" t="str">
        <f t="shared" si="29"/>
        <v>2007</v>
      </c>
    </row>
    <row r="853" spans="1:8" ht="24.75" customHeight="1">
      <c r="A853" s="149">
        <v>852</v>
      </c>
      <c r="B853" s="167" t="s">
        <v>2214</v>
      </c>
      <c r="C853" s="166">
        <v>57.83</v>
      </c>
      <c r="D853" s="149" t="s">
        <v>356</v>
      </c>
      <c r="E853" s="149" t="s">
        <v>655</v>
      </c>
      <c r="F853" s="149"/>
      <c r="G853" s="223" t="str">
        <f t="shared" si="28"/>
        <v>2-</v>
      </c>
      <c r="H853" s="146" t="str">
        <f t="shared" si="29"/>
        <v>1503</v>
      </c>
    </row>
    <row r="854" spans="1:8" ht="24.75" customHeight="1">
      <c r="A854" s="149">
        <v>853</v>
      </c>
      <c r="B854" s="167" t="s">
        <v>2215</v>
      </c>
      <c r="C854" s="166">
        <v>59.49</v>
      </c>
      <c r="D854" s="149" t="s">
        <v>356</v>
      </c>
      <c r="E854" s="149" t="s">
        <v>655</v>
      </c>
      <c r="F854" s="149"/>
      <c r="G854" s="223" t="str">
        <f t="shared" si="28"/>
        <v>2-</v>
      </c>
      <c r="H854" s="146" t="str">
        <f t="shared" si="29"/>
        <v>1504</v>
      </c>
    </row>
    <row r="855" spans="1:8" ht="24.75" customHeight="1">
      <c r="A855" s="149">
        <v>854</v>
      </c>
      <c r="B855" s="167" t="s">
        <v>2216</v>
      </c>
      <c r="C855" s="166">
        <v>59.99</v>
      </c>
      <c r="D855" s="149" t="s">
        <v>356</v>
      </c>
      <c r="E855" s="149" t="s">
        <v>655</v>
      </c>
      <c r="F855" s="149"/>
      <c r="G855" s="223" t="str">
        <f t="shared" si="28"/>
        <v>2-</v>
      </c>
      <c r="H855" s="146" t="str">
        <f t="shared" si="29"/>
        <v>1505</v>
      </c>
    </row>
    <row r="856" spans="1:8" ht="24.75" customHeight="1">
      <c r="A856" s="149">
        <v>855</v>
      </c>
      <c r="B856" s="166" t="s">
        <v>2217</v>
      </c>
      <c r="C856" s="166">
        <v>59.49</v>
      </c>
      <c r="D856" s="149" t="s">
        <v>356</v>
      </c>
      <c r="E856" s="149" t="s">
        <v>655</v>
      </c>
      <c r="F856" s="149"/>
      <c r="G856" s="223" t="str">
        <f t="shared" si="28"/>
        <v>2-</v>
      </c>
      <c r="H856" s="146" t="str">
        <f t="shared" si="29"/>
        <v>1704</v>
      </c>
    </row>
    <row r="857" spans="1:8" ht="24.75" customHeight="1">
      <c r="A857" s="149">
        <v>856</v>
      </c>
      <c r="B857" s="166" t="s">
        <v>2218</v>
      </c>
      <c r="C857" s="166">
        <v>59.99</v>
      </c>
      <c r="D857" s="149" t="s">
        <v>356</v>
      </c>
      <c r="E857" s="149" t="s">
        <v>655</v>
      </c>
      <c r="F857" s="149"/>
      <c r="G857" s="223" t="str">
        <f t="shared" si="28"/>
        <v>2-</v>
      </c>
      <c r="H857" s="146" t="str">
        <f t="shared" si="29"/>
        <v>1706</v>
      </c>
    </row>
    <row r="858" spans="1:8" ht="24.75" customHeight="1">
      <c r="A858" s="149">
        <v>857</v>
      </c>
      <c r="B858" s="166" t="s">
        <v>2219</v>
      </c>
      <c r="C858" s="166">
        <v>62.16</v>
      </c>
      <c r="D858" s="149" t="s">
        <v>356</v>
      </c>
      <c r="E858" s="149" t="s">
        <v>655</v>
      </c>
      <c r="F858" s="149"/>
      <c r="G858" s="223" t="str">
        <f t="shared" si="28"/>
        <v>2-</v>
      </c>
      <c r="H858" s="146" t="str">
        <f t="shared" si="29"/>
        <v>1707</v>
      </c>
    </row>
    <row r="859" spans="1:8" ht="24.75" customHeight="1">
      <c r="A859" s="149">
        <v>858</v>
      </c>
      <c r="B859" s="166" t="s">
        <v>2220</v>
      </c>
      <c r="C859" s="166">
        <v>59.99</v>
      </c>
      <c r="D859" s="149" t="s">
        <v>356</v>
      </c>
      <c r="E859" s="149" t="s">
        <v>655</v>
      </c>
      <c r="F859" s="149"/>
      <c r="G859" s="223" t="str">
        <f t="shared" si="28"/>
        <v>2-</v>
      </c>
      <c r="H859" s="146" t="str">
        <f t="shared" si="29"/>
        <v>1802</v>
      </c>
    </row>
    <row r="860" spans="1:8" ht="24.75" customHeight="1">
      <c r="A860" s="149">
        <v>859</v>
      </c>
      <c r="B860" s="166" t="s">
        <v>2221</v>
      </c>
      <c r="C860" s="166">
        <v>57.85</v>
      </c>
      <c r="D860" s="149" t="s">
        <v>356</v>
      </c>
      <c r="E860" s="149" t="s">
        <v>655</v>
      </c>
      <c r="F860" s="149"/>
      <c r="G860" s="223" t="str">
        <f t="shared" si="28"/>
        <v>2-</v>
      </c>
      <c r="H860" s="146" t="str">
        <f t="shared" si="29"/>
        <v>1803</v>
      </c>
    </row>
    <row r="861" spans="1:8" ht="24.75" customHeight="1">
      <c r="A861" s="149">
        <v>860</v>
      </c>
      <c r="B861" s="167" t="s">
        <v>2222</v>
      </c>
      <c r="C861" s="166">
        <v>59.92</v>
      </c>
      <c r="D861" s="149" t="s">
        <v>356</v>
      </c>
      <c r="E861" s="149" t="s">
        <v>657</v>
      </c>
      <c r="F861" s="149"/>
      <c r="G861" s="223" t="str">
        <f t="shared" si="28"/>
        <v>3-</v>
      </c>
      <c r="H861" s="146" t="str">
        <f t="shared" si="29"/>
        <v>-901</v>
      </c>
    </row>
    <row r="862" spans="1:8" ht="24.75" customHeight="1">
      <c r="A862" s="149">
        <v>861</v>
      </c>
      <c r="B862" s="167" t="s">
        <v>2223</v>
      </c>
      <c r="C862" s="166">
        <v>60.79</v>
      </c>
      <c r="D862" s="149" t="s">
        <v>356</v>
      </c>
      <c r="E862" s="149" t="s">
        <v>657</v>
      </c>
      <c r="F862" s="149"/>
      <c r="G862" s="223" t="str">
        <f t="shared" si="28"/>
        <v>3-</v>
      </c>
      <c r="H862" s="146" t="str">
        <f t="shared" si="29"/>
        <v>-902</v>
      </c>
    </row>
    <row r="863" spans="1:8" ht="24.75" customHeight="1">
      <c r="A863" s="149">
        <v>862</v>
      </c>
      <c r="B863" s="167" t="s">
        <v>2224</v>
      </c>
      <c r="C863" s="166">
        <v>58.35</v>
      </c>
      <c r="D863" s="149" t="s">
        <v>356</v>
      </c>
      <c r="E863" s="149" t="s">
        <v>657</v>
      </c>
      <c r="F863" s="149"/>
      <c r="G863" s="223" t="str">
        <f t="shared" si="28"/>
        <v>3-</v>
      </c>
      <c r="H863" s="146" t="str">
        <f t="shared" si="29"/>
        <v>-903</v>
      </c>
    </row>
    <row r="864" spans="1:8" ht="24.75" customHeight="1">
      <c r="A864" s="149">
        <v>863</v>
      </c>
      <c r="B864" s="167" t="s">
        <v>2225</v>
      </c>
      <c r="C864" s="166">
        <v>60.79</v>
      </c>
      <c r="D864" s="149" t="s">
        <v>356</v>
      </c>
      <c r="E864" s="149" t="s">
        <v>657</v>
      </c>
      <c r="F864" s="149"/>
      <c r="G864" s="223" t="str">
        <f t="shared" si="28"/>
        <v>3-</v>
      </c>
      <c r="H864" s="146" t="str">
        <f t="shared" si="29"/>
        <v>-904</v>
      </c>
    </row>
    <row r="865" spans="1:8" ht="24.75" customHeight="1">
      <c r="A865" s="149">
        <v>864</v>
      </c>
      <c r="B865" s="167" t="s">
        <v>2226</v>
      </c>
      <c r="C865" s="166">
        <v>60.43</v>
      </c>
      <c r="D865" s="149" t="s">
        <v>356</v>
      </c>
      <c r="E865" s="149" t="s">
        <v>657</v>
      </c>
      <c r="F865" s="149"/>
      <c r="G865" s="223" t="str">
        <f t="shared" si="28"/>
        <v>3-</v>
      </c>
      <c r="H865" s="146" t="str">
        <f t="shared" si="29"/>
        <v>-905</v>
      </c>
    </row>
    <row r="866" spans="1:8" ht="24.75" customHeight="1">
      <c r="A866" s="149">
        <v>865</v>
      </c>
      <c r="B866" s="167" t="s">
        <v>2227</v>
      </c>
      <c r="C866" s="166">
        <v>59.92</v>
      </c>
      <c r="D866" s="149" t="s">
        <v>356</v>
      </c>
      <c r="E866" s="149" t="s">
        <v>657</v>
      </c>
      <c r="F866" s="149"/>
      <c r="G866" s="223" t="str">
        <f t="shared" si="28"/>
        <v>3-</v>
      </c>
      <c r="H866" s="146" t="str">
        <f t="shared" si="29"/>
        <v>1001</v>
      </c>
    </row>
    <row r="867" spans="1:8" ht="24.75" customHeight="1">
      <c r="A867" s="149">
        <v>866</v>
      </c>
      <c r="B867" s="167" t="s">
        <v>2228</v>
      </c>
      <c r="C867" s="166">
        <v>60.79</v>
      </c>
      <c r="D867" s="149" t="s">
        <v>356</v>
      </c>
      <c r="E867" s="149" t="s">
        <v>657</v>
      </c>
      <c r="F867" s="149"/>
      <c r="G867" s="223" t="str">
        <f t="shared" si="28"/>
        <v>3-</v>
      </c>
      <c r="H867" s="146" t="str">
        <f t="shared" si="29"/>
        <v>1002</v>
      </c>
    </row>
    <row r="868" spans="1:8" ht="24.75" customHeight="1">
      <c r="A868" s="149">
        <v>867</v>
      </c>
      <c r="B868" s="167" t="s">
        <v>2229</v>
      </c>
      <c r="C868" s="166">
        <v>58.35</v>
      </c>
      <c r="D868" s="149" t="s">
        <v>356</v>
      </c>
      <c r="E868" s="149" t="s">
        <v>657</v>
      </c>
      <c r="F868" s="149"/>
      <c r="G868" s="223" t="str">
        <f t="shared" si="28"/>
        <v>3-</v>
      </c>
      <c r="H868" s="146" t="str">
        <f t="shared" si="29"/>
        <v>1003</v>
      </c>
    </row>
    <row r="869" spans="1:8" ht="24.75" customHeight="1">
      <c r="A869" s="149">
        <v>868</v>
      </c>
      <c r="B869" s="167" t="s">
        <v>2230</v>
      </c>
      <c r="C869" s="166">
        <v>60.79</v>
      </c>
      <c r="D869" s="149" t="s">
        <v>356</v>
      </c>
      <c r="E869" s="149" t="s">
        <v>657</v>
      </c>
      <c r="F869" s="149"/>
      <c r="G869" s="223" t="str">
        <f t="shared" si="28"/>
        <v>3-</v>
      </c>
      <c r="H869" s="146" t="str">
        <f t="shared" si="29"/>
        <v>1602</v>
      </c>
    </row>
    <row r="870" spans="1:8" ht="24.75" customHeight="1">
      <c r="A870" s="149">
        <v>869</v>
      </c>
      <c r="B870" s="167" t="s">
        <v>2231</v>
      </c>
      <c r="C870" s="166">
        <v>58.35</v>
      </c>
      <c r="D870" s="149" t="s">
        <v>356</v>
      </c>
      <c r="E870" s="149" t="s">
        <v>657</v>
      </c>
      <c r="F870" s="149"/>
      <c r="G870" s="223" t="str">
        <f t="shared" si="28"/>
        <v>3-</v>
      </c>
      <c r="H870" s="146" t="str">
        <f t="shared" si="29"/>
        <v>1603</v>
      </c>
    </row>
    <row r="871" spans="1:8" ht="24.75" customHeight="1">
      <c r="A871" s="149">
        <v>870</v>
      </c>
      <c r="B871" s="167" t="s">
        <v>2232</v>
      </c>
      <c r="C871" s="166">
        <v>60.79</v>
      </c>
      <c r="D871" s="149" t="s">
        <v>356</v>
      </c>
      <c r="E871" s="149" t="s">
        <v>657</v>
      </c>
      <c r="F871" s="149"/>
      <c r="G871" s="223" t="str">
        <f t="shared" si="28"/>
        <v>3-</v>
      </c>
      <c r="H871" s="146" t="str">
        <f t="shared" si="29"/>
        <v>1604</v>
      </c>
    </row>
    <row r="872" spans="1:8" ht="24.75" customHeight="1">
      <c r="A872" s="149">
        <v>871</v>
      </c>
      <c r="B872" s="167" t="s">
        <v>2233</v>
      </c>
      <c r="C872" s="166">
        <v>60.43</v>
      </c>
      <c r="D872" s="149" t="s">
        <v>356</v>
      </c>
      <c r="E872" s="149" t="s">
        <v>657</v>
      </c>
      <c r="F872" s="149"/>
      <c r="G872" s="223" t="str">
        <f t="shared" si="28"/>
        <v>3-</v>
      </c>
      <c r="H872" s="146" t="str">
        <f t="shared" si="29"/>
        <v>1605</v>
      </c>
    </row>
    <row r="873" spans="1:8" ht="24.75" customHeight="1">
      <c r="A873" s="149">
        <v>872</v>
      </c>
      <c r="B873" s="168" t="s">
        <v>2234</v>
      </c>
      <c r="C873" s="166">
        <v>60.43</v>
      </c>
      <c r="D873" s="149" t="s">
        <v>356</v>
      </c>
      <c r="E873" s="149" t="s">
        <v>657</v>
      </c>
      <c r="F873" s="149"/>
      <c r="G873" s="223" t="str">
        <f t="shared" si="28"/>
        <v>3-</v>
      </c>
      <c r="H873" s="146" t="str">
        <f t="shared" si="29"/>
        <v>-501</v>
      </c>
    </row>
    <row r="874" spans="1:8" ht="24.75" customHeight="1">
      <c r="A874" s="149">
        <v>873</v>
      </c>
      <c r="B874" s="168" t="s">
        <v>2235</v>
      </c>
      <c r="C874" s="166">
        <v>60.79</v>
      </c>
      <c r="D874" s="149" t="s">
        <v>356</v>
      </c>
      <c r="E874" s="149" t="s">
        <v>657</v>
      </c>
      <c r="F874" s="149"/>
      <c r="G874" s="223" t="str">
        <f t="shared" si="28"/>
        <v>3-</v>
      </c>
      <c r="H874" s="146" t="str">
        <f t="shared" si="29"/>
        <v>-502</v>
      </c>
    </row>
    <row r="875" spans="1:8" ht="24.75" customHeight="1">
      <c r="A875" s="149">
        <v>874</v>
      </c>
      <c r="B875" s="168" t="s">
        <v>2236</v>
      </c>
      <c r="C875" s="166">
        <v>58.35</v>
      </c>
      <c r="D875" s="149" t="s">
        <v>356</v>
      </c>
      <c r="E875" s="149" t="s">
        <v>657</v>
      </c>
      <c r="F875" s="149"/>
      <c r="G875" s="223" t="str">
        <f t="shared" si="28"/>
        <v>3-</v>
      </c>
      <c r="H875" s="146" t="str">
        <f t="shared" si="29"/>
        <v>-503</v>
      </c>
    </row>
    <row r="876" spans="1:8" ht="24.75" customHeight="1">
      <c r="A876" s="149">
        <v>875</v>
      </c>
      <c r="B876" s="168" t="s">
        <v>2237</v>
      </c>
      <c r="C876" s="166">
        <v>60.79</v>
      </c>
      <c r="D876" s="149" t="s">
        <v>356</v>
      </c>
      <c r="E876" s="149" t="s">
        <v>657</v>
      </c>
      <c r="F876" s="149"/>
      <c r="G876" s="223" t="str">
        <f t="shared" si="28"/>
        <v>3-</v>
      </c>
      <c r="H876" s="146" t="str">
        <f t="shared" si="29"/>
        <v>-504</v>
      </c>
    </row>
    <row r="877" spans="1:8" ht="24.75" customHeight="1">
      <c r="A877" s="149">
        <v>876</v>
      </c>
      <c r="B877" s="168" t="s">
        <v>2238</v>
      </c>
      <c r="C877" s="166">
        <v>59.92</v>
      </c>
      <c r="D877" s="149" t="s">
        <v>356</v>
      </c>
      <c r="E877" s="149" t="s">
        <v>657</v>
      </c>
      <c r="F877" s="149"/>
      <c r="G877" s="223" t="str">
        <f t="shared" si="28"/>
        <v>3-</v>
      </c>
      <c r="H877" s="146" t="str">
        <f t="shared" si="29"/>
        <v>-505</v>
      </c>
    </row>
    <row r="878" spans="1:8" ht="24.75" customHeight="1">
      <c r="A878" s="149">
        <v>877</v>
      </c>
      <c r="B878" s="168" t="s">
        <v>2239</v>
      </c>
      <c r="C878" s="166">
        <v>60.43</v>
      </c>
      <c r="D878" s="149" t="s">
        <v>356</v>
      </c>
      <c r="E878" s="149" t="s">
        <v>657</v>
      </c>
      <c r="F878" s="149"/>
      <c r="G878" s="223" t="str">
        <f t="shared" si="28"/>
        <v>3-</v>
      </c>
      <c r="H878" s="146" t="str">
        <f t="shared" si="29"/>
        <v>-601</v>
      </c>
    </row>
    <row r="879" spans="1:8" ht="24.75" customHeight="1">
      <c r="A879" s="149">
        <v>878</v>
      </c>
      <c r="B879" s="168" t="s">
        <v>2240</v>
      </c>
      <c r="C879" s="166">
        <v>60.07</v>
      </c>
      <c r="D879" s="149" t="s">
        <v>356</v>
      </c>
      <c r="E879" s="149" t="s">
        <v>657</v>
      </c>
      <c r="F879" s="149"/>
      <c r="G879" s="223" t="str">
        <f t="shared" si="28"/>
        <v>4-</v>
      </c>
      <c r="H879" s="146" t="str">
        <f t="shared" si="29"/>
        <v>1803</v>
      </c>
    </row>
    <row r="880" spans="1:8" ht="24.75" customHeight="1">
      <c r="A880" s="149">
        <v>879</v>
      </c>
      <c r="B880" s="168" t="s">
        <v>2241</v>
      </c>
      <c r="C880" s="166">
        <v>59.31</v>
      </c>
      <c r="D880" s="149" t="s">
        <v>356</v>
      </c>
      <c r="E880" s="149" t="s">
        <v>657</v>
      </c>
      <c r="F880" s="149"/>
      <c r="G880" s="223" t="str">
        <f t="shared" si="28"/>
        <v>4-</v>
      </c>
      <c r="H880" s="146" t="str">
        <f t="shared" si="29"/>
        <v>1806</v>
      </c>
    </row>
    <row r="881" spans="1:8" ht="24.75" customHeight="1">
      <c r="A881" s="149">
        <v>880</v>
      </c>
      <c r="B881" s="168" t="s">
        <v>2242</v>
      </c>
      <c r="C881" s="166">
        <v>58.35</v>
      </c>
      <c r="D881" s="149" t="s">
        <v>356</v>
      </c>
      <c r="E881" s="149" t="s">
        <v>657</v>
      </c>
      <c r="F881" s="149"/>
      <c r="G881" s="223" t="str">
        <f t="shared" si="28"/>
        <v>3-</v>
      </c>
      <c r="H881" s="146" t="str">
        <f t="shared" si="29"/>
        <v>1403</v>
      </c>
    </row>
    <row r="882" spans="1:8" ht="24.75" customHeight="1">
      <c r="A882" s="149">
        <v>881</v>
      </c>
      <c r="B882" s="168" t="s">
        <v>2243</v>
      </c>
      <c r="C882" s="166">
        <v>60.79</v>
      </c>
      <c r="D882" s="149" t="s">
        <v>356</v>
      </c>
      <c r="E882" s="149" t="s">
        <v>657</v>
      </c>
      <c r="F882" s="149"/>
      <c r="G882" s="223" t="str">
        <f t="shared" si="28"/>
        <v>3-</v>
      </c>
      <c r="H882" s="146" t="str">
        <f t="shared" si="29"/>
        <v>1404</v>
      </c>
    </row>
    <row r="883" spans="1:8" ht="24.75" customHeight="1">
      <c r="A883" s="149">
        <v>882</v>
      </c>
      <c r="B883" s="168" t="s">
        <v>2244</v>
      </c>
      <c r="C883" s="166">
        <v>59.92</v>
      </c>
      <c r="D883" s="149" t="s">
        <v>356</v>
      </c>
      <c r="E883" s="149" t="s">
        <v>657</v>
      </c>
      <c r="F883" s="149"/>
      <c r="G883" s="223" t="str">
        <f t="shared" si="28"/>
        <v>3-</v>
      </c>
      <c r="H883" s="146" t="str">
        <f t="shared" si="29"/>
        <v>1405</v>
      </c>
    </row>
    <row r="884" spans="1:8" ht="24.75" customHeight="1">
      <c r="A884" s="149">
        <v>883</v>
      </c>
      <c r="B884" s="168" t="s">
        <v>2245</v>
      </c>
      <c r="C884" s="166">
        <v>60.43</v>
      </c>
      <c r="D884" s="149" t="s">
        <v>356</v>
      </c>
      <c r="E884" s="149" t="s">
        <v>657</v>
      </c>
      <c r="F884" s="149"/>
      <c r="G884" s="223" t="str">
        <f t="shared" si="28"/>
        <v>3-</v>
      </c>
      <c r="H884" s="146" t="str">
        <f t="shared" si="29"/>
        <v>1501</v>
      </c>
    </row>
    <row r="885" spans="1:8" ht="24.75" customHeight="1">
      <c r="A885" s="149">
        <v>884</v>
      </c>
      <c r="B885" s="168" t="s">
        <v>2246</v>
      </c>
      <c r="C885" s="166">
        <v>60.79</v>
      </c>
      <c r="D885" s="149" t="s">
        <v>356</v>
      </c>
      <c r="E885" s="149" t="s">
        <v>657</v>
      </c>
      <c r="F885" s="149"/>
      <c r="G885" s="223" t="str">
        <f t="shared" si="28"/>
        <v>3-</v>
      </c>
      <c r="H885" s="146" t="str">
        <f t="shared" si="29"/>
        <v>1502</v>
      </c>
    </row>
    <row r="886" spans="1:8" ht="24.75" customHeight="1">
      <c r="A886" s="149">
        <v>885</v>
      </c>
      <c r="B886" s="168" t="s">
        <v>2247</v>
      </c>
      <c r="C886" s="166">
        <v>58.35</v>
      </c>
      <c r="D886" s="149" t="s">
        <v>356</v>
      </c>
      <c r="E886" s="149" t="s">
        <v>657</v>
      </c>
      <c r="F886" s="149"/>
      <c r="G886" s="223" t="str">
        <f t="shared" si="28"/>
        <v>3-</v>
      </c>
      <c r="H886" s="146" t="str">
        <f t="shared" si="29"/>
        <v>1503</v>
      </c>
    </row>
    <row r="887" spans="1:8" ht="24.75" customHeight="1">
      <c r="A887" s="149">
        <v>886</v>
      </c>
      <c r="B887" s="168" t="s">
        <v>2248</v>
      </c>
      <c r="C887" s="166">
        <v>60.79</v>
      </c>
      <c r="D887" s="149" t="s">
        <v>356</v>
      </c>
      <c r="E887" s="149" t="s">
        <v>657</v>
      </c>
      <c r="F887" s="149"/>
      <c r="G887" s="223" t="str">
        <f t="shared" si="28"/>
        <v>3-</v>
      </c>
      <c r="H887" s="146" t="str">
        <f t="shared" si="29"/>
        <v>1504</v>
      </c>
    </row>
    <row r="888" spans="1:8" ht="24.75" customHeight="1">
      <c r="A888" s="149">
        <v>887</v>
      </c>
      <c r="B888" s="168" t="s">
        <v>2249</v>
      </c>
      <c r="C888" s="166">
        <v>59.92</v>
      </c>
      <c r="D888" s="149" t="s">
        <v>356</v>
      </c>
      <c r="E888" s="149" t="s">
        <v>657</v>
      </c>
      <c r="F888" s="149"/>
      <c r="G888" s="223" t="str">
        <f t="shared" si="28"/>
        <v>3-</v>
      </c>
      <c r="H888" s="146" t="str">
        <f t="shared" si="29"/>
        <v>1505</v>
      </c>
    </row>
    <row r="889" spans="1:8" ht="24.75" customHeight="1">
      <c r="A889" s="149">
        <v>888</v>
      </c>
      <c r="B889" s="168" t="s">
        <v>2250</v>
      </c>
      <c r="C889" s="166">
        <v>60.43</v>
      </c>
      <c r="D889" s="149" t="s">
        <v>356</v>
      </c>
      <c r="E889" s="149" t="s">
        <v>657</v>
      </c>
      <c r="F889" s="149"/>
      <c r="G889" s="223" t="str">
        <f t="shared" si="28"/>
        <v>3-</v>
      </c>
      <c r="H889" s="146" t="str">
        <f t="shared" si="29"/>
        <v>1601</v>
      </c>
    </row>
    <row r="890" spans="1:8" ht="24.75" customHeight="1">
      <c r="A890" s="149">
        <v>889</v>
      </c>
      <c r="B890" s="168" t="s">
        <v>2251</v>
      </c>
      <c r="C890" s="166">
        <v>60.79</v>
      </c>
      <c r="D890" s="149" t="s">
        <v>356</v>
      </c>
      <c r="E890" s="149" t="s">
        <v>657</v>
      </c>
      <c r="F890" s="149"/>
      <c r="G890" s="223" t="str">
        <f t="shared" si="28"/>
        <v>3-</v>
      </c>
      <c r="H890" s="146" t="str">
        <f t="shared" si="29"/>
        <v>1602</v>
      </c>
    </row>
    <row r="891" spans="1:8" ht="24.75" customHeight="1">
      <c r="A891" s="149">
        <v>890</v>
      </c>
      <c r="B891" s="168" t="s">
        <v>2252</v>
      </c>
      <c r="C891" s="166">
        <v>58.35</v>
      </c>
      <c r="D891" s="149" t="s">
        <v>356</v>
      </c>
      <c r="E891" s="149" t="s">
        <v>657</v>
      </c>
      <c r="F891" s="149"/>
      <c r="G891" s="223" t="str">
        <f t="shared" si="28"/>
        <v>3-</v>
      </c>
      <c r="H891" s="146" t="str">
        <f t="shared" si="29"/>
        <v>1603</v>
      </c>
    </row>
    <row r="892" spans="1:8" ht="24.75" customHeight="1">
      <c r="A892" s="149">
        <v>891</v>
      </c>
      <c r="B892" s="168" t="s">
        <v>2253</v>
      </c>
      <c r="C892" s="166">
        <v>60.79</v>
      </c>
      <c r="D892" s="149" t="s">
        <v>356</v>
      </c>
      <c r="E892" s="149" t="s">
        <v>657</v>
      </c>
      <c r="F892" s="149"/>
      <c r="G892" s="223" t="str">
        <f t="shared" si="28"/>
        <v>3-</v>
      </c>
      <c r="H892" s="146" t="str">
        <f t="shared" si="29"/>
        <v>1604</v>
      </c>
    </row>
    <row r="893" spans="1:8" ht="24.75" customHeight="1">
      <c r="A893" s="149">
        <v>892</v>
      </c>
      <c r="B893" s="168" t="s">
        <v>2254</v>
      </c>
      <c r="C893" s="166">
        <v>59.92</v>
      </c>
      <c r="D893" s="149" t="s">
        <v>356</v>
      </c>
      <c r="E893" s="149" t="s">
        <v>657</v>
      </c>
      <c r="F893" s="149"/>
      <c r="G893" s="223" t="str">
        <f t="shared" si="28"/>
        <v>3-</v>
      </c>
      <c r="H893" s="146" t="str">
        <f t="shared" si="29"/>
        <v>1605</v>
      </c>
    </row>
    <row r="894" spans="1:8" ht="24.75" customHeight="1">
      <c r="A894" s="149">
        <v>893</v>
      </c>
      <c r="B894" s="168" t="s">
        <v>2255</v>
      </c>
      <c r="C894" s="166">
        <v>59.99</v>
      </c>
      <c r="D894" s="149" t="s">
        <v>356</v>
      </c>
      <c r="E894" s="149" t="s">
        <v>655</v>
      </c>
      <c r="F894" s="149"/>
      <c r="G894" s="223" t="str">
        <f t="shared" si="28"/>
        <v>2-</v>
      </c>
      <c r="H894" s="146" t="str">
        <f t="shared" si="29"/>
        <v>2006</v>
      </c>
    </row>
    <row r="895" spans="1:8" ht="24.75" customHeight="1">
      <c r="A895" s="149">
        <v>894</v>
      </c>
      <c r="B895" s="168" t="s">
        <v>2256</v>
      </c>
      <c r="C895" s="166">
        <v>57.46</v>
      </c>
      <c r="D895" s="149" t="s">
        <v>356</v>
      </c>
      <c r="E895" s="149" t="s">
        <v>657</v>
      </c>
      <c r="F895" s="149"/>
      <c r="G895" s="223" t="str">
        <f t="shared" si="28"/>
        <v>4-</v>
      </c>
      <c r="H895" s="146" t="str">
        <f t="shared" si="29"/>
        <v>1805</v>
      </c>
    </row>
    <row r="896" spans="1:8" ht="24.75" customHeight="1">
      <c r="A896" s="149">
        <v>895</v>
      </c>
      <c r="B896" s="168" t="s">
        <v>2257</v>
      </c>
      <c r="C896" s="166">
        <v>59.92</v>
      </c>
      <c r="D896" s="149" t="s">
        <v>356</v>
      </c>
      <c r="E896" s="149" t="s">
        <v>657</v>
      </c>
      <c r="F896" s="149"/>
      <c r="G896" s="223" t="str">
        <f t="shared" si="28"/>
        <v>3-</v>
      </c>
      <c r="H896" s="146" t="str">
        <f t="shared" si="29"/>
        <v>1205</v>
      </c>
    </row>
    <row r="897" spans="1:8" ht="24.75" customHeight="1">
      <c r="A897" s="149">
        <v>896</v>
      </c>
      <c r="B897" s="168" t="s">
        <v>2258</v>
      </c>
      <c r="C897" s="166">
        <v>60.43</v>
      </c>
      <c r="D897" s="149" t="s">
        <v>356</v>
      </c>
      <c r="E897" s="149" t="s">
        <v>657</v>
      </c>
      <c r="F897" s="149"/>
      <c r="G897" s="223" t="str">
        <f t="shared" si="28"/>
        <v>3-</v>
      </c>
      <c r="H897" s="146" t="str">
        <f t="shared" si="29"/>
        <v>1301</v>
      </c>
    </row>
    <row r="898" spans="1:8" ht="24.75" customHeight="1">
      <c r="A898" s="149">
        <v>897</v>
      </c>
      <c r="B898" s="168" t="s">
        <v>2259</v>
      </c>
      <c r="C898" s="166">
        <v>58.35</v>
      </c>
      <c r="D898" s="149" t="s">
        <v>356</v>
      </c>
      <c r="E898" s="149" t="s">
        <v>657</v>
      </c>
      <c r="F898" s="149"/>
      <c r="G898" s="223" t="str">
        <f t="shared" si="28"/>
        <v>3-</v>
      </c>
      <c r="H898" s="146" t="str">
        <f t="shared" si="29"/>
        <v>1303</v>
      </c>
    </row>
    <row r="899" spans="1:8" ht="24.75" customHeight="1">
      <c r="A899" s="149">
        <v>898</v>
      </c>
      <c r="B899" s="168" t="s">
        <v>2260</v>
      </c>
      <c r="C899" s="166">
        <v>60.79</v>
      </c>
      <c r="D899" s="149" t="s">
        <v>356</v>
      </c>
      <c r="E899" s="149" t="s">
        <v>657</v>
      </c>
      <c r="F899" s="149"/>
      <c r="G899" s="223" t="str">
        <f t="shared" ref="G899:G930" si="30">LEFT(B899,2)</f>
        <v>3-</v>
      </c>
      <c r="H899" s="146" t="str">
        <f t="shared" ref="H899:H930" si="31">RIGHT(B899,4)</f>
        <v>1304</v>
      </c>
    </row>
    <row r="900" spans="1:8" ht="24.75" customHeight="1">
      <c r="A900" s="149">
        <v>899</v>
      </c>
      <c r="B900" s="168" t="s">
        <v>2261</v>
      </c>
      <c r="C900" s="166">
        <v>59.92</v>
      </c>
      <c r="D900" s="149" t="s">
        <v>356</v>
      </c>
      <c r="E900" s="149" t="s">
        <v>657</v>
      </c>
      <c r="F900" s="149"/>
      <c r="G900" s="223" t="str">
        <f t="shared" si="30"/>
        <v>3-</v>
      </c>
      <c r="H900" s="146" t="str">
        <f t="shared" si="31"/>
        <v>1305</v>
      </c>
    </row>
    <row r="901" spans="1:8" ht="24.75" customHeight="1">
      <c r="A901" s="149">
        <v>900</v>
      </c>
      <c r="B901" s="168" t="s">
        <v>2262</v>
      </c>
      <c r="C901" s="166">
        <v>60.43</v>
      </c>
      <c r="D901" s="149" t="s">
        <v>356</v>
      </c>
      <c r="E901" s="149" t="s">
        <v>657</v>
      </c>
      <c r="F901" s="149"/>
      <c r="G901" s="223" t="str">
        <f t="shared" si="30"/>
        <v>3-</v>
      </c>
      <c r="H901" s="146" t="str">
        <f t="shared" si="31"/>
        <v>1401</v>
      </c>
    </row>
    <row r="902" spans="1:8" ht="24.75" customHeight="1">
      <c r="A902" s="149">
        <v>901</v>
      </c>
      <c r="B902" s="168" t="s">
        <v>2263</v>
      </c>
      <c r="C902" s="166">
        <v>60.79</v>
      </c>
      <c r="D902" s="149" t="s">
        <v>356</v>
      </c>
      <c r="E902" s="149" t="s">
        <v>657</v>
      </c>
      <c r="F902" s="149"/>
      <c r="G902" s="223" t="str">
        <f t="shared" si="30"/>
        <v>3-</v>
      </c>
      <c r="H902" s="146" t="str">
        <f t="shared" si="31"/>
        <v>1402</v>
      </c>
    </row>
    <row r="903" spans="1:8" ht="24.75" customHeight="1">
      <c r="A903" s="149">
        <v>902</v>
      </c>
      <c r="B903" s="168" t="s">
        <v>2264</v>
      </c>
      <c r="C903" s="166">
        <v>59.98</v>
      </c>
      <c r="D903" s="149" t="s">
        <v>356</v>
      </c>
      <c r="E903" s="149" t="s">
        <v>655</v>
      </c>
      <c r="F903" s="149"/>
      <c r="G903" s="223" t="str">
        <f t="shared" si="30"/>
        <v>4-</v>
      </c>
      <c r="H903" s="146" t="str">
        <f t="shared" si="31"/>
        <v>-201</v>
      </c>
    </row>
    <row r="904" spans="1:8" ht="24.75" customHeight="1">
      <c r="A904" s="149">
        <v>903</v>
      </c>
      <c r="B904" s="168" t="s">
        <v>2265</v>
      </c>
      <c r="C904" s="166">
        <v>60.3</v>
      </c>
      <c r="D904" s="149" t="s">
        <v>356</v>
      </c>
      <c r="E904" s="149" t="s">
        <v>655</v>
      </c>
      <c r="F904" s="149"/>
      <c r="G904" s="223" t="str">
        <f t="shared" si="30"/>
        <v>4-</v>
      </c>
      <c r="H904" s="146" t="str">
        <f t="shared" si="31"/>
        <v>-301</v>
      </c>
    </row>
    <row r="905" spans="1:8" ht="24.75" customHeight="1">
      <c r="A905" s="149">
        <v>904</v>
      </c>
      <c r="B905" s="168" t="s">
        <v>2266</v>
      </c>
      <c r="C905" s="166">
        <v>59.16</v>
      </c>
      <c r="D905" s="149" t="s">
        <v>356</v>
      </c>
      <c r="E905" s="149" t="s">
        <v>655</v>
      </c>
      <c r="F905" s="149"/>
      <c r="G905" s="223" t="str">
        <f t="shared" si="30"/>
        <v>4-</v>
      </c>
      <c r="H905" s="146" t="str">
        <f t="shared" si="31"/>
        <v>-302</v>
      </c>
    </row>
    <row r="906" spans="1:8" ht="24.75" customHeight="1">
      <c r="A906" s="149">
        <v>905</v>
      </c>
      <c r="B906" s="168" t="s">
        <v>2267</v>
      </c>
      <c r="C906" s="166">
        <v>57.26</v>
      </c>
      <c r="D906" s="149" t="s">
        <v>356</v>
      </c>
      <c r="E906" s="149" t="s">
        <v>655</v>
      </c>
      <c r="F906" s="149"/>
      <c r="G906" s="223" t="str">
        <f t="shared" si="30"/>
        <v>4-</v>
      </c>
      <c r="H906" s="146" t="str">
        <f t="shared" si="31"/>
        <v>-303</v>
      </c>
    </row>
    <row r="907" spans="1:8" ht="24.75" customHeight="1">
      <c r="A907" s="149">
        <v>906</v>
      </c>
      <c r="B907" s="168" t="s">
        <v>2268</v>
      </c>
      <c r="C907" s="166">
        <v>60.44</v>
      </c>
      <c r="D907" s="149" t="s">
        <v>356</v>
      </c>
      <c r="E907" s="149" t="s">
        <v>655</v>
      </c>
      <c r="F907" s="149"/>
      <c r="G907" s="223" t="str">
        <f t="shared" si="30"/>
        <v>4-</v>
      </c>
      <c r="H907" s="146" t="str">
        <f t="shared" si="31"/>
        <v>-401</v>
      </c>
    </row>
    <row r="908" spans="1:8" ht="24.75" customHeight="1">
      <c r="A908" s="149">
        <v>907</v>
      </c>
      <c r="B908" s="168" t="s">
        <v>2269</v>
      </c>
      <c r="C908" s="166">
        <v>59.51</v>
      </c>
      <c r="D908" s="149" t="s">
        <v>356</v>
      </c>
      <c r="E908" s="149" t="s">
        <v>655</v>
      </c>
      <c r="F908" s="149"/>
      <c r="G908" s="223" t="str">
        <f t="shared" si="30"/>
        <v>4-</v>
      </c>
      <c r="H908" s="146" t="str">
        <f t="shared" si="31"/>
        <v>-605</v>
      </c>
    </row>
    <row r="909" spans="1:8" ht="24.75" customHeight="1">
      <c r="A909" s="149">
        <v>908</v>
      </c>
      <c r="B909" s="168" t="s">
        <v>2270</v>
      </c>
      <c r="C909" s="166">
        <v>58.35</v>
      </c>
      <c r="D909" s="149" t="s">
        <v>356</v>
      </c>
      <c r="E909" s="149" t="s">
        <v>657</v>
      </c>
      <c r="F909" s="149"/>
      <c r="G909" s="223" t="str">
        <f t="shared" si="30"/>
        <v>3-</v>
      </c>
      <c r="H909" s="146" t="str">
        <f t="shared" si="31"/>
        <v>-903</v>
      </c>
    </row>
    <row r="910" spans="1:8" ht="24.75" customHeight="1">
      <c r="A910" s="149">
        <v>909</v>
      </c>
      <c r="B910" s="168" t="s">
        <v>2271</v>
      </c>
      <c r="C910" s="166">
        <v>59.92</v>
      </c>
      <c r="D910" s="149" t="s">
        <v>356</v>
      </c>
      <c r="E910" s="149" t="s">
        <v>657</v>
      </c>
      <c r="F910" s="149"/>
      <c r="G910" s="223" t="str">
        <f t="shared" si="30"/>
        <v>3-</v>
      </c>
      <c r="H910" s="146" t="str">
        <f t="shared" si="31"/>
        <v>-905</v>
      </c>
    </row>
    <row r="911" spans="1:8" ht="24.75" customHeight="1">
      <c r="A911" s="149">
        <v>910</v>
      </c>
      <c r="B911" s="168" t="s">
        <v>2272</v>
      </c>
      <c r="C911" s="166">
        <v>58.77</v>
      </c>
      <c r="D911" s="149" t="s">
        <v>356</v>
      </c>
      <c r="E911" s="149" t="s">
        <v>657</v>
      </c>
      <c r="F911" s="149"/>
      <c r="G911" s="223" t="str">
        <f t="shared" si="30"/>
        <v>1-</v>
      </c>
      <c r="H911" s="146" t="str">
        <f t="shared" si="31"/>
        <v>-207</v>
      </c>
    </row>
    <row r="912" spans="1:8" ht="24.75" customHeight="1">
      <c r="A912" s="149">
        <v>911</v>
      </c>
      <c r="B912" s="168" t="s">
        <v>789</v>
      </c>
      <c r="C912" s="166">
        <v>59.27</v>
      </c>
      <c r="D912" s="149" t="s">
        <v>356</v>
      </c>
      <c r="E912" s="149" t="s">
        <v>657</v>
      </c>
      <c r="F912" s="149"/>
      <c r="G912" s="223" t="str">
        <f t="shared" si="30"/>
        <v>1-</v>
      </c>
      <c r="H912" s="146" t="str">
        <f t="shared" si="31"/>
        <v>-303</v>
      </c>
    </row>
    <row r="913" spans="1:8" ht="24.75" customHeight="1">
      <c r="A913" s="149">
        <v>912</v>
      </c>
      <c r="B913" s="168" t="s">
        <v>2273</v>
      </c>
      <c r="C913" s="166">
        <v>62.16</v>
      </c>
      <c r="D913" s="149" t="s">
        <v>356</v>
      </c>
      <c r="E913" s="149" t="s">
        <v>655</v>
      </c>
      <c r="F913" s="149"/>
      <c r="G913" s="223" t="str">
        <f t="shared" si="30"/>
        <v>2-</v>
      </c>
      <c r="H913" s="146" t="str">
        <f t="shared" si="31"/>
        <v>1507</v>
      </c>
    </row>
    <row r="914" spans="1:8" ht="24.75" customHeight="1">
      <c r="A914" s="149">
        <v>913</v>
      </c>
      <c r="B914" s="168" t="s">
        <v>2274</v>
      </c>
      <c r="C914" s="166">
        <v>60.79</v>
      </c>
      <c r="D914" s="149" t="s">
        <v>356</v>
      </c>
      <c r="E914" s="149" t="s">
        <v>657</v>
      </c>
      <c r="F914" s="149"/>
      <c r="G914" s="223" t="str">
        <f t="shared" si="30"/>
        <v>3-</v>
      </c>
      <c r="H914" s="146" t="str">
        <f t="shared" si="31"/>
        <v>1302</v>
      </c>
    </row>
    <row r="915" spans="1:8" ht="24.75" customHeight="1">
      <c r="A915" s="149">
        <v>914</v>
      </c>
      <c r="B915" s="168" t="s">
        <v>2275</v>
      </c>
      <c r="C915" s="166">
        <v>60.79</v>
      </c>
      <c r="D915" s="149" t="s">
        <v>356</v>
      </c>
      <c r="E915" s="149" t="s">
        <v>657</v>
      </c>
      <c r="F915" s="149"/>
      <c r="G915" s="223" t="str">
        <f t="shared" si="30"/>
        <v>3-</v>
      </c>
      <c r="H915" s="146" t="str">
        <f t="shared" si="31"/>
        <v>-802</v>
      </c>
    </row>
    <row r="916" spans="1:8" ht="24.75" customHeight="1">
      <c r="A916" s="149">
        <v>915</v>
      </c>
      <c r="B916" s="168" t="s">
        <v>2276</v>
      </c>
      <c r="C916" s="166">
        <v>59.25</v>
      </c>
      <c r="D916" s="149" t="s">
        <v>356</v>
      </c>
      <c r="E916" s="149" t="s">
        <v>655</v>
      </c>
      <c r="F916" s="149"/>
      <c r="G916" s="223" t="str">
        <f t="shared" si="30"/>
        <v>4-</v>
      </c>
      <c r="H916" s="146" t="str">
        <f t="shared" si="31"/>
        <v>1102</v>
      </c>
    </row>
    <row r="917" spans="1:8" ht="24.75" customHeight="1">
      <c r="A917" s="149">
        <v>916</v>
      </c>
      <c r="B917" s="168" t="s">
        <v>2277</v>
      </c>
      <c r="C917" s="166">
        <v>59.51</v>
      </c>
      <c r="D917" s="149" t="s">
        <v>356</v>
      </c>
      <c r="E917" s="149" t="s">
        <v>655</v>
      </c>
      <c r="F917" s="149"/>
      <c r="G917" s="223" t="str">
        <f t="shared" si="30"/>
        <v>4-</v>
      </c>
      <c r="H917" s="146" t="str">
        <f t="shared" si="31"/>
        <v>1105</v>
      </c>
    </row>
    <row r="918" spans="1:8" ht="24.75" customHeight="1">
      <c r="A918" s="149">
        <v>917</v>
      </c>
      <c r="B918" s="168" t="s">
        <v>2278</v>
      </c>
      <c r="C918" s="166">
        <v>60.44</v>
      </c>
      <c r="D918" s="149" t="s">
        <v>356</v>
      </c>
      <c r="E918" s="149" t="s">
        <v>655</v>
      </c>
      <c r="F918" s="149"/>
      <c r="G918" s="223" t="str">
        <f t="shared" si="30"/>
        <v>4-</v>
      </c>
      <c r="H918" s="146" t="str">
        <f t="shared" si="31"/>
        <v>1301</v>
      </c>
    </row>
    <row r="919" spans="1:8" ht="24.75" customHeight="1">
      <c r="A919" s="149">
        <v>918</v>
      </c>
      <c r="B919" s="168" t="s">
        <v>2279</v>
      </c>
      <c r="C919" s="166">
        <v>60.44</v>
      </c>
      <c r="D919" s="149" t="s">
        <v>356</v>
      </c>
      <c r="E919" s="149" t="s">
        <v>655</v>
      </c>
      <c r="F919" s="149"/>
      <c r="G919" s="223" t="str">
        <f t="shared" si="30"/>
        <v>4-</v>
      </c>
      <c r="H919" s="146" t="str">
        <f t="shared" si="31"/>
        <v>1401</v>
      </c>
    </row>
    <row r="920" spans="1:8" ht="24.75" customHeight="1">
      <c r="A920" s="149">
        <v>919</v>
      </c>
      <c r="B920" s="168" t="s">
        <v>2280</v>
      </c>
      <c r="C920" s="166">
        <v>57.34</v>
      </c>
      <c r="D920" s="149" t="s">
        <v>356</v>
      </c>
      <c r="E920" s="149" t="s">
        <v>655</v>
      </c>
      <c r="F920" s="149"/>
      <c r="G920" s="223" t="str">
        <f t="shared" si="30"/>
        <v>4-</v>
      </c>
      <c r="H920" s="146" t="str">
        <f t="shared" si="31"/>
        <v>1403</v>
      </c>
    </row>
    <row r="921" spans="1:8" ht="24.75" customHeight="1">
      <c r="A921" s="149">
        <v>920</v>
      </c>
      <c r="B921" s="168" t="s">
        <v>2281</v>
      </c>
      <c r="C921" s="166">
        <v>59.25</v>
      </c>
      <c r="D921" s="149" t="s">
        <v>356</v>
      </c>
      <c r="E921" s="149" t="s">
        <v>655</v>
      </c>
      <c r="F921" s="149"/>
      <c r="G921" s="223" t="str">
        <f t="shared" si="30"/>
        <v>4-</v>
      </c>
      <c r="H921" s="146" t="str">
        <f t="shared" si="31"/>
        <v>1502</v>
      </c>
    </row>
    <row r="922" spans="1:8" ht="24.75" customHeight="1">
      <c r="A922" s="149">
        <v>921</v>
      </c>
      <c r="B922" s="168" t="s">
        <v>2282</v>
      </c>
      <c r="C922" s="166">
        <v>59.25</v>
      </c>
      <c r="D922" s="149" t="s">
        <v>356</v>
      </c>
      <c r="E922" s="149" t="s">
        <v>655</v>
      </c>
      <c r="F922" s="149"/>
      <c r="G922" s="223" t="str">
        <f t="shared" si="30"/>
        <v>4-</v>
      </c>
      <c r="H922" s="146" t="str">
        <f t="shared" si="31"/>
        <v>1602</v>
      </c>
    </row>
    <row r="923" spans="1:8" ht="24.75" customHeight="1">
      <c r="A923" s="149">
        <v>922</v>
      </c>
      <c r="B923" s="168" t="s">
        <v>2283</v>
      </c>
      <c r="C923" s="166">
        <v>59.51</v>
      </c>
      <c r="D923" s="149" t="s">
        <v>356</v>
      </c>
      <c r="E923" s="149" t="s">
        <v>655</v>
      </c>
      <c r="F923" s="149"/>
      <c r="G923" s="223" t="str">
        <f t="shared" si="30"/>
        <v>4-</v>
      </c>
      <c r="H923" s="146" t="str">
        <f t="shared" si="31"/>
        <v>1605</v>
      </c>
    </row>
    <row r="924" spans="1:8" ht="24.75" customHeight="1">
      <c r="A924" s="149">
        <v>923</v>
      </c>
      <c r="B924" s="168" t="s">
        <v>2284</v>
      </c>
      <c r="C924" s="166">
        <v>59.25</v>
      </c>
      <c r="D924" s="149" t="s">
        <v>356</v>
      </c>
      <c r="E924" s="149" t="s">
        <v>655</v>
      </c>
      <c r="F924" s="149"/>
      <c r="G924" s="223" t="str">
        <f t="shared" si="30"/>
        <v>4-</v>
      </c>
      <c r="H924" s="146" t="str">
        <f t="shared" si="31"/>
        <v>-702</v>
      </c>
    </row>
    <row r="925" spans="1:8" ht="24.75" customHeight="1">
      <c r="A925" s="149">
        <v>924</v>
      </c>
      <c r="B925" s="168" t="s">
        <v>2285</v>
      </c>
      <c r="C925" s="166">
        <v>57.34</v>
      </c>
      <c r="D925" s="149" t="s">
        <v>356</v>
      </c>
      <c r="E925" s="149" t="s">
        <v>655</v>
      </c>
      <c r="F925" s="149"/>
      <c r="G925" s="223" t="str">
        <f t="shared" si="30"/>
        <v>4-</v>
      </c>
      <c r="H925" s="146" t="str">
        <f t="shared" si="31"/>
        <v>-703</v>
      </c>
    </row>
    <row r="926" spans="1:8" ht="24.75" customHeight="1">
      <c r="A926" s="149">
        <v>925</v>
      </c>
      <c r="B926" s="168" t="s">
        <v>2286</v>
      </c>
      <c r="C926" s="166">
        <v>59.51</v>
      </c>
      <c r="D926" s="149" t="s">
        <v>356</v>
      </c>
      <c r="E926" s="149" t="s">
        <v>655</v>
      </c>
      <c r="F926" s="149"/>
      <c r="G926" s="223" t="str">
        <f t="shared" si="30"/>
        <v>4-</v>
      </c>
      <c r="H926" s="146" t="str">
        <f t="shared" si="31"/>
        <v>-705</v>
      </c>
    </row>
    <row r="927" spans="1:8" ht="24.75" customHeight="1">
      <c r="A927" s="149">
        <v>926</v>
      </c>
      <c r="B927" s="168" t="s">
        <v>2287</v>
      </c>
      <c r="C927" s="166">
        <v>59.25</v>
      </c>
      <c r="D927" s="149" t="s">
        <v>356</v>
      </c>
      <c r="E927" s="149" t="s">
        <v>655</v>
      </c>
      <c r="F927" s="149"/>
      <c r="G927" s="223" t="str">
        <f t="shared" si="30"/>
        <v>4-</v>
      </c>
      <c r="H927" s="146" t="str">
        <f t="shared" si="31"/>
        <v>-802</v>
      </c>
    </row>
    <row r="928" spans="1:8" ht="24.75" customHeight="1">
      <c r="A928" s="149">
        <v>927</v>
      </c>
      <c r="B928" s="168" t="s">
        <v>2288</v>
      </c>
      <c r="C928" s="166">
        <v>57.34</v>
      </c>
      <c r="D928" s="149" t="s">
        <v>356</v>
      </c>
      <c r="E928" s="149" t="s">
        <v>655</v>
      </c>
      <c r="F928" s="149"/>
      <c r="G928" s="223" t="str">
        <f t="shared" si="30"/>
        <v>4-</v>
      </c>
      <c r="H928" s="146" t="str">
        <f t="shared" si="31"/>
        <v>-803</v>
      </c>
    </row>
    <row r="929" spans="1:8" ht="24.75" customHeight="1">
      <c r="A929" s="149">
        <v>928</v>
      </c>
      <c r="B929" s="168" t="s">
        <v>2289</v>
      </c>
      <c r="C929" s="166">
        <v>60.07</v>
      </c>
      <c r="D929" s="149" t="s">
        <v>356</v>
      </c>
      <c r="E929" s="149" t="s">
        <v>657</v>
      </c>
      <c r="F929" s="149"/>
      <c r="G929" s="223" t="str">
        <f t="shared" si="30"/>
        <v>4-</v>
      </c>
      <c r="H929" s="146" t="str">
        <f t="shared" si="31"/>
        <v>1004</v>
      </c>
    </row>
    <row r="930" spans="1:8" ht="24.75" customHeight="1">
      <c r="A930" s="149">
        <v>929</v>
      </c>
      <c r="B930" s="168" t="s">
        <v>2290</v>
      </c>
      <c r="C930" s="166">
        <v>57.81</v>
      </c>
      <c r="D930" s="149" t="s">
        <v>356</v>
      </c>
      <c r="E930" s="149" t="s">
        <v>657</v>
      </c>
      <c r="F930" s="149"/>
      <c r="G930" s="223" t="str">
        <f t="shared" si="30"/>
        <v>4-</v>
      </c>
      <c r="H930" s="146" t="str">
        <f t="shared" si="31"/>
        <v>1802</v>
      </c>
    </row>
  </sheetData>
  <autoFilter ref="A1:N930" xr:uid="{00000000-0009-0000-0000-000010000000}"/>
  <phoneticPr fontId="1" type="noConversion"/>
  <conditionalFormatting sqref="B879">
    <cfRule type="duplicateValues" dxfId="52" priority="52"/>
  </conditionalFormatting>
  <conditionalFormatting sqref="B880">
    <cfRule type="duplicateValues" dxfId="51" priority="51"/>
  </conditionalFormatting>
  <conditionalFormatting sqref="B881">
    <cfRule type="duplicateValues" dxfId="50" priority="50"/>
  </conditionalFormatting>
  <conditionalFormatting sqref="B882">
    <cfRule type="duplicateValues" dxfId="49" priority="49"/>
  </conditionalFormatting>
  <conditionalFormatting sqref="B883">
    <cfRule type="duplicateValues" dxfId="48" priority="48"/>
  </conditionalFormatting>
  <conditionalFormatting sqref="B884">
    <cfRule type="duplicateValues" dxfId="47" priority="47"/>
  </conditionalFormatting>
  <conditionalFormatting sqref="B885">
    <cfRule type="duplicateValues" dxfId="46" priority="46"/>
  </conditionalFormatting>
  <conditionalFormatting sqref="B886">
    <cfRule type="duplicateValues" dxfId="45" priority="45"/>
  </conditionalFormatting>
  <conditionalFormatting sqref="B887">
    <cfRule type="duplicateValues" dxfId="44" priority="44"/>
  </conditionalFormatting>
  <conditionalFormatting sqref="B888">
    <cfRule type="duplicateValues" dxfId="43" priority="43"/>
  </conditionalFormatting>
  <conditionalFormatting sqref="B889">
    <cfRule type="duplicateValues" dxfId="42" priority="42"/>
  </conditionalFormatting>
  <conditionalFormatting sqref="B890">
    <cfRule type="duplicateValues" dxfId="41" priority="41"/>
  </conditionalFormatting>
  <conditionalFormatting sqref="B891">
    <cfRule type="duplicateValues" dxfId="40" priority="40"/>
  </conditionalFormatting>
  <conditionalFormatting sqref="B892">
    <cfRule type="duplicateValues" dxfId="39" priority="39"/>
  </conditionalFormatting>
  <conditionalFormatting sqref="B893">
    <cfRule type="duplicateValues" dxfId="38" priority="38"/>
  </conditionalFormatting>
  <conditionalFormatting sqref="B894">
    <cfRule type="duplicateValues" dxfId="37" priority="37"/>
  </conditionalFormatting>
  <conditionalFormatting sqref="B895">
    <cfRule type="duplicateValues" dxfId="36" priority="36"/>
  </conditionalFormatting>
  <conditionalFormatting sqref="B896">
    <cfRule type="duplicateValues" dxfId="35" priority="35"/>
  </conditionalFormatting>
  <conditionalFormatting sqref="B897">
    <cfRule type="duplicateValues" dxfId="34" priority="34"/>
  </conditionalFormatting>
  <conditionalFormatting sqref="B898">
    <cfRule type="duplicateValues" dxfId="33" priority="33"/>
  </conditionalFormatting>
  <conditionalFormatting sqref="B899">
    <cfRule type="duplicateValues" dxfId="32" priority="32"/>
  </conditionalFormatting>
  <conditionalFormatting sqref="B900">
    <cfRule type="duplicateValues" dxfId="31" priority="31"/>
  </conditionalFormatting>
  <conditionalFormatting sqref="B901">
    <cfRule type="duplicateValues" dxfId="30" priority="30"/>
  </conditionalFormatting>
  <conditionalFormatting sqref="B902">
    <cfRule type="duplicateValues" dxfId="29" priority="29"/>
  </conditionalFormatting>
  <conditionalFormatting sqref="B903">
    <cfRule type="duplicateValues" dxfId="28" priority="28"/>
  </conditionalFormatting>
  <conditionalFormatting sqref="B904">
    <cfRule type="duplicateValues" dxfId="27" priority="27"/>
  </conditionalFormatting>
  <conditionalFormatting sqref="B905">
    <cfRule type="duplicateValues" dxfId="26" priority="26"/>
  </conditionalFormatting>
  <conditionalFormatting sqref="B906">
    <cfRule type="duplicateValues" dxfId="25" priority="25"/>
  </conditionalFormatting>
  <conditionalFormatting sqref="B907">
    <cfRule type="duplicateValues" dxfId="24" priority="24"/>
  </conditionalFormatting>
  <conditionalFormatting sqref="B908">
    <cfRule type="duplicateValues" dxfId="23" priority="23"/>
  </conditionalFormatting>
  <conditionalFormatting sqref="B909">
    <cfRule type="duplicateValues" dxfId="22" priority="2"/>
  </conditionalFormatting>
  <conditionalFormatting sqref="B910">
    <cfRule type="duplicateValues" dxfId="21" priority="1"/>
  </conditionalFormatting>
  <conditionalFormatting sqref="B911">
    <cfRule type="duplicateValues" dxfId="20" priority="22"/>
  </conditionalFormatting>
  <conditionalFormatting sqref="B912">
    <cfRule type="duplicateValues" dxfId="19" priority="21"/>
  </conditionalFormatting>
  <conditionalFormatting sqref="B913">
    <cfRule type="duplicateValues" dxfId="18" priority="20"/>
  </conditionalFormatting>
  <conditionalFormatting sqref="B914">
    <cfRule type="duplicateValues" dxfId="17" priority="19"/>
  </conditionalFormatting>
  <conditionalFormatting sqref="B915">
    <cfRule type="duplicateValues" dxfId="16" priority="18"/>
  </conditionalFormatting>
  <conditionalFormatting sqref="B916">
    <cfRule type="duplicateValues" dxfId="15" priority="17"/>
  </conditionalFormatting>
  <conditionalFormatting sqref="B917">
    <cfRule type="duplicateValues" dxfId="14" priority="16"/>
  </conditionalFormatting>
  <conditionalFormatting sqref="B918">
    <cfRule type="duplicateValues" dxfId="13" priority="15"/>
  </conditionalFormatting>
  <conditionalFormatting sqref="B919">
    <cfRule type="duplicateValues" dxfId="12" priority="14"/>
  </conditionalFormatting>
  <conditionalFormatting sqref="B920">
    <cfRule type="duplicateValues" dxfId="11" priority="13"/>
  </conditionalFormatting>
  <conditionalFormatting sqref="B921">
    <cfRule type="duplicateValues" dxfId="10" priority="12"/>
  </conditionalFormatting>
  <conditionalFormatting sqref="B922">
    <cfRule type="duplicateValues" dxfId="9" priority="11"/>
  </conditionalFormatting>
  <conditionalFormatting sqref="B923">
    <cfRule type="duplicateValues" dxfId="8" priority="10"/>
  </conditionalFormatting>
  <conditionalFormatting sqref="B924">
    <cfRule type="duplicateValues" dxfId="7" priority="9"/>
  </conditionalFormatting>
  <conditionalFormatting sqref="B925">
    <cfRule type="duplicateValues" dxfId="6" priority="8"/>
  </conditionalFormatting>
  <conditionalFormatting sqref="B926">
    <cfRule type="duplicateValues" dxfId="5" priority="7"/>
  </conditionalFormatting>
  <conditionalFormatting sqref="B927">
    <cfRule type="duplicateValues" dxfId="4" priority="6"/>
  </conditionalFormatting>
  <conditionalFormatting sqref="B928">
    <cfRule type="duplicateValues" dxfId="3" priority="5"/>
  </conditionalFormatting>
  <conditionalFormatting sqref="B929">
    <cfRule type="duplicateValues" dxfId="2" priority="4"/>
  </conditionalFormatting>
  <conditionalFormatting sqref="B930">
    <cfRule type="duplicateValues" dxfId="1" priority="3"/>
  </conditionalFormatting>
  <conditionalFormatting sqref="B873:B878">
    <cfRule type="duplicateValues" dxfId="0" priority="53"/>
  </conditionalFormatting>
  <pageMargins left="0.75" right="0.75" top="1" bottom="1" header="0.5" footer="0.5"/>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Q734"/>
  <sheetViews>
    <sheetView topLeftCell="H1" workbookViewId="0">
      <selection activeCell="J23" sqref="J23"/>
    </sheetView>
  </sheetViews>
  <sheetFormatPr defaultColWidth="9" defaultRowHeight="24" customHeight="1"/>
  <cols>
    <col min="1" max="5" width="9" style="150"/>
    <col min="6" max="6" width="17.875" style="150" customWidth="1"/>
    <col min="7" max="7" width="12.75" style="150" customWidth="1"/>
    <col min="8" max="9" width="9" style="150"/>
    <col min="10" max="10" width="13" style="150" bestFit="1" customWidth="1"/>
    <col min="11" max="11" width="13.125" style="150" bestFit="1" customWidth="1"/>
    <col min="12" max="12" width="12.75" style="150" bestFit="1" customWidth="1"/>
    <col min="13" max="13" width="10.5" style="150" bestFit="1" customWidth="1"/>
    <col min="14" max="14" width="12.25" style="150" customWidth="1"/>
    <col min="15" max="16384" width="9" style="150"/>
  </cols>
  <sheetData>
    <row r="1" spans="1:17" ht="24" customHeight="1">
      <c r="A1" s="171" t="s">
        <v>77</v>
      </c>
      <c r="B1" s="171" t="s">
        <v>353</v>
      </c>
      <c r="C1" s="171" t="s">
        <v>248</v>
      </c>
      <c r="D1" s="171" t="s">
        <v>236</v>
      </c>
      <c r="E1" s="171" t="s">
        <v>155</v>
      </c>
      <c r="F1" s="171" t="s">
        <v>1258</v>
      </c>
      <c r="G1" s="227"/>
    </row>
    <row r="2" spans="1:17" ht="24" customHeight="1">
      <c r="A2" s="148">
        <v>1</v>
      </c>
      <c r="B2" s="151" t="s">
        <v>2291</v>
      </c>
      <c r="C2" s="151">
        <v>59.64</v>
      </c>
      <c r="D2" s="149" t="s">
        <v>356</v>
      </c>
      <c r="E2" s="149" t="s">
        <v>655</v>
      </c>
      <c r="F2" s="169"/>
      <c r="G2" s="228" t="str">
        <f>LEFT(B2,2)</f>
        <v>10</v>
      </c>
      <c r="H2" s="146" t="str">
        <f>RIGHT(B2,4)</f>
        <v>-204</v>
      </c>
      <c r="I2" s="180" t="s">
        <v>143</v>
      </c>
      <c r="J2" s="180" t="s">
        <v>155</v>
      </c>
      <c r="K2" s="180" t="s">
        <v>308</v>
      </c>
      <c r="L2" s="180" t="s">
        <v>3480</v>
      </c>
      <c r="M2" s="180" t="s">
        <v>3481</v>
      </c>
      <c r="N2" s="180" t="s">
        <v>3589</v>
      </c>
    </row>
    <row r="3" spans="1:17" ht="24" customHeight="1">
      <c r="A3" s="148">
        <v>2</v>
      </c>
      <c r="B3" s="151" t="s">
        <v>2292</v>
      </c>
      <c r="C3" s="151">
        <v>59.23</v>
      </c>
      <c r="D3" s="149" t="s">
        <v>356</v>
      </c>
      <c r="E3" s="149" t="s">
        <v>655</v>
      </c>
      <c r="F3" s="169"/>
      <c r="G3" s="228" t="str">
        <f t="shared" ref="G3" si="0">LEFT(B3,2)</f>
        <v>10</v>
      </c>
      <c r="H3" s="146" t="str">
        <f t="shared" ref="H3" si="1">RIGHT(B3,4)</f>
        <v>-505</v>
      </c>
      <c r="I3" s="180" t="s">
        <v>356</v>
      </c>
      <c r="J3" s="180" t="s">
        <v>655</v>
      </c>
      <c r="K3" s="180">
        <f t="array" ref="K3">COUNTIFS(D2:D734,I3,E2:E734,J3)</f>
        <v>440</v>
      </c>
      <c r="L3" s="180" t="s">
        <v>3486</v>
      </c>
      <c r="M3" s="180">
        <f>SUMIF(E2:E734,J3,C2:C734)</f>
        <v>26279.139999999963</v>
      </c>
      <c r="N3" s="201" t="s">
        <v>3592</v>
      </c>
    </row>
    <row r="4" spans="1:17" ht="24" customHeight="1">
      <c r="A4" s="148">
        <v>3</v>
      </c>
      <c r="B4" s="172" t="s">
        <v>2293</v>
      </c>
      <c r="C4" s="151">
        <v>59.62</v>
      </c>
      <c r="D4" s="149" t="s">
        <v>356</v>
      </c>
      <c r="E4" s="149" t="s">
        <v>657</v>
      </c>
      <c r="F4" s="169"/>
      <c r="G4" s="228" t="str">
        <f t="shared" ref="G4:G67" si="2">LEFT(B4,2)</f>
        <v>14</v>
      </c>
      <c r="H4" s="146" t="str">
        <f t="shared" ref="H4:H67" si="3">RIGHT(B4,4)</f>
        <v>1603</v>
      </c>
      <c r="I4" s="180"/>
      <c r="J4" s="180" t="s">
        <v>657</v>
      </c>
      <c r="K4" s="180">
        <f t="array" ref="K4">COUNTIFS(D2:D734,I3,E2:E734,J4)</f>
        <v>293</v>
      </c>
      <c r="L4" s="180" t="s">
        <v>3487</v>
      </c>
      <c r="M4" s="180">
        <f>SUMIF(E2:E734,J4,C2:C734)</f>
        <v>17471.370000000017</v>
      </c>
      <c r="N4" s="201" t="s">
        <v>3592</v>
      </c>
    </row>
    <row r="5" spans="1:17" ht="24" customHeight="1">
      <c r="A5" s="148">
        <v>4</v>
      </c>
      <c r="B5" s="172" t="s">
        <v>2294</v>
      </c>
      <c r="C5" s="151">
        <v>59.62</v>
      </c>
      <c r="D5" s="149" t="s">
        <v>356</v>
      </c>
      <c r="E5" s="149" t="s">
        <v>657</v>
      </c>
      <c r="F5" s="169"/>
      <c r="G5" s="228" t="str">
        <f t="shared" si="2"/>
        <v>14</v>
      </c>
      <c r="H5" s="146" t="str">
        <f t="shared" si="3"/>
        <v>1604</v>
      </c>
      <c r="I5" s="180"/>
      <c r="J5" s="180"/>
      <c r="K5" s="192">
        <f>K3+K4</f>
        <v>733</v>
      </c>
      <c r="L5" s="180"/>
      <c r="M5" s="194">
        <f>M3+M4</f>
        <v>43750.50999999998</v>
      </c>
      <c r="N5" s="193">
        <f>SUM(C2:C734)</f>
        <v>43750.510000000402</v>
      </c>
    </row>
    <row r="6" spans="1:17" s="177" customFormat="1" ht="24" customHeight="1">
      <c r="A6" s="173">
        <v>5</v>
      </c>
      <c r="B6" s="174" t="s">
        <v>2295</v>
      </c>
      <c r="C6" s="175">
        <v>59.62</v>
      </c>
      <c r="D6" s="149" t="s">
        <v>356</v>
      </c>
      <c r="E6" s="176" t="s">
        <v>655</v>
      </c>
      <c r="F6" s="169"/>
      <c r="G6" s="228" t="str">
        <f t="shared" si="2"/>
        <v>14</v>
      </c>
      <c r="H6" s="146" t="str">
        <f t="shared" si="3"/>
        <v>-803</v>
      </c>
    </row>
    <row r="7" spans="1:17" ht="24" customHeight="1">
      <c r="A7" s="148">
        <v>6</v>
      </c>
      <c r="B7" s="172" t="s">
        <v>2296</v>
      </c>
      <c r="C7" s="151">
        <v>59.9</v>
      </c>
      <c r="D7" s="149" t="s">
        <v>356</v>
      </c>
      <c r="E7" s="149" t="s">
        <v>657</v>
      </c>
      <c r="F7" s="169"/>
      <c r="G7" s="228" t="str">
        <f t="shared" si="2"/>
        <v>14</v>
      </c>
      <c r="H7" s="146" t="str">
        <f t="shared" si="3"/>
        <v>1805</v>
      </c>
    </row>
    <row r="8" spans="1:17" ht="24" customHeight="1">
      <c r="A8" s="173">
        <v>7</v>
      </c>
      <c r="B8" s="178" t="s">
        <v>2297</v>
      </c>
      <c r="C8" s="178">
        <v>59.64</v>
      </c>
      <c r="D8" s="149" t="s">
        <v>356</v>
      </c>
      <c r="E8" s="149" t="s">
        <v>655</v>
      </c>
      <c r="F8" s="169"/>
      <c r="G8" s="228" t="str">
        <f t="shared" si="2"/>
        <v>10</v>
      </c>
      <c r="H8" s="146" t="str">
        <f t="shared" si="3"/>
        <v>1304</v>
      </c>
    </row>
    <row r="9" spans="1:17" ht="24" customHeight="1">
      <c r="A9" s="173">
        <v>8</v>
      </c>
      <c r="B9" s="178" t="s">
        <v>2298</v>
      </c>
      <c r="C9" s="178">
        <v>59.23</v>
      </c>
      <c r="D9" s="149" t="s">
        <v>356</v>
      </c>
      <c r="E9" s="149" t="s">
        <v>655</v>
      </c>
      <c r="F9" s="169"/>
      <c r="G9" s="228" t="str">
        <f t="shared" si="2"/>
        <v>10</v>
      </c>
      <c r="H9" s="146" t="str">
        <f t="shared" si="3"/>
        <v>1305</v>
      </c>
      <c r="J9" s="150" t="s">
        <v>3688</v>
      </c>
      <c r="K9" s="180">
        <f>COUNTIFS(G2:G930,J9)</f>
        <v>293</v>
      </c>
      <c r="M9" s="180">
        <f ca="1">SUMIF(G2:G1048576,J9,C2:C930)</f>
        <v>17533.569999999982</v>
      </c>
      <c r="N9" s="150" t="s">
        <v>3689</v>
      </c>
      <c r="O9" s="180">
        <f>SUMIFS(C2:C930,E2:E930,N9,G2:G930,J9)</f>
        <v>11967.99999999998</v>
      </c>
      <c r="P9" s="150" t="s">
        <v>3690</v>
      </c>
      <c r="Q9" s="180">
        <f>SUMIFS(C2:C930,E2:E930,P9,G2:G930,J9)</f>
        <v>5565.5699999999943</v>
      </c>
    </row>
    <row r="10" spans="1:17" ht="24" customHeight="1">
      <c r="A10" s="148">
        <v>9</v>
      </c>
      <c r="B10" s="178" t="s">
        <v>2299</v>
      </c>
      <c r="C10" s="178">
        <v>59.92</v>
      </c>
      <c r="D10" s="149" t="s">
        <v>356</v>
      </c>
      <c r="E10" s="149" t="s">
        <v>655</v>
      </c>
      <c r="F10" s="169"/>
      <c r="G10" s="228" t="str">
        <f t="shared" si="2"/>
        <v>10</v>
      </c>
      <c r="H10" s="146" t="str">
        <f t="shared" si="3"/>
        <v>1401</v>
      </c>
      <c r="J10" s="150">
        <v>10</v>
      </c>
      <c r="K10" s="180">
        <f>COUNTIFS(G2:G930,J10)</f>
        <v>165</v>
      </c>
      <c r="M10" s="180">
        <f>SUMIF(G2:G930,J10,C2:C930)</f>
        <v>9841.1399999999958</v>
      </c>
      <c r="N10" s="150" t="s">
        <v>3689</v>
      </c>
      <c r="O10" s="180">
        <f>SUMIFS(C2:C931,E2:E931,N10,G2:G931,J10)</f>
        <v>9841.1399999999958</v>
      </c>
      <c r="P10" s="150" t="s">
        <v>3690</v>
      </c>
      <c r="Q10" s="180">
        <f>SUMIFS(C2:C931,E2:E931,P10,G2:G931,J10)</f>
        <v>0</v>
      </c>
    </row>
    <row r="11" spans="1:17" ht="24" customHeight="1">
      <c r="A11" s="173">
        <v>10</v>
      </c>
      <c r="B11" s="178" t="s">
        <v>2300</v>
      </c>
      <c r="C11" s="178">
        <v>59.64</v>
      </c>
      <c r="D11" s="149" t="s">
        <v>356</v>
      </c>
      <c r="E11" s="149" t="s">
        <v>655</v>
      </c>
      <c r="F11" s="169"/>
      <c r="G11" s="228" t="str">
        <f t="shared" si="2"/>
        <v>10</v>
      </c>
      <c r="H11" s="146" t="str">
        <f t="shared" si="3"/>
        <v>1402</v>
      </c>
      <c r="J11" s="150">
        <v>14</v>
      </c>
      <c r="K11" s="180">
        <f t="array" ref="K11">COUNTIFS(G2:G930,J11)</f>
        <v>275</v>
      </c>
      <c r="M11" s="180">
        <f t="array" ref="M11">SUMIF(G2:G930,J11,C2:C930)</f>
        <v>16375.800000000039</v>
      </c>
      <c r="N11" s="150" t="s">
        <v>3689</v>
      </c>
      <c r="O11" s="180">
        <f t="shared" ref="O11:O12" si="4">SUMIFS(C4:C932,E4:E932,N11,G4:G932,J11)</f>
        <v>4469.9999999999955</v>
      </c>
      <c r="P11" s="150" t="s">
        <v>3690</v>
      </c>
      <c r="Q11" s="180">
        <f>SUMIFS(C2:C932,E2:E932,P11,G2:G932,J11)</f>
        <v>11905.800000000014</v>
      </c>
    </row>
    <row r="12" spans="1:17" ht="24" customHeight="1">
      <c r="A12" s="173">
        <v>11</v>
      </c>
      <c r="B12" s="178" t="s">
        <v>2301</v>
      </c>
      <c r="C12" s="178">
        <v>59.64</v>
      </c>
      <c r="D12" s="149" t="s">
        <v>356</v>
      </c>
      <c r="E12" s="149" t="s">
        <v>655</v>
      </c>
      <c r="F12" s="169"/>
      <c r="G12" s="228" t="str">
        <f t="shared" si="2"/>
        <v>10</v>
      </c>
      <c r="H12" s="146" t="str">
        <f t="shared" si="3"/>
        <v>1403</v>
      </c>
      <c r="K12" s="180">
        <f>COUNTIFS(G2:G930,J12)</f>
        <v>0</v>
      </c>
      <c r="M12" s="180">
        <f>SUMIF(G2:G930,J12,C2:C930)</f>
        <v>0</v>
      </c>
      <c r="N12" s="150" t="s">
        <v>3689</v>
      </c>
      <c r="O12" s="180">
        <f t="shared" si="4"/>
        <v>0</v>
      </c>
      <c r="P12" s="150" t="s">
        <v>3690</v>
      </c>
      <c r="Q12" s="180">
        <f t="shared" ref="Q12" si="5">SUMIFS(C5:C933,E5:E933,P12,G5:G933,J12)</f>
        <v>0</v>
      </c>
    </row>
    <row r="13" spans="1:17" ht="24" customHeight="1">
      <c r="A13" s="148">
        <v>12</v>
      </c>
      <c r="B13" s="178" t="s">
        <v>2302</v>
      </c>
      <c r="C13" s="178">
        <v>59.64</v>
      </c>
      <c r="D13" s="149" t="s">
        <v>356</v>
      </c>
      <c r="E13" s="149" t="s">
        <v>655</v>
      </c>
      <c r="F13" s="169"/>
      <c r="G13" s="228" t="str">
        <f t="shared" si="2"/>
        <v>10</v>
      </c>
      <c r="H13" s="146" t="str">
        <f t="shared" si="3"/>
        <v>1404</v>
      </c>
      <c r="K13" s="229">
        <f>SUM(K9:K12)</f>
        <v>733</v>
      </c>
      <c r="M13" s="229">
        <f ca="1">SUM(M9:M12)</f>
        <v>43750.510000000017</v>
      </c>
      <c r="O13" s="229">
        <f>SUM(O9:O12)</f>
        <v>26279.139999999974</v>
      </c>
      <c r="Q13" s="229">
        <f>SUM(Q9:Q12)</f>
        <v>17471.37000000001</v>
      </c>
    </row>
    <row r="14" spans="1:17" ht="24" customHeight="1">
      <c r="A14" s="173">
        <v>13</v>
      </c>
      <c r="B14" s="178" t="s">
        <v>2303</v>
      </c>
      <c r="C14" s="178">
        <v>59.23</v>
      </c>
      <c r="D14" s="149" t="s">
        <v>356</v>
      </c>
      <c r="E14" s="149" t="s">
        <v>655</v>
      </c>
      <c r="F14" s="169"/>
      <c r="G14" s="228" t="str">
        <f t="shared" si="2"/>
        <v>10</v>
      </c>
      <c r="H14" s="146" t="str">
        <f t="shared" si="3"/>
        <v>1405</v>
      </c>
      <c r="K14" s="231" t="s">
        <v>3691</v>
      </c>
      <c r="L14" s="231" t="s">
        <v>3692</v>
      </c>
      <c r="M14" s="231" t="s">
        <v>3690</v>
      </c>
      <c r="N14" s="231">
        <f t="array" ref="N14">MODE(IF(E2:E734=M14,C2:C734,""))</f>
        <v>59.62</v>
      </c>
      <c r="O14" s="232">
        <f>COUNTIFS(E2:E734,M14,C2:C734,N14)</f>
        <v>120</v>
      </c>
    </row>
    <row r="15" spans="1:17" ht="24" customHeight="1">
      <c r="A15" s="173">
        <v>14</v>
      </c>
      <c r="B15" s="178" t="s">
        <v>2304</v>
      </c>
      <c r="C15" s="178">
        <v>59.23</v>
      </c>
      <c r="D15" s="149" t="s">
        <v>356</v>
      </c>
      <c r="E15" s="149" t="s">
        <v>655</v>
      </c>
      <c r="F15" s="169"/>
      <c r="G15" s="228" t="str">
        <f t="shared" si="2"/>
        <v>10</v>
      </c>
      <c r="H15" s="146" t="str">
        <f t="shared" si="3"/>
        <v>1001</v>
      </c>
      <c r="K15" s="146"/>
      <c r="L15" s="146"/>
      <c r="M15" s="236" t="s">
        <v>3689</v>
      </c>
      <c r="N15" s="236">
        <f>MODE(IF(E2:E734=M15,C2:C734,""))</f>
        <v>59.99</v>
      </c>
      <c r="O15" s="237">
        <f>COUNTIFS(E2:E791,M15,C2:C791,N15)</f>
        <v>135</v>
      </c>
    </row>
    <row r="16" spans="1:17" ht="24" customHeight="1">
      <c r="A16" s="148">
        <v>15</v>
      </c>
      <c r="B16" s="178" t="s">
        <v>2305</v>
      </c>
      <c r="C16" s="178">
        <v>59.64</v>
      </c>
      <c r="D16" s="149" t="s">
        <v>356</v>
      </c>
      <c r="E16" s="149" t="s">
        <v>655</v>
      </c>
      <c r="F16" s="169"/>
      <c r="G16" s="228" t="str">
        <f t="shared" si="2"/>
        <v>10</v>
      </c>
      <c r="H16" s="146" t="str">
        <f t="shared" si="3"/>
        <v>1002</v>
      </c>
    </row>
    <row r="17" spans="1:14" ht="24" customHeight="1">
      <c r="A17" s="173">
        <v>16</v>
      </c>
      <c r="B17" s="178" t="s">
        <v>2306</v>
      </c>
      <c r="C17" s="178">
        <v>59.64</v>
      </c>
      <c r="D17" s="149" t="s">
        <v>356</v>
      </c>
      <c r="E17" s="149" t="s">
        <v>655</v>
      </c>
      <c r="F17" s="169"/>
      <c r="G17" s="228" t="str">
        <f t="shared" si="2"/>
        <v>10</v>
      </c>
      <c r="H17" s="146" t="str">
        <f t="shared" si="3"/>
        <v>1003</v>
      </c>
      <c r="M17" s="150" t="s">
        <v>3690</v>
      </c>
      <c r="N17" s="150" t="s">
        <v>3689</v>
      </c>
    </row>
    <row r="18" spans="1:14" ht="24" customHeight="1">
      <c r="A18" s="173">
        <v>17</v>
      </c>
      <c r="B18" s="178" t="s">
        <v>2307</v>
      </c>
      <c r="C18" s="178">
        <v>59.64</v>
      </c>
      <c r="D18" s="149" t="s">
        <v>356</v>
      </c>
      <c r="E18" s="149" t="s">
        <v>655</v>
      </c>
      <c r="F18" s="169"/>
      <c r="G18" s="228" t="str">
        <f t="shared" si="2"/>
        <v>10</v>
      </c>
      <c r="H18" s="146" t="str">
        <f t="shared" si="3"/>
        <v>1004</v>
      </c>
      <c r="K18" s="150">
        <f>COUNT(_xlfn.MODE.MULT(C2:C2:C734))</f>
        <v>1</v>
      </c>
      <c r="L18" s="150">
        <f>_xlfn.MODE.MULT(C2:C734)</f>
        <v>59.99</v>
      </c>
      <c r="M18" s="239">
        <f>COUNTIFS($D$2:$D$930,$L$14,$E$2:$E$930,$M$17,$C$2:$C$930,L18)</f>
        <v>57</v>
      </c>
      <c r="N18" s="234">
        <f>COUNTIFS($D$2:$D$930,$L$14,$E$2:$E$930,$N$17,$C$2:$C$930,L18)</f>
        <v>135</v>
      </c>
    </row>
    <row r="19" spans="1:14" ht="24" customHeight="1">
      <c r="A19" s="148">
        <v>18</v>
      </c>
      <c r="B19" s="178" t="s">
        <v>2308</v>
      </c>
      <c r="C19" s="178">
        <v>59.92</v>
      </c>
      <c r="D19" s="149" t="s">
        <v>356</v>
      </c>
      <c r="E19" s="149" t="s">
        <v>655</v>
      </c>
      <c r="F19" s="169"/>
      <c r="G19" s="228" t="str">
        <f t="shared" si="2"/>
        <v>10</v>
      </c>
      <c r="H19" s="146" t="str">
        <f t="shared" si="3"/>
        <v>1005</v>
      </c>
    </row>
    <row r="20" spans="1:14" ht="24" customHeight="1">
      <c r="A20" s="173">
        <v>19</v>
      </c>
      <c r="B20" s="178" t="s">
        <v>2309</v>
      </c>
      <c r="C20" s="178">
        <v>59.23</v>
      </c>
      <c r="D20" s="149" t="s">
        <v>356</v>
      </c>
      <c r="E20" s="149" t="s">
        <v>655</v>
      </c>
      <c r="F20" s="169"/>
      <c r="G20" s="228" t="str">
        <f t="shared" si="2"/>
        <v>10</v>
      </c>
      <c r="H20" s="146" t="str">
        <f t="shared" si="3"/>
        <v>1101</v>
      </c>
    </row>
    <row r="21" spans="1:14" ht="24" customHeight="1">
      <c r="A21" s="173">
        <v>20</v>
      </c>
      <c r="B21" s="178" t="s">
        <v>2310</v>
      </c>
      <c r="C21" s="178">
        <v>59.64</v>
      </c>
      <c r="D21" s="149" t="s">
        <v>356</v>
      </c>
      <c r="E21" s="149" t="s">
        <v>655</v>
      </c>
      <c r="F21" s="169"/>
      <c r="G21" s="228" t="str">
        <f t="shared" si="2"/>
        <v>10</v>
      </c>
      <c r="H21" s="146" t="str">
        <f t="shared" si="3"/>
        <v>1102</v>
      </c>
    </row>
    <row r="22" spans="1:14" ht="24" customHeight="1">
      <c r="A22" s="148">
        <v>21</v>
      </c>
      <c r="B22" s="178" t="s">
        <v>2311</v>
      </c>
      <c r="C22" s="178">
        <v>59.64</v>
      </c>
      <c r="D22" s="149" t="s">
        <v>356</v>
      </c>
      <c r="E22" s="149" t="s">
        <v>655</v>
      </c>
      <c r="F22" s="169"/>
      <c r="G22" s="228" t="str">
        <f t="shared" si="2"/>
        <v>10</v>
      </c>
      <c r="H22" s="146" t="str">
        <f t="shared" si="3"/>
        <v>1103</v>
      </c>
    </row>
    <row r="23" spans="1:14" ht="24" customHeight="1">
      <c r="A23" s="173">
        <v>22</v>
      </c>
      <c r="B23" s="178" t="s">
        <v>2312</v>
      </c>
      <c r="C23" s="178">
        <v>59.64</v>
      </c>
      <c r="D23" s="149" t="s">
        <v>356</v>
      </c>
      <c r="E23" s="149" t="s">
        <v>655</v>
      </c>
      <c r="F23" s="169"/>
      <c r="G23" s="228" t="str">
        <f t="shared" si="2"/>
        <v>10</v>
      </c>
      <c r="H23" s="146" t="str">
        <f t="shared" si="3"/>
        <v>1104</v>
      </c>
      <c r="J23" s="309" t="s">
        <v>3854</v>
      </c>
      <c r="K23" t="s">
        <v>3860</v>
      </c>
      <c r="L23"/>
    </row>
    <row r="24" spans="1:14" ht="24" customHeight="1">
      <c r="A24" s="173">
        <v>23</v>
      </c>
      <c r="B24" s="178" t="s">
        <v>2313</v>
      </c>
      <c r="C24" s="178">
        <v>59.92</v>
      </c>
      <c r="D24" s="149" t="s">
        <v>356</v>
      </c>
      <c r="E24" s="149" t="s">
        <v>655</v>
      </c>
      <c r="F24" s="169"/>
      <c r="G24" s="228" t="str">
        <f t="shared" si="2"/>
        <v>10</v>
      </c>
      <c r="H24" s="146" t="str">
        <f t="shared" si="3"/>
        <v>1105</v>
      </c>
      <c r="J24" s="310" t="s">
        <v>3861</v>
      </c>
      <c r="K24" s="312">
        <v>440</v>
      </c>
      <c r="L24"/>
    </row>
    <row r="25" spans="1:14" ht="24" customHeight="1">
      <c r="A25" s="148">
        <v>24</v>
      </c>
      <c r="B25" s="178" t="s">
        <v>2314</v>
      </c>
      <c r="C25" s="178">
        <v>59.23</v>
      </c>
      <c r="D25" s="149" t="s">
        <v>356</v>
      </c>
      <c r="E25" s="149" t="s">
        <v>655</v>
      </c>
      <c r="F25" s="169"/>
      <c r="G25" s="228" t="str">
        <f t="shared" si="2"/>
        <v>10</v>
      </c>
      <c r="H25" s="146" t="str">
        <f t="shared" si="3"/>
        <v>1201</v>
      </c>
      <c r="J25" s="311" t="s">
        <v>3855</v>
      </c>
      <c r="K25" s="312">
        <v>440</v>
      </c>
      <c r="L25"/>
    </row>
    <row r="26" spans="1:14" ht="24" customHeight="1">
      <c r="A26" s="173">
        <v>25</v>
      </c>
      <c r="B26" s="178" t="s">
        <v>2315</v>
      </c>
      <c r="C26" s="178">
        <v>59.64</v>
      </c>
      <c r="D26" s="149" t="s">
        <v>356</v>
      </c>
      <c r="E26" s="149" t="s">
        <v>655</v>
      </c>
      <c r="F26" s="169"/>
      <c r="G26" s="228" t="str">
        <f t="shared" si="2"/>
        <v>10</v>
      </c>
      <c r="H26" s="146" t="str">
        <f t="shared" si="3"/>
        <v>1202</v>
      </c>
      <c r="J26" s="310" t="s">
        <v>3862</v>
      </c>
      <c r="K26" s="312">
        <v>293</v>
      </c>
      <c r="L26"/>
    </row>
    <row r="27" spans="1:14" ht="24" customHeight="1">
      <c r="A27" s="173">
        <v>26</v>
      </c>
      <c r="B27" s="178" t="s">
        <v>2316</v>
      </c>
      <c r="C27" s="178">
        <v>59.64</v>
      </c>
      <c r="D27" s="149" t="s">
        <v>356</v>
      </c>
      <c r="E27" s="149" t="s">
        <v>655</v>
      </c>
      <c r="F27" s="169"/>
      <c r="G27" s="228" t="str">
        <f t="shared" si="2"/>
        <v>10</v>
      </c>
      <c r="H27" s="146" t="str">
        <f t="shared" si="3"/>
        <v>1203</v>
      </c>
      <c r="J27" s="311" t="s">
        <v>3855</v>
      </c>
      <c r="K27" s="312">
        <v>293</v>
      </c>
      <c r="L27"/>
    </row>
    <row r="28" spans="1:14" ht="24" customHeight="1">
      <c r="A28" s="148">
        <v>27</v>
      </c>
      <c r="B28" s="178" t="s">
        <v>2317</v>
      </c>
      <c r="C28" s="178">
        <v>59.64</v>
      </c>
      <c r="D28" s="149" t="s">
        <v>356</v>
      </c>
      <c r="E28" s="149" t="s">
        <v>655</v>
      </c>
      <c r="F28" s="169"/>
      <c r="G28" s="228" t="str">
        <f t="shared" si="2"/>
        <v>10</v>
      </c>
      <c r="H28" s="146" t="str">
        <f t="shared" si="3"/>
        <v>1204</v>
      </c>
      <c r="J28" s="310" t="s">
        <v>3856</v>
      </c>
      <c r="K28" s="312"/>
      <c r="L28"/>
    </row>
    <row r="29" spans="1:14" ht="24" customHeight="1">
      <c r="A29" s="173">
        <v>28</v>
      </c>
      <c r="B29" s="178" t="s">
        <v>2318</v>
      </c>
      <c r="C29" s="178">
        <v>59.92</v>
      </c>
      <c r="D29" s="149" t="s">
        <v>356</v>
      </c>
      <c r="E29" s="149" t="s">
        <v>655</v>
      </c>
      <c r="F29" s="169"/>
      <c r="G29" s="228" t="str">
        <f t="shared" si="2"/>
        <v>10</v>
      </c>
      <c r="H29" s="146" t="str">
        <f t="shared" si="3"/>
        <v>1205</v>
      </c>
      <c r="J29" s="311" t="s">
        <v>3856</v>
      </c>
      <c r="K29" s="312"/>
      <c r="L29"/>
    </row>
    <row r="30" spans="1:14" ht="24" customHeight="1">
      <c r="A30" s="173">
        <v>29</v>
      </c>
      <c r="B30" s="178" t="s">
        <v>2319</v>
      </c>
      <c r="C30" s="178">
        <v>59.23</v>
      </c>
      <c r="D30" s="149" t="s">
        <v>356</v>
      </c>
      <c r="E30" s="149" t="s">
        <v>655</v>
      </c>
      <c r="F30" s="169"/>
      <c r="G30" s="228" t="str">
        <f t="shared" si="2"/>
        <v>10</v>
      </c>
      <c r="H30" s="146" t="str">
        <f t="shared" si="3"/>
        <v>1301</v>
      </c>
      <c r="J30" s="310" t="s">
        <v>3857</v>
      </c>
      <c r="K30" s="312">
        <v>733</v>
      </c>
      <c r="L30"/>
    </row>
    <row r="31" spans="1:14" ht="24" customHeight="1">
      <c r="A31" s="148">
        <v>30</v>
      </c>
      <c r="B31" s="178" t="s">
        <v>2320</v>
      </c>
      <c r="C31" s="178">
        <v>59.64</v>
      </c>
      <c r="D31" s="149" t="s">
        <v>356</v>
      </c>
      <c r="E31" s="149" t="s">
        <v>655</v>
      </c>
      <c r="F31" s="169"/>
      <c r="G31" s="228" t="str">
        <f t="shared" si="2"/>
        <v>10</v>
      </c>
      <c r="H31" s="146" t="str">
        <f t="shared" si="3"/>
        <v>1302</v>
      </c>
      <c r="J31"/>
      <c r="K31"/>
      <c r="L31"/>
    </row>
    <row r="32" spans="1:14" ht="24" customHeight="1">
      <c r="A32" s="173">
        <v>31</v>
      </c>
      <c r="B32" s="178" t="s">
        <v>2321</v>
      </c>
      <c r="C32" s="178">
        <v>59.64</v>
      </c>
      <c r="D32" s="149" t="s">
        <v>356</v>
      </c>
      <c r="E32" s="149" t="s">
        <v>655</v>
      </c>
      <c r="F32" s="169"/>
      <c r="G32" s="228" t="str">
        <f t="shared" si="2"/>
        <v>10</v>
      </c>
      <c r="H32" s="146" t="str">
        <f t="shared" si="3"/>
        <v>1303</v>
      </c>
      <c r="J32"/>
      <c r="K32"/>
      <c r="L32"/>
    </row>
    <row r="33" spans="1:12" ht="24" customHeight="1">
      <c r="A33" s="173">
        <v>32</v>
      </c>
      <c r="B33" s="178" t="s">
        <v>2322</v>
      </c>
      <c r="C33" s="178">
        <v>59.64</v>
      </c>
      <c r="D33" s="149" t="s">
        <v>356</v>
      </c>
      <c r="E33" s="149" t="s">
        <v>655</v>
      </c>
      <c r="F33" s="169"/>
      <c r="G33" s="228" t="str">
        <f t="shared" si="2"/>
        <v>10</v>
      </c>
      <c r="H33" s="146" t="str">
        <f t="shared" si="3"/>
        <v>1304</v>
      </c>
      <c r="J33"/>
      <c r="K33"/>
      <c r="L33"/>
    </row>
    <row r="34" spans="1:12" ht="24" customHeight="1">
      <c r="A34" s="148">
        <v>33</v>
      </c>
      <c r="B34" s="178" t="s">
        <v>2323</v>
      </c>
      <c r="C34" s="178">
        <v>59.92</v>
      </c>
      <c r="D34" s="149" t="s">
        <v>356</v>
      </c>
      <c r="E34" s="149" t="s">
        <v>655</v>
      </c>
      <c r="F34" s="169"/>
      <c r="G34" s="228" t="str">
        <f t="shared" si="2"/>
        <v>10</v>
      </c>
      <c r="H34" s="146" t="str">
        <f t="shared" si="3"/>
        <v>1305</v>
      </c>
      <c r="J34"/>
      <c r="K34"/>
      <c r="L34"/>
    </row>
    <row r="35" spans="1:12" ht="24" customHeight="1">
      <c r="A35" s="173">
        <v>34</v>
      </c>
      <c r="B35" s="178" t="s">
        <v>2324</v>
      </c>
      <c r="C35" s="178">
        <v>59.23</v>
      </c>
      <c r="D35" s="149" t="s">
        <v>356</v>
      </c>
      <c r="E35" s="149" t="s">
        <v>655</v>
      </c>
      <c r="F35" s="169"/>
      <c r="G35" s="228" t="str">
        <f t="shared" si="2"/>
        <v>10</v>
      </c>
      <c r="H35" s="146" t="str">
        <f t="shared" si="3"/>
        <v>1401</v>
      </c>
      <c r="J35"/>
      <c r="K35"/>
      <c r="L35"/>
    </row>
    <row r="36" spans="1:12" ht="24" customHeight="1">
      <c r="A36" s="173">
        <v>35</v>
      </c>
      <c r="B36" s="178" t="s">
        <v>2325</v>
      </c>
      <c r="C36" s="178">
        <v>59.64</v>
      </c>
      <c r="D36" s="149" t="s">
        <v>356</v>
      </c>
      <c r="E36" s="149" t="s">
        <v>655</v>
      </c>
      <c r="F36" s="169"/>
      <c r="G36" s="228" t="str">
        <f t="shared" si="2"/>
        <v>10</v>
      </c>
      <c r="H36" s="146" t="str">
        <f t="shared" si="3"/>
        <v>1402</v>
      </c>
      <c r="J36"/>
      <c r="K36"/>
      <c r="L36"/>
    </row>
    <row r="37" spans="1:12" ht="24" customHeight="1">
      <c r="A37" s="148">
        <v>36</v>
      </c>
      <c r="B37" s="178" t="s">
        <v>2326</v>
      </c>
      <c r="C37" s="178">
        <v>59.64</v>
      </c>
      <c r="D37" s="149" t="s">
        <v>356</v>
      </c>
      <c r="E37" s="149" t="s">
        <v>655</v>
      </c>
      <c r="F37" s="169"/>
      <c r="G37" s="228" t="str">
        <f t="shared" si="2"/>
        <v>10</v>
      </c>
      <c r="H37" s="146" t="str">
        <f t="shared" si="3"/>
        <v>1403</v>
      </c>
      <c r="J37"/>
      <c r="K37"/>
      <c r="L37"/>
    </row>
    <row r="38" spans="1:12" ht="24" customHeight="1">
      <c r="A38" s="173">
        <v>37</v>
      </c>
      <c r="B38" s="178" t="s">
        <v>2327</v>
      </c>
      <c r="C38" s="178">
        <v>59.64</v>
      </c>
      <c r="D38" s="149" t="s">
        <v>356</v>
      </c>
      <c r="E38" s="149" t="s">
        <v>655</v>
      </c>
      <c r="F38" s="169"/>
      <c r="G38" s="228" t="str">
        <f t="shared" si="2"/>
        <v>10</v>
      </c>
      <c r="H38" s="146" t="str">
        <f t="shared" si="3"/>
        <v>1404</v>
      </c>
      <c r="J38"/>
      <c r="K38"/>
      <c r="L38"/>
    </row>
    <row r="39" spans="1:12" ht="24" customHeight="1">
      <c r="A39" s="173">
        <v>38</v>
      </c>
      <c r="B39" s="178" t="s">
        <v>2328</v>
      </c>
      <c r="C39" s="178">
        <v>59.92</v>
      </c>
      <c r="D39" s="149" t="s">
        <v>356</v>
      </c>
      <c r="E39" s="149" t="s">
        <v>655</v>
      </c>
      <c r="F39" s="169"/>
      <c r="G39" s="228" t="str">
        <f t="shared" si="2"/>
        <v>10</v>
      </c>
      <c r="H39" s="146" t="str">
        <f t="shared" si="3"/>
        <v>1405</v>
      </c>
      <c r="J39"/>
      <c r="K39"/>
      <c r="L39"/>
    </row>
    <row r="40" spans="1:12" ht="24" customHeight="1">
      <c r="A40" s="148">
        <v>39</v>
      </c>
      <c r="B40" s="178" t="s">
        <v>2329</v>
      </c>
      <c r="C40" s="178">
        <v>59.92</v>
      </c>
      <c r="D40" s="149" t="s">
        <v>356</v>
      </c>
      <c r="E40" s="149" t="s">
        <v>655</v>
      </c>
      <c r="F40" s="169"/>
      <c r="G40" s="228" t="str">
        <f t="shared" si="2"/>
        <v>10</v>
      </c>
      <c r="H40" s="146" t="str">
        <f t="shared" si="3"/>
        <v>1501</v>
      </c>
      <c r="J40"/>
      <c r="K40"/>
      <c r="L40"/>
    </row>
    <row r="41" spans="1:12" ht="24" customHeight="1">
      <c r="A41" s="173">
        <v>40</v>
      </c>
      <c r="B41" s="178" t="s">
        <v>2330</v>
      </c>
      <c r="C41" s="178">
        <v>59.64</v>
      </c>
      <c r="D41" s="149" t="s">
        <v>356</v>
      </c>
      <c r="E41" s="149" t="s">
        <v>655</v>
      </c>
      <c r="F41" s="169"/>
      <c r="G41" s="228" t="str">
        <f t="shared" si="2"/>
        <v>10</v>
      </c>
      <c r="H41" s="146" t="str">
        <f t="shared" si="3"/>
        <v>1502</v>
      </c>
    </row>
    <row r="42" spans="1:12" ht="24" customHeight="1">
      <c r="A42" s="173">
        <v>41</v>
      </c>
      <c r="B42" s="178" t="s">
        <v>2331</v>
      </c>
      <c r="C42" s="178">
        <v>59.64</v>
      </c>
      <c r="D42" s="149" t="s">
        <v>356</v>
      </c>
      <c r="E42" s="149" t="s">
        <v>655</v>
      </c>
      <c r="F42" s="169"/>
      <c r="G42" s="228" t="str">
        <f t="shared" si="2"/>
        <v>10</v>
      </c>
      <c r="H42" s="146" t="str">
        <f t="shared" si="3"/>
        <v>1503</v>
      </c>
    </row>
    <row r="43" spans="1:12" ht="24" customHeight="1">
      <c r="A43" s="148">
        <v>42</v>
      </c>
      <c r="B43" s="178" t="s">
        <v>2332</v>
      </c>
      <c r="C43" s="178">
        <v>59.64</v>
      </c>
      <c r="D43" s="149" t="s">
        <v>356</v>
      </c>
      <c r="E43" s="149" t="s">
        <v>655</v>
      </c>
      <c r="F43" s="169"/>
      <c r="G43" s="228" t="str">
        <f t="shared" si="2"/>
        <v>10</v>
      </c>
      <c r="H43" s="146" t="str">
        <f t="shared" si="3"/>
        <v>1504</v>
      </c>
    </row>
    <row r="44" spans="1:12" ht="24" customHeight="1">
      <c r="A44" s="173">
        <v>43</v>
      </c>
      <c r="B44" s="178" t="s">
        <v>2333</v>
      </c>
      <c r="C44" s="178">
        <v>59.92</v>
      </c>
      <c r="D44" s="149" t="s">
        <v>356</v>
      </c>
      <c r="E44" s="149" t="s">
        <v>655</v>
      </c>
      <c r="F44" s="169"/>
      <c r="G44" s="228" t="str">
        <f t="shared" si="2"/>
        <v>10</v>
      </c>
      <c r="H44" s="146" t="str">
        <f t="shared" si="3"/>
        <v>1505</v>
      </c>
    </row>
    <row r="45" spans="1:12" ht="24" customHeight="1">
      <c r="A45" s="173">
        <v>44</v>
      </c>
      <c r="B45" s="178" t="s">
        <v>2334</v>
      </c>
      <c r="C45" s="178">
        <v>59.92</v>
      </c>
      <c r="D45" s="149" t="s">
        <v>356</v>
      </c>
      <c r="E45" s="149" t="s">
        <v>655</v>
      </c>
      <c r="F45" s="169"/>
      <c r="G45" s="228" t="str">
        <f t="shared" si="2"/>
        <v>10</v>
      </c>
      <c r="H45" s="146" t="str">
        <f t="shared" si="3"/>
        <v>1601</v>
      </c>
    </row>
    <row r="46" spans="1:12" ht="24" customHeight="1">
      <c r="A46" s="148">
        <v>45</v>
      </c>
      <c r="B46" s="178" t="s">
        <v>2335</v>
      </c>
      <c r="C46" s="178">
        <v>59.64</v>
      </c>
      <c r="D46" s="149" t="s">
        <v>356</v>
      </c>
      <c r="E46" s="149" t="s">
        <v>655</v>
      </c>
      <c r="F46" s="169"/>
      <c r="G46" s="228" t="str">
        <f t="shared" si="2"/>
        <v>10</v>
      </c>
      <c r="H46" s="146" t="str">
        <f t="shared" si="3"/>
        <v>1602</v>
      </c>
    </row>
    <row r="47" spans="1:12" ht="24" customHeight="1">
      <c r="A47" s="173">
        <v>46</v>
      </c>
      <c r="B47" s="178" t="s">
        <v>2336</v>
      </c>
      <c r="C47" s="178">
        <v>59.64</v>
      </c>
      <c r="D47" s="149" t="s">
        <v>356</v>
      </c>
      <c r="E47" s="149" t="s">
        <v>655</v>
      </c>
      <c r="F47" s="169"/>
      <c r="G47" s="228" t="str">
        <f t="shared" si="2"/>
        <v>10</v>
      </c>
      <c r="H47" s="146" t="str">
        <f t="shared" si="3"/>
        <v>1603</v>
      </c>
    </row>
    <row r="48" spans="1:12" ht="24" customHeight="1">
      <c r="A48" s="173">
        <v>47</v>
      </c>
      <c r="B48" s="178" t="s">
        <v>2337</v>
      </c>
      <c r="C48" s="178">
        <v>59.64</v>
      </c>
      <c r="D48" s="149" t="s">
        <v>356</v>
      </c>
      <c r="E48" s="149" t="s">
        <v>655</v>
      </c>
      <c r="F48" s="169"/>
      <c r="G48" s="228" t="str">
        <f t="shared" si="2"/>
        <v>10</v>
      </c>
      <c r="H48" s="146" t="str">
        <f t="shared" si="3"/>
        <v>1604</v>
      </c>
    </row>
    <row r="49" spans="1:8" ht="24" customHeight="1">
      <c r="A49" s="148">
        <v>48</v>
      </c>
      <c r="B49" s="178" t="s">
        <v>2338</v>
      </c>
      <c r="C49" s="178">
        <v>59.92</v>
      </c>
      <c r="D49" s="149" t="s">
        <v>356</v>
      </c>
      <c r="E49" s="149" t="s">
        <v>655</v>
      </c>
      <c r="F49" s="169"/>
      <c r="G49" s="228" t="str">
        <f t="shared" si="2"/>
        <v>10</v>
      </c>
      <c r="H49" s="146" t="str">
        <f t="shared" si="3"/>
        <v>1605</v>
      </c>
    </row>
    <row r="50" spans="1:8" ht="24" customHeight="1">
      <c r="A50" s="173">
        <v>49</v>
      </c>
      <c r="B50" s="178" t="s">
        <v>2339</v>
      </c>
      <c r="C50" s="178">
        <v>59.92</v>
      </c>
      <c r="D50" s="149" t="s">
        <v>356</v>
      </c>
      <c r="E50" s="149" t="s">
        <v>655</v>
      </c>
      <c r="F50" s="169"/>
      <c r="G50" s="228" t="str">
        <f t="shared" si="2"/>
        <v>10</v>
      </c>
      <c r="H50" s="146" t="str">
        <f t="shared" si="3"/>
        <v>1701</v>
      </c>
    </row>
    <row r="51" spans="1:8" ht="24" customHeight="1">
      <c r="A51" s="173">
        <v>50</v>
      </c>
      <c r="B51" s="178" t="s">
        <v>2340</v>
      </c>
      <c r="C51" s="178">
        <v>59.64</v>
      </c>
      <c r="D51" s="149" t="s">
        <v>356</v>
      </c>
      <c r="E51" s="149" t="s">
        <v>655</v>
      </c>
      <c r="F51" s="169"/>
      <c r="G51" s="228" t="str">
        <f t="shared" si="2"/>
        <v>10</v>
      </c>
      <c r="H51" s="146" t="str">
        <f t="shared" si="3"/>
        <v>1702</v>
      </c>
    </row>
    <row r="52" spans="1:8" ht="24" customHeight="1">
      <c r="A52" s="148">
        <v>51</v>
      </c>
      <c r="B52" s="178" t="s">
        <v>2341</v>
      </c>
      <c r="C52" s="178">
        <v>59.64</v>
      </c>
      <c r="D52" s="149" t="s">
        <v>356</v>
      </c>
      <c r="E52" s="149" t="s">
        <v>655</v>
      </c>
      <c r="F52" s="169"/>
      <c r="G52" s="228" t="str">
        <f t="shared" si="2"/>
        <v>10</v>
      </c>
      <c r="H52" s="146" t="str">
        <f t="shared" si="3"/>
        <v>1703</v>
      </c>
    </row>
    <row r="53" spans="1:8" ht="24" customHeight="1">
      <c r="A53" s="173">
        <v>52</v>
      </c>
      <c r="B53" s="178" t="s">
        <v>2342</v>
      </c>
      <c r="C53" s="178">
        <v>59.64</v>
      </c>
      <c r="D53" s="149" t="s">
        <v>356</v>
      </c>
      <c r="E53" s="149" t="s">
        <v>655</v>
      </c>
      <c r="F53" s="169"/>
      <c r="G53" s="228" t="str">
        <f t="shared" si="2"/>
        <v>10</v>
      </c>
      <c r="H53" s="146" t="str">
        <f t="shared" si="3"/>
        <v>1704</v>
      </c>
    </row>
    <row r="54" spans="1:8" ht="24" customHeight="1">
      <c r="A54" s="173">
        <v>53</v>
      </c>
      <c r="B54" s="178" t="s">
        <v>2343</v>
      </c>
      <c r="C54" s="178">
        <v>59.92</v>
      </c>
      <c r="D54" s="149" t="s">
        <v>356</v>
      </c>
      <c r="E54" s="149" t="s">
        <v>655</v>
      </c>
      <c r="F54" s="169"/>
      <c r="G54" s="228" t="str">
        <f t="shared" si="2"/>
        <v>10</v>
      </c>
      <c r="H54" s="146" t="str">
        <f t="shared" si="3"/>
        <v>1705</v>
      </c>
    </row>
    <row r="55" spans="1:8" ht="24" customHeight="1">
      <c r="A55" s="148">
        <v>54</v>
      </c>
      <c r="B55" s="178" t="s">
        <v>2344</v>
      </c>
      <c r="C55" s="178">
        <v>59.92</v>
      </c>
      <c r="D55" s="149" t="s">
        <v>356</v>
      </c>
      <c r="E55" s="149" t="s">
        <v>655</v>
      </c>
      <c r="F55" s="169"/>
      <c r="G55" s="228" t="str">
        <f t="shared" si="2"/>
        <v>10</v>
      </c>
      <c r="H55" s="146" t="str">
        <f t="shared" si="3"/>
        <v>1801</v>
      </c>
    </row>
    <row r="56" spans="1:8" ht="24" customHeight="1">
      <c r="A56" s="173">
        <v>55</v>
      </c>
      <c r="B56" s="178" t="s">
        <v>2345</v>
      </c>
      <c r="C56" s="178">
        <v>59.64</v>
      </c>
      <c r="D56" s="149" t="s">
        <v>356</v>
      </c>
      <c r="E56" s="149" t="s">
        <v>655</v>
      </c>
      <c r="F56" s="169"/>
      <c r="G56" s="228" t="str">
        <f t="shared" si="2"/>
        <v>10</v>
      </c>
      <c r="H56" s="146" t="str">
        <f t="shared" si="3"/>
        <v>1802</v>
      </c>
    </row>
    <row r="57" spans="1:8" ht="24" customHeight="1">
      <c r="A57" s="173">
        <v>56</v>
      </c>
      <c r="B57" s="178" t="s">
        <v>2346</v>
      </c>
      <c r="C57" s="178">
        <v>59.64</v>
      </c>
      <c r="D57" s="149" t="s">
        <v>356</v>
      </c>
      <c r="E57" s="149" t="s">
        <v>655</v>
      </c>
      <c r="F57" s="169"/>
      <c r="G57" s="228" t="str">
        <f t="shared" si="2"/>
        <v>10</v>
      </c>
      <c r="H57" s="146" t="str">
        <f t="shared" si="3"/>
        <v>1803</v>
      </c>
    </row>
    <row r="58" spans="1:8" ht="24" customHeight="1">
      <c r="A58" s="148">
        <v>57</v>
      </c>
      <c r="B58" s="178" t="s">
        <v>2347</v>
      </c>
      <c r="C58" s="178">
        <v>59.64</v>
      </c>
      <c r="D58" s="149" t="s">
        <v>356</v>
      </c>
      <c r="E58" s="149" t="s">
        <v>655</v>
      </c>
      <c r="F58" s="169"/>
      <c r="G58" s="228" t="str">
        <f t="shared" si="2"/>
        <v>10</v>
      </c>
      <c r="H58" s="146" t="str">
        <f t="shared" si="3"/>
        <v>1804</v>
      </c>
    </row>
    <row r="59" spans="1:8" ht="24" customHeight="1">
      <c r="A59" s="173">
        <v>58</v>
      </c>
      <c r="B59" s="178" t="s">
        <v>2348</v>
      </c>
      <c r="C59" s="178">
        <v>59.92</v>
      </c>
      <c r="D59" s="149" t="s">
        <v>356</v>
      </c>
      <c r="E59" s="149" t="s">
        <v>655</v>
      </c>
      <c r="F59" s="169"/>
      <c r="G59" s="228" t="str">
        <f t="shared" si="2"/>
        <v>10</v>
      </c>
      <c r="H59" s="146" t="str">
        <f t="shared" si="3"/>
        <v>1805</v>
      </c>
    </row>
    <row r="60" spans="1:8" ht="24" customHeight="1">
      <c r="A60" s="173">
        <v>59</v>
      </c>
      <c r="B60" s="178" t="s">
        <v>2349</v>
      </c>
      <c r="C60" s="178">
        <v>59.92</v>
      </c>
      <c r="D60" s="149" t="s">
        <v>356</v>
      </c>
      <c r="E60" s="149" t="s">
        <v>655</v>
      </c>
      <c r="F60" s="169"/>
      <c r="G60" s="228" t="str">
        <f t="shared" si="2"/>
        <v>10</v>
      </c>
      <c r="H60" s="146" t="str">
        <f t="shared" si="3"/>
        <v>1901</v>
      </c>
    </row>
    <row r="61" spans="1:8" ht="24" customHeight="1">
      <c r="A61" s="148">
        <v>60</v>
      </c>
      <c r="B61" s="178" t="s">
        <v>2350</v>
      </c>
      <c r="C61" s="178">
        <v>59.64</v>
      </c>
      <c r="D61" s="149" t="s">
        <v>356</v>
      </c>
      <c r="E61" s="149" t="s">
        <v>655</v>
      </c>
      <c r="F61" s="169"/>
      <c r="G61" s="228" t="str">
        <f t="shared" si="2"/>
        <v>10</v>
      </c>
      <c r="H61" s="146" t="str">
        <f t="shared" si="3"/>
        <v>1902</v>
      </c>
    </row>
    <row r="62" spans="1:8" ht="24" customHeight="1">
      <c r="A62" s="173">
        <v>61</v>
      </c>
      <c r="B62" s="178" t="s">
        <v>2351</v>
      </c>
      <c r="C62" s="178">
        <v>59.64</v>
      </c>
      <c r="D62" s="149" t="s">
        <v>356</v>
      </c>
      <c r="E62" s="149" t="s">
        <v>655</v>
      </c>
      <c r="F62" s="169"/>
      <c r="G62" s="228" t="str">
        <f t="shared" si="2"/>
        <v>10</v>
      </c>
      <c r="H62" s="146" t="str">
        <f t="shared" si="3"/>
        <v>1903</v>
      </c>
    </row>
    <row r="63" spans="1:8" ht="24" customHeight="1">
      <c r="A63" s="173">
        <v>62</v>
      </c>
      <c r="B63" s="178" t="s">
        <v>2352</v>
      </c>
      <c r="C63" s="178">
        <v>59.64</v>
      </c>
      <c r="D63" s="149" t="s">
        <v>356</v>
      </c>
      <c r="E63" s="149" t="s">
        <v>655</v>
      </c>
      <c r="F63" s="169"/>
      <c r="G63" s="228" t="str">
        <f t="shared" si="2"/>
        <v>10</v>
      </c>
      <c r="H63" s="146" t="str">
        <f t="shared" si="3"/>
        <v>1904</v>
      </c>
    </row>
    <row r="64" spans="1:8" ht="24" customHeight="1">
      <c r="A64" s="148">
        <v>63</v>
      </c>
      <c r="B64" s="178" t="s">
        <v>2353</v>
      </c>
      <c r="C64" s="178">
        <v>59.92</v>
      </c>
      <c r="D64" s="149" t="s">
        <v>356</v>
      </c>
      <c r="E64" s="149" t="s">
        <v>655</v>
      </c>
      <c r="F64" s="169"/>
      <c r="G64" s="228" t="str">
        <f t="shared" si="2"/>
        <v>10</v>
      </c>
      <c r="H64" s="146" t="str">
        <f t="shared" si="3"/>
        <v>1905</v>
      </c>
    </row>
    <row r="65" spans="1:8" ht="24" customHeight="1">
      <c r="A65" s="173">
        <v>64</v>
      </c>
      <c r="B65" s="178" t="s">
        <v>2354</v>
      </c>
      <c r="C65" s="178">
        <v>59.92</v>
      </c>
      <c r="D65" s="149" t="s">
        <v>356</v>
      </c>
      <c r="E65" s="149" t="s">
        <v>655</v>
      </c>
      <c r="F65" s="169"/>
      <c r="G65" s="228" t="str">
        <f t="shared" si="2"/>
        <v>10</v>
      </c>
      <c r="H65" s="146" t="str">
        <f t="shared" si="3"/>
        <v>2001</v>
      </c>
    </row>
    <row r="66" spans="1:8" ht="24" customHeight="1">
      <c r="A66" s="173">
        <v>65</v>
      </c>
      <c r="B66" s="178" t="s">
        <v>2355</v>
      </c>
      <c r="C66" s="178">
        <v>59.64</v>
      </c>
      <c r="D66" s="149" t="s">
        <v>356</v>
      </c>
      <c r="E66" s="149" t="s">
        <v>655</v>
      </c>
      <c r="F66" s="169"/>
      <c r="G66" s="228" t="str">
        <f t="shared" si="2"/>
        <v>10</v>
      </c>
      <c r="H66" s="146" t="str">
        <f t="shared" si="3"/>
        <v>2002</v>
      </c>
    </row>
    <row r="67" spans="1:8" ht="24" customHeight="1">
      <c r="A67" s="148">
        <v>66</v>
      </c>
      <c r="B67" s="178" t="s">
        <v>2356</v>
      </c>
      <c r="C67" s="178">
        <v>59.64</v>
      </c>
      <c r="D67" s="149" t="s">
        <v>356</v>
      </c>
      <c r="E67" s="149" t="s">
        <v>655</v>
      </c>
      <c r="F67" s="169"/>
      <c r="G67" s="228" t="str">
        <f t="shared" si="2"/>
        <v>10</v>
      </c>
      <c r="H67" s="146" t="str">
        <f t="shared" si="3"/>
        <v>2003</v>
      </c>
    </row>
    <row r="68" spans="1:8" ht="24" customHeight="1">
      <c r="A68" s="173">
        <v>67</v>
      </c>
      <c r="B68" s="178" t="s">
        <v>2357</v>
      </c>
      <c r="C68" s="178">
        <v>59.64</v>
      </c>
      <c r="D68" s="149" t="s">
        <v>356</v>
      </c>
      <c r="E68" s="149" t="s">
        <v>655</v>
      </c>
      <c r="F68" s="169"/>
      <c r="G68" s="228" t="str">
        <f t="shared" ref="G68:G131" si="6">LEFT(B68,2)</f>
        <v>10</v>
      </c>
      <c r="H68" s="146" t="str">
        <f t="shared" ref="H68:H131" si="7">RIGHT(B68,4)</f>
        <v>2004</v>
      </c>
    </row>
    <row r="69" spans="1:8" ht="24" customHeight="1">
      <c r="A69" s="173">
        <v>68</v>
      </c>
      <c r="B69" s="178" t="s">
        <v>2358</v>
      </c>
      <c r="C69" s="178">
        <v>59.92</v>
      </c>
      <c r="D69" s="149" t="s">
        <v>356</v>
      </c>
      <c r="E69" s="149" t="s">
        <v>655</v>
      </c>
      <c r="F69" s="169"/>
      <c r="G69" s="228" t="str">
        <f t="shared" si="6"/>
        <v>10</v>
      </c>
      <c r="H69" s="146" t="str">
        <f t="shared" si="7"/>
        <v>2005</v>
      </c>
    </row>
    <row r="70" spans="1:8" ht="24" customHeight="1">
      <c r="A70" s="148">
        <v>69</v>
      </c>
      <c r="B70" s="178" t="s">
        <v>2359</v>
      </c>
      <c r="C70" s="178">
        <v>59.23</v>
      </c>
      <c r="D70" s="149" t="s">
        <v>356</v>
      </c>
      <c r="E70" s="149" t="s">
        <v>655</v>
      </c>
      <c r="F70" s="169"/>
      <c r="G70" s="228" t="str">
        <f t="shared" si="6"/>
        <v>10</v>
      </c>
      <c r="H70" s="146" t="str">
        <f t="shared" si="7"/>
        <v>-201</v>
      </c>
    </row>
    <row r="71" spans="1:8" ht="24" customHeight="1">
      <c r="A71" s="173">
        <v>70</v>
      </c>
      <c r="B71" s="178" t="s">
        <v>2360</v>
      </c>
      <c r="C71" s="178">
        <v>59.64</v>
      </c>
      <c r="D71" s="149" t="s">
        <v>356</v>
      </c>
      <c r="E71" s="149" t="s">
        <v>655</v>
      </c>
      <c r="F71" s="169"/>
      <c r="G71" s="228" t="str">
        <f t="shared" si="6"/>
        <v>10</v>
      </c>
      <c r="H71" s="146" t="str">
        <f t="shared" si="7"/>
        <v>-202</v>
      </c>
    </row>
    <row r="72" spans="1:8" ht="24" customHeight="1">
      <c r="A72" s="173">
        <v>71</v>
      </c>
      <c r="B72" s="178" t="s">
        <v>2361</v>
      </c>
      <c r="C72" s="178">
        <v>59.64</v>
      </c>
      <c r="D72" s="149" t="s">
        <v>356</v>
      </c>
      <c r="E72" s="149" t="s">
        <v>655</v>
      </c>
      <c r="F72" s="169"/>
      <c r="G72" s="228" t="str">
        <f t="shared" si="6"/>
        <v>10</v>
      </c>
      <c r="H72" s="146" t="str">
        <f t="shared" si="7"/>
        <v>-203</v>
      </c>
    </row>
    <row r="73" spans="1:8" ht="24" customHeight="1">
      <c r="A73" s="148">
        <v>72</v>
      </c>
      <c r="B73" s="178" t="s">
        <v>2362</v>
      </c>
      <c r="C73" s="178">
        <v>59.64</v>
      </c>
      <c r="D73" s="149" t="s">
        <v>356</v>
      </c>
      <c r="E73" s="149" t="s">
        <v>655</v>
      </c>
      <c r="F73" s="169"/>
      <c r="G73" s="228" t="str">
        <f t="shared" si="6"/>
        <v>10</v>
      </c>
      <c r="H73" s="146" t="str">
        <f t="shared" si="7"/>
        <v>-204</v>
      </c>
    </row>
    <row r="74" spans="1:8" ht="24" customHeight="1">
      <c r="A74" s="173">
        <v>73</v>
      </c>
      <c r="B74" s="178" t="s">
        <v>2363</v>
      </c>
      <c r="C74" s="178">
        <v>59.92</v>
      </c>
      <c r="D74" s="149" t="s">
        <v>356</v>
      </c>
      <c r="E74" s="149" t="s">
        <v>655</v>
      </c>
      <c r="F74" s="169"/>
      <c r="G74" s="228" t="str">
        <f t="shared" si="6"/>
        <v>10</v>
      </c>
      <c r="H74" s="146" t="str">
        <f t="shared" si="7"/>
        <v>-205</v>
      </c>
    </row>
    <row r="75" spans="1:8" ht="24" customHeight="1">
      <c r="A75" s="173">
        <v>74</v>
      </c>
      <c r="B75" s="178" t="s">
        <v>2364</v>
      </c>
      <c r="C75" s="178">
        <v>59.92</v>
      </c>
      <c r="D75" s="149" t="s">
        <v>356</v>
      </c>
      <c r="E75" s="149" t="s">
        <v>655</v>
      </c>
      <c r="F75" s="169"/>
      <c r="G75" s="228" t="str">
        <f t="shared" si="6"/>
        <v>10</v>
      </c>
      <c r="H75" s="146" t="str">
        <f t="shared" si="7"/>
        <v>2101</v>
      </c>
    </row>
    <row r="76" spans="1:8" ht="24" customHeight="1">
      <c r="A76" s="148">
        <v>75</v>
      </c>
      <c r="B76" s="178" t="s">
        <v>2365</v>
      </c>
      <c r="C76" s="178">
        <v>59.64</v>
      </c>
      <c r="D76" s="149" t="s">
        <v>356</v>
      </c>
      <c r="E76" s="149" t="s">
        <v>655</v>
      </c>
      <c r="F76" s="169"/>
      <c r="G76" s="228" t="str">
        <f t="shared" si="6"/>
        <v>10</v>
      </c>
      <c r="H76" s="146" t="str">
        <f t="shared" si="7"/>
        <v>2102</v>
      </c>
    </row>
    <row r="77" spans="1:8" ht="24" customHeight="1">
      <c r="A77" s="173">
        <v>76</v>
      </c>
      <c r="B77" s="178" t="s">
        <v>2366</v>
      </c>
      <c r="C77" s="178">
        <v>59.64</v>
      </c>
      <c r="D77" s="149" t="s">
        <v>356</v>
      </c>
      <c r="E77" s="149" t="s">
        <v>655</v>
      </c>
      <c r="F77" s="169"/>
      <c r="G77" s="228" t="str">
        <f t="shared" si="6"/>
        <v>10</v>
      </c>
      <c r="H77" s="146" t="str">
        <f t="shared" si="7"/>
        <v>2103</v>
      </c>
    </row>
    <row r="78" spans="1:8" ht="24" customHeight="1">
      <c r="A78" s="173">
        <v>77</v>
      </c>
      <c r="B78" s="178" t="s">
        <v>2367</v>
      </c>
      <c r="C78" s="178">
        <v>59.64</v>
      </c>
      <c r="D78" s="149" t="s">
        <v>356</v>
      </c>
      <c r="E78" s="149" t="s">
        <v>655</v>
      </c>
      <c r="F78" s="169"/>
      <c r="G78" s="228" t="str">
        <f t="shared" si="6"/>
        <v>10</v>
      </c>
      <c r="H78" s="146" t="str">
        <f t="shared" si="7"/>
        <v>2104</v>
      </c>
    </row>
    <row r="79" spans="1:8" ht="24" customHeight="1">
      <c r="A79" s="148">
        <v>78</v>
      </c>
      <c r="B79" s="178" t="s">
        <v>2368</v>
      </c>
      <c r="C79" s="178">
        <v>59.92</v>
      </c>
      <c r="D79" s="149" t="s">
        <v>356</v>
      </c>
      <c r="E79" s="149" t="s">
        <v>655</v>
      </c>
      <c r="F79" s="169"/>
      <c r="G79" s="228" t="str">
        <f t="shared" si="6"/>
        <v>10</v>
      </c>
      <c r="H79" s="146" t="str">
        <f t="shared" si="7"/>
        <v>2105</v>
      </c>
    </row>
    <row r="80" spans="1:8" ht="24" customHeight="1">
      <c r="A80" s="173">
        <v>79</v>
      </c>
      <c r="B80" s="178" t="s">
        <v>2369</v>
      </c>
      <c r="C80" s="178">
        <v>59.23</v>
      </c>
      <c r="D80" s="149" t="s">
        <v>356</v>
      </c>
      <c r="E80" s="149" t="s">
        <v>655</v>
      </c>
      <c r="F80" s="169"/>
      <c r="G80" s="228" t="str">
        <f t="shared" si="6"/>
        <v>10</v>
      </c>
      <c r="H80" s="146" t="str">
        <f t="shared" si="7"/>
        <v>-301</v>
      </c>
    </row>
    <row r="81" spans="1:8" ht="24" customHeight="1">
      <c r="A81" s="173">
        <v>80</v>
      </c>
      <c r="B81" s="178" t="s">
        <v>2370</v>
      </c>
      <c r="C81" s="178">
        <v>59.64</v>
      </c>
      <c r="D81" s="149" t="s">
        <v>356</v>
      </c>
      <c r="E81" s="149" t="s">
        <v>655</v>
      </c>
      <c r="F81" s="169"/>
      <c r="G81" s="228" t="str">
        <f t="shared" si="6"/>
        <v>10</v>
      </c>
      <c r="H81" s="146" t="str">
        <f t="shared" si="7"/>
        <v>-302</v>
      </c>
    </row>
    <row r="82" spans="1:8" ht="24" customHeight="1">
      <c r="A82" s="148">
        <v>81</v>
      </c>
      <c r="B82" s="178" t="s">
        <v>2371</v>
      </c>
      <c r="C82" s="178">
        <v>59.64</v>
      </c>
      <c r="D82" s="149" t="s">
        <v>356</v>
      </c>
      <c r="E82" s="149" t="s">
        <v>655</v>
      </c>
      <c r="F82" s="169"/>
      <c r="G82" s="228" t="str">
        <f t="shared" si="6"/>
        <v>10</v>
      </c>
      <c r="H82" s="146" t="str">
        <f t="shared" si="7"/>
        <v>-303</v>
      </c>
    </row>
    <row r="83" spans="1:8" ht="24" customHeight="1">
      <c r="A83" s="173">
        <v>82</v>
      </c>
      <c r="B83" s="178" t="s">
        <v>2372</v>
      </c>
      <c r="C83" s="178">
        <v>59.64</v>
      </c>
      <c r="D83" s="149" t="s">
        <v>356</v>
      </c>
      <c r="E83" s="149" t="s">
        <v>655</v>
      </c>
      <c r="F83" s="169"/>
      <c r="G83" s="228" t="str">
        <f t="shared" si="6"/>
        <v>10</v>
      </c>
      <c r="H83" s="146" t="str">
        <f t="shared" si="7"/>
        <v>-304</v>
      </c>
    </row>
    <row r="84" spans="1:8" ht="24" customHeight="1">
      <c r="A84" s="173">
        <v>83</v>
      </c>
      <c r="B84" s="178" t="s">
        <v>2373</v>
      </c>
      <c r="C84" s="178">
        <v>59.92</v>
      </c>
      <c r="D84" s="149" t="s">
        <v>356</v>
      </c>
      <c r="E84" s="149" t="s">
        <v>655</v>
      </c>
      <c r="F84" s="169"/>
      <c r="G84" s="228" t="str">
        <f t="shared" si="6"/>
        <v>10</v>
      </c>
      <c r="H84" s="146" t="str">
        <f t="shared" si="7"/>
        <v>-305</v>
      </c>
    </row>
    <row r="85" spans="1:8" ht="24" customHeight="1">
      <c r="A85" s="148">
        <v>84</v>
      </c>
      <c r="B85" s="178" t="s">
        <v>2374</v>
      </c>
      <c r="C85" s="178">
        <v>59.23</v>
      </c>
      <c r="D85" s="149" t="s">
        <v>356</v>
      </c>
      <c r="E85" s="149" t="s">
        <v>655</v>
      </c>
      <c r="F85" s="169"/>
      <c r="G85" s="228" t="str">
        <f t="shared" si="6"/>
        <v>10</v>
      </c>
      <c r="H85" s="146" t="str">
        <f t="shared" si="7"/>
        <v>-401</v>
      </c>
    </row>
    <row r="86" spans="1:8" ht="24" customHeight="1">
      <c r="A86" s="173">
        <v>85</v>
      </c>
      <c r="B86" s="178" t="s">
        <v>2375</v>
      </c>
      <c r="C86" s="178">
        <v>59.64</v>
      </c>
      <c r="D86" s="149" t="s">
        <v>356</v>
      </c>
      <c r="E86" s="149" t="s">
        <v>655</v>
      </c>
      <c r="F86" s="169"/>
      <c r="G86" s="228" t="str">
        <f t="shared" si="6"/>
        <v>10</v>
      </c>
      <c r="H86" s="146" t="str">
        <f t="shared" si="7"/>
        <v>-402</v>
      </c>
    </row>
    <row r="87" spans="1:8" ht="24" customHeight="1">
      <c r="A87" s="173">
        <v>86</v>
      </c>
      <c r="B87" s="178" t="s">
        <v>2376</v>
      </c>
      <c r="C87" s="178">
        <v>59.64</v>
      </c>
      <c r="D87" s="149" t="s">
        <v>356</v>
      </c>
      <c r="E87" s="149" t="s">
        <v>655</v>
      </c>
      <c r="F87" s="169"/>
      <c r="G87" s="228" t="str">
        <f t="shared" si="6"/>
        <v>10</v>
      </c>
      <c r="H87" s="146" t="str">
        <f t="shared" si="7"/>
        <v>-403</v>
      </c>
    </row>
    <row r="88" spans="1:8" ht="24" customHeight="1">
      <c r="A88" s="148">
        <v>87</v>
      </c>
      <c r="B88" s="178" t="s">
        <v>2377</v>
      </c>
      <c r="C88" s="178">
        <v>59.64</v>
      </c>
      <c r="D88" s="149" t="s">
        <v>356</v>
      </c>
      <c r="E88" s="149" t="s">
        <v>655</v>
      </c>
      <c r="F88" s="169"/>
      <c r="G88" s="228" t="str">
        <f t="shared" si="6"/>
        <v>10</v>
      </c>
      <c r="H88" s="146" t="str">
        <f t="shared" si="7"/>
        <v>-404</v>
      </c>
    </row>
    <row r="89" spans="1:8" ht="24" customHeight="1">
      <c r="A89" s="173">
        <v>88</v>
      </c>
      <c r="B89" s="178" t="s">
        <v>2378</v>
      </c>
      <c r="C89" s="178">
        <v>59.92</v>
      </c>
      <c r="D89" s="149" t="s">
        <v>356</v>
      </c>
      <c r="E89" s="149" t="s">
        <v>655</v>
      </c>
      <c r="F89" s="169"/>
      <c r="G89" s="228" t="str">
        <f t="shared" si="6"/>
        <v>10</v>
      </c>
      <c r="H89" s="146" t="str">
        <f t="shared" si="7"/>
        <v>-405</v>
      </c>
    </row>
    <row r="90" spans="1:8" ht="24" customHeight="1">
      <c r="A90" s="173">
        <v>89</v>
      </c>
      <c r="B90" s="178" t="s">
        <v>2379</v>
      </c>
      <c r="C90" s="178">
        <v>59.23</v>
      </c>
      <c r="D90" s="149" t="s">
        <v>356</v>
      </c>
      <c r="E90" s="149" t="s">
        <v>655</v>
      </c>
      <c r="F90" s="169"/>
      <c r="G90" s="228" t="str">
        <f t="shared" si="6"/>
        <v>10</v>
      </c>
      <c r="H90" s="146" t="str">
        <f t="shared" si="7"/>
        <v>-501</v>
      </c>
    </row>
    <row r="91" spans="1:8" ht="24" customHeight="1">
      <c r="A91" s="148">
        <v>90</v>
      </c>
      <c r="B91" s="178" t="s">
        <v>2380</v>
      </c>
      <c r="C91" s="178">
        <v>59.64</v>
      </c>
      <c r="D91" s="149" t="s">
        <v>356</v>
      </c>
      <c r="E91" s="149" t="s">
        <v>655</v>
      </c>
      <c r="F91" s="169"/>
      <c r="G91" s="228" t="str">
        <f t="shared" si="6"/>
        <v>10</v>
      </c>
      <c r="H91" s="146" t="str">
        <f t="shared" si="7"/>
        <v>-502</v>
      </c>
    </row>
    <row r="92" spans="1:8" ht="24" customHeight="1">
      <c r="A92" s="173">
        <v>91</v>
      </c>
      <c r="B92" s="178" t="s">
        <v>2381</v>
      </c>
      <c r="C92" s="178">
        <v>59.64</v>
      </c>
      <c r="D92" s="149" t="s">
        <v>356</v>
      </c>
      <c r="E92" s="149" t="s">
        <v>655</v>
      </c>
      <c r="F92" s="169"/>
      <c r="G92" s="228" t="str">
        <f t="shared" si="6"/>
        <v>10</v>
      </c>
      <c r="H92" s="146" t="str">
        <f t="shared" si="7"/>
        <v>-503</v>
      </c>
    </row>
    <row r="93" spans="1:8" ht="24" customHeight="1">
      <c r="A93" s="173">
        <v>92</v>
      </c>
      <c r="B93" s="178" t="s">
        <v>2382</v>
      </c>
      <c r="C93" s="178">
        <v>59.64</v>
      </c>
      <c r="D93" s="149" t="s">
        <v>356</v>
      </c>
      <c r="E93" s="149" t="s">
        <v>655</v>
      </c>
      <c r="F93" s="169"/>
      <c r="G93" s="228" t="str">
        <f t="shared" si="6"/>
        <v>10</v>
      </c>
      <c r="H93" s="146" t="str">
        <f t="shared" si="7"/>
        <v>-504</v>
      </c>
    </row>
    <row r="94" spans="1:8" ht="24" customHeight="1">
      <c r="A94" s="148">
        <v>93</v>
      </c>
      <c r="B94" s="178" t="s">
        <v>2383</v>
      </c>
      <c r="C94" s="178">
        <v>59.92</v>
      </c>
      <c r="D94" s="149" t="s">
        <v>356</v>
      </c>
      <c r="E94" s="149" t="s">
        <v>655</v>
      </c>
      <c r="F94" s="169"/>
      <c r="G94" s="228" t="str">
        <f t="shared" si="6"/>
        <v>10</v>
      </c>
      <c r="H94" s="146" t="str">
        <f t="shared" si="7"/>
        <v>-505</v>
      </c>
    </row>
    <row r="95" spans="1:8" ht="24" customHeight="1">
      <c r="A95" s="173">
        <v>94</v>
      </c>
      <c r="B95" s="178" t="s">
        <v>2384</v>
      </c>
      <c r="C95" s="178">
        <v>59.23</v>
      </c>
      <c r="D95" s="149" t="s">
        <v>356</v>
      </c>
      <c r="E95" s="149" t="s">
        <v>655</v>
      </c>
      <c r="F95" s="169"/>
      <c r="G95" s="228" t="str">
        <f t="shared" si="6"/>
        <v>10</v>
      </c>
      <c r="H95" s="146" t="str">
        <f t="shared" si="7"/>
        <v>-601</v>
      </c>
    </row>
    <row r="96" spans="1:8" ht="24" customHeight="1">
      <c r="A96" s="173">
        <v>95</v>
      </c>
      <c r="B96" s="178" t="s">
        <v>2385</v>
      </c>
      <c r="C96" s="178">
        <v>59.64</v>
      </c>
      <c r="D96" s="149" t="s">
        <v>356</v>
      </c>
      <c r="E96" s="149" t="s">
        <v>655</v>
      </c>
      <c r="F96" s="169"/>
      <c r="G96" s="228" t="str">
        <f t="shared" si="6"/>
        <v>10</v>
      </c>
      <c r="H96" s="146" t="str">
        <f t="shared" si="7"/>
        <v>-602</v>
      </c>
    </row>
    <row r="97" spans="1:8" ht="24" customHeight="1">
      <c r="A97" s="148">
        <v>96</v>
      </c>
      <c r="B97" s="178" t="s">
        <v>2386</v>
      </c>
      <c r="C97" s="178">
        <v>59.64</v>
      </c>
      <c r="D97" s="149" t="s">
        <v>356</v>
      </c>
      <c r="E97" s="149" t="s">
        <v>655</v>
      </c>
      <c r="F97" s="169"/>
      <c r="G97" s="228" t="str">
        <f t="shared" si="6"/>
        <v>10</v>
      </c>
      <c r="H97" s="146" t="str">
        <f t="shared" si="7"/>
        <v>-603</v>
      </c>
    </row>
    <row r="98" spans="1:8" ht="24" customHeight="1">
      <c r="A98" s="173">
        <v>97</v>
      </c>
      <c r="B98" s="178" t="s">
        <v>2387</v>
      </c>
      <c r="C98" s="178">
        <v>59.64</v>
      </c>
      <c r="D98" s="149" t="s">
        <v>356</v>
      </c>
      <c r="E98" s="149" t="s">
        <v>655</v>
      </c>
      <c r="F98" s="169"/>
      <c r="G98" s="228" t="str">
        <f t="shared" si="6"/>
        <v>10</v>
      </c>
      <c r="H98" s="146" t="str">
        <f t="shared" si="7"/>
        <v>-604</v>
      </c>
    </row>
    <row r="99" spans="1:8" ht="24" customHeight="1">
      <c r="A99" s="173">
        <v>98</v>
      </c>
      <c r="B99" s="178" t="s">
        <v>2388</v>
      </c>
      <c r="C99" s="178">
        <v>59.92</v>
      </c>
      <c r="D99" s="149" t="s">
        <v>356</v>
      </c>
      <c r="E99" s="149" t="s">
        <v>655</v>
      </c>
      <c r="F99" s="169"/>
      <c r="G99" s="228" t="str">
        <f t="shared" si="6"/>
        <v>10</v>
      </c>
      <c r="H99" s="146" t="str">
        <f t="shared" si="7"/>
        <v>-605</v>
      </c>
    </row>
    <row r="100" spans="1:8" ht="24" customHeight="1">
      <c r="A100" s="148">
        <v>99</v>
      </c>
      <c r="B100" s="178" t="s">
        <v>2389</v>
      </c>
      <c r="C100" s="178">
        <v>59.23</v>
      </c>
      <c r="D100" s="149" t="s">
        <v>356</v>
      </c>
      <c r="E100" s="149" t="s">
        <v>655</v>
      </c>
      <c r="F100" s="169"/>
      <c r="G100" s="228" t="str">
        <f t="shared" si="6"/>
        <v>10</v>
      </c>
      <c r="H100" s="146" t="str">
        <f t="shared" si="7"/>
        <v>-701</v>
      </c>
    </row>
    <row r="101" spans="1:8" ht="24" customHeight="1">
      <c r="A101" s="173">
        <v>100</v>
      </c>
      <c r="B101" s="178" t="s">
        <v>2390</v>
      </c>
      <c r="C101" s="178">
        <v>59.64</v>
      </c>
      <c r="D101" s="149" t="s">
        <v>356</v>
      </c>
      <c r="E101" s="149" t="s">
        <v>655</v>
      </c>
      <c r="F101" s="169"/>
      <c r="G101" s="228" t="str">
        <f t="shared" si="6"/>
        <v>10</v>
      </c>
      <c r="H101" s="146" t="str">
        <f t="shared" si="7"/>
        <v>-702</v>
      </c>
    </row>
    <row r="102" spans="1:8" ht="24" customHeight="1">
      <c r="A102" s="173">
        <v>101</v>
      </c>
      <c r="B102" s="178" t="s">
        <v>2391</v>
      </c>
      <c r="C102" s="178">
        <v>59.64</v>
      </c>
      <c r="D102" s="149" t="s">
        <v>356</v>
      </c>
      <c r="E102" s="149" t="s">
        <v>655</v>
      </c>
      <c r="F102" s="169"/>
      <c r="G102" s="228" t="str">
        <f t="shared" si="6"/>
        <v>10</v>
      </c>
      <c r="H102" s="146" t="str">
        <f t="shared" si="7"/>
        <v>-703</v>
      </c>
    </row>
    <row r="103" spans="1:8" ht="24" customHeight="1">
      <c r="A103" s="148">
        <v>102</v>
      </c>
      <c r="B103" s="178" t="s">
        <v>2392</v>
      </c>
      <c r="C103" s="178">
        <v>59.64</v>
      </c>
      <c r="D103" s="149" t="s">
        <v>356</v>
      </c>
      <c r="E103" s="149" t="s">
        <v>655</v>
      </c>
      <c r="F103" s="169"/>
      <c r="G103" s="228" t="str">
        <f t="shared" si="6"/>
        <v>10</v>
      </c>
      <c r="H103" s="146" t="str">
        <f t="shared" si="7"/>
        <v>-704</v>
      </c>
    </row>
    <row r="104" spans="1:8" ht="24" customHeight="1">
      <c r="A104" s="173">
        <v>103</v>
      </c>
      <c r="B104" s="178" t="s">
        <v>2393</v>
      </c>
      <c r="C104" s="178">
        <v>59.92</v>
      </c>
      <c r="D104" s="149" t="s">
        <v>356</v>
      </c>
      <c r="E104" s="149" t="s">
        <v>655</v>
      </c>
      <c r="F104" s="169"/>
      <c r="G104" s="228" t="str">
        <f t="shared" si="6"/>
        <v>10</v>
      </c>
      <c r="H104" s="146" t="str">
        <f t="shared" si="7"/>
        <v>-705</v>
      </c>
    </row>
    <row r="105" spans="1:8" ht="24" customHeight="1">
      <c r="A105" s="173">
        <v>104</v>
      </c>
      <c r="B105" s="178" t="s">
        <v>2394</v>
      </c>
      <c r="C105" s="178">
        <v>59.23</v>
      </c>
      <c r="D105" s="149" t="s">
        <v>356</v>
      </c>
      <c r="E105" s="149" t="s">
        <v>655</v>
      </c>
      <c r="F105" s="169"/>
      <c r="G105" s="228" t="str">
        <f t="shared" si="6"/>
        <v>10</v>
      </c>
      <c r="H105" s="146" t="str">
        <f t="shared" si="7"/>
        <v>-801</v>
      </c>
    </row>
    <row r="106" spans="1:8" ht="24" customHeight="1">
      <c r="A106" s="148">
        <v>105</v>
      </c>
      <c r="B106" s="178" t="s">
        <v>2395</v>
      </c>
      <c r="C106" s="178">
        <v>59.64</v>
      </c>
      <c r="D106" s="149" t="s">
        <v>356</v>
      </c>
      <c r="E106" s="149" t="s">
        <v>655</v>
      </c>
      <c r="F106" s="169"/>
      <c r="G106" s="228" t="str">
        <f t="shared" si="6"/>
        <v>10</v>
      </c>
      <c r="H106" s="146" t="str">
        <f t="shared" si="7"/>
        <v>-802</v>
      </c>
    </row>
    <row r="107" spans="1:8" ht="24" customHeight="1">
      <c r="A107" s="173">
        <v>106</v>
      </c>
      <c r="B107" s="178" t="s">
        <v>2396</v>
      </c>
      <c r="C107" s="178">
        <v>59.64</v>
      </c>
      <c r="D107" s="149" t="s">
        <v>356</v>
      </c>
      <c r="E107" s="149" t="s">
        <v>655</v>
      </c>
      <c r="F107" s="169"/>
      <c r="G107" s="228" t="str">
        <f t="shared" si="6"/>
        <v>10</v>
      </c>
      <c r="H107" s="146" t="str">
        <f t="shared" si="7"/>
        <v>-803</v>
      </c>
    </row>
    <row r="108" spans="1:8" ht="24" customHeight="1">
      <c r="A108" s="173">
        <v>107</v>
      </c>
      <c r="B108" s="178" t="s">
        <v>2397</v>
      </c>
      <c r="C108" s="178">
        <v>59.64</v>
      </c>
      <c r="D108" s="149" t="s">
        <v>356</v>
      </c>
      <c r="E108" s="149" t="s">
        <v>655</v>
      </c>
      <c r="F108" s="169"/>
      <c r="G108" s="228" t="str">
        <f t="shared" si="6"/>
        <v>10</v>
      </c>
      <c r="H108" s="146" t="str">
        <f t="shared" si="7"/>
        <v>-804</v>
      </c>
    </row>
    <row r="109" spans="1:8" ht="24" customHeight="1">
      <c r="A109" s="148">
        <v>108</v>
      </c>
      <c r="B109" s="178" t="s">
        <v>2398</v>
      </c>
      <c r="C109" s="178">
        <v>59.92</v>
      </c>
      <c r="D109" s="149" t="s">
        <v>356</v>
      </c>
      <c r="E109" s="149" t="s">
        <v>655</v>
      </c>
      <c r="F109" s="169"/>
      <c r="G109" s="228" t="str">
        <f t="shared" si="6"/>
        <v>10</v>
      </c>
      <c r="H109" s="146" t="str">
        <f t="shared" si="7"/>
        <v>-805</v>
      </c>
    </row>
    <row r="110" spans="1:8" ht="24" customHeight="1">
      <c r="A110" s="173">
        <v>109</v>
      </c>
      <c r="B110" s="178" t="s">
        <v>2399</v>
      </c>
      <c r="C110" s="178">
        <v>59.23</v>
      </c>
      <c r="D110" s="149" t="s">
        <v>356</v>
      </c>
      <c r="E110" s="149" t="s">
        <v>655</v>
      </c>
      <c r="F110" s="169"/>
      <c r="G110" s="228" t="str">
        <f t="shared" si="6"/>
        <v>10</v>
      </c>
      <c r="H110" s="146" t="str">
        <f t="shared" si="7"/>
        <v>-901</v>
      </c>
    </row>
    <row r="111" spans="1:8" ht="24" customHeight="1">
      <c r="A111" s="173">
        <v>110</v>
      </c>
      <c r="B111" s="178" t="s">
        <v>2400</v>
      </c>
      <c r="C111" s="178">
        <v>59.64</v>
      </c>
      <c r="D111" s="149" t="s">
        <v>356</v>
      </c>
      <c r="E111" s="149" t="s">
        <v>655</v>
      </c>
      <c r="F111" s="169"/>
      <c r="G111" s="228" t="str">
        <f t="shared" si="6"/>
        <v>10</v>
      </c>
      <c r="H111" s="146" t="str">
        <f t="shared" si="7"/>
        <v>-902</v>
      </c>
    </row>
    <row r="112" spans="1:8" ht="24" customHeight="1">
      <c r="A112" s="148">
        <v>111</v>
      </c>
      <c r="B112" s="178" t="s">
        <v>2401</v>
      </c>
      <c r="C112" s="178">
        <v>59.64</v>
      </c>
      <c r="D112" s="149" t="s">
        <v>356</v>
      </c>
      <c r="E112" s="149" t="s">
        <v>655</v>
      </c>
      <c r="F112" s="169"/>
      <c r="G112" s="228" t="str">
        <f t="shared" si="6"/>
        <v>10</v>
      </c>
      <c r="H112" s="146" t="str">
        <f t="shared" si="7"/>
        <v>-903</v>
      </c>
    </row>
    <row r="113" spans="1:8" ht="24" customHeight="1">
      <c r="A113" s="173">
        <v>112</v>
      </c>
      <c r="B113" s="178" t="s">
        <v>2402</v>
      </c>
      <c r="C113" s="178">
        <v>59.64</v>
      </c>
      <c r="D113" s="149" t="s">
        <v>356</v>
      </c>
      <c r="E113" s="149" t="s">
        <v>655</v>
      </c>
      <c r="F113" s="169"/>
      <c r="G113" s="228" t="str">
        <f t="shared" si="6"/>
        <v>10</v>
      </c>
      <c r="H113" s="146" t="str">
        <f t="shared" si="7"/>
        <v>-904</v>
      </c>
    </row>
    <row r="114" spans="1:8" ht="24" customHeight="1">
      <c r="A114" s="173">
        <v>113</v>
      </c>
      <c r="B114" s="178" t="s">
        <v>2403</v>
      </c>
      <c r="C114" s="178">
        <v>59.92</v>
      </c>
      <c r="D114" s="149" t="s">
        <v>356</v>
      </c>
      <c r="E114" s="149" t="s">
        <v>655</v>
      </c>
      <c r="F114" s="169"/>
      <c r="G114" s="228" t="str">
        <f t="shared" si="6"/>
        <v>10</v>
      </c>
      <c r="H114" s="146" t="str">
        <f t="shared" si="7"/>
        <v>-905</v>
      </c>
    </row>
    <row r="115" spans="1:8" ht="24" customHeight="1">
      <c r="A115" s="148">
        <v>114</v>
      </c>
      <c r="B115" s="178" t="s">
        <v>2404</v>
      </c>
      <c r="C115" s="178">
        <v>59.47</v>
      </c>
      <c r="D115" s="149" t="s">
        <v>356</v>
      </c>
      <c r="E115" s="176" t="s">
        <v>657</v>
      </c>
      <c r="F115" s="169"/>
      <c r="G115" s="228" t="str">
        <f t="shared" si="6"/>
        <v>14</v>
      </c>
      <c r="H115" s="146" t="str">
        <f t="shared" si="7"/>
        <v>1001</v>
      </c>
    </row>
    <row r="116" spans="1:8" ht="24" customHeight="1">
      <c r="A116" s="173">
        <v>115</v>
      </c>
      <c r="B116" s="178" t="s">
        <v>2405</v>
      </c>
      <c r="C116" s="178">
        <v>59.62</v>
      </c>
      <c r="D116" s="149" t="s">
        <v>356</v>
      </c>
      <c r="E116" s="176" t="s">
        <v>657</v>
      </c>
      <c r="F116" s="169"/>
      <c r="G116" s="228" t="str">
        <f t="shared" si="6"/>
        <v>14</v>
      </c>
      <c r="H116" s="146" t="str">
        <f t="shared" si="7"/>
        <v>1002</v>
      </c>
    </row>
    <row r="117" spans="1:8" ht="24" customHeight="1">
      <c r="A117" s="173">
        <v>116</v>
      </c>
      <c r="B117" s="178" t="s">
        <v>2406</v>
      </c>
      <c r="C117" s="178">
        <v>59.62</v>
      </c>
      <c r="D117" s="149" t="s">
        <v>356</v>
      </c>
      <c r="E117" s="176" t="s">
        <v>657</v>
      </c>
      <c r="F117" s="169"/>
      <c r="G117" s="228" t="str">
        <f t="shared" si="6"/>
        <v>14</v>
      </c>
      <c r="H117" s="146" t="str">
        <f t="shared" si="7"/>
        <v>1003</v>
      </c>
    </row>
    <row r="118" spans="1:8" ht="24" customHeight="1">
      <c r="A118" s="148">
        <v>117</v>
      </c>
      <c r="B118" s="178" t="s">
        <v>2407</v>
      </c>
      <c r="C118" s="178">
        <v>59.62</v>
      </c>
      <c r="D118" s="149" t="s">
        <v>356</v>
      </c>
      <c r="E118" s="176" t="s">
        <v>657</v>
      </c>
      <c r="F118" s="169"/>
      <c r="G118" s="228" t="str">
        <f t="shared" si="6"/>
        <v>14</v>
      </c>
      <c r="H118" s="146" t="str">
        <f t="shared" si="7"/>
        <v>1004</v>
      </c>
    </row>
    <row r="119" spans="1:8" ht="24" customHeight="1">
      <c r="A119" s="173">
        <v>118</v>
      </c>
      <c r="B119" s="178" t="s">
        <v>2408</v>
      </c>
      <c r="C119" s="178">
        <v>59.06</v>
      </c>
      <c r="D119" s="149" t="s">
        <v>356</v>
      </c>
      <c r="E119" s="176" t="s">
        <v>657</v>
      </c>
      <c r="F119" s="169"/>
      <c r="G119" s="228" t="str">
        <f t="shared" si="6"/>
        <v>14</v>
      </c>
      <c r="H119" s="146" t="str">
        <f t="shared" si="7"/>
        <v>1005</v>
      </c>
    </row>
    <row r="120" spans="1:8" ht="24" customHeight="1">
      <c r="A120" s="173">
        <v>119</v>
      </c>
      <c r="B120" s="178" t="s">
        <v>2409</v>
      </c>
      <c r="C120" s="178">
        <v>59.47</v>
      </c>
      <c r="D120" s="149" t="s">
        <v>356</v>
      </c>
      <c r="E120" s="176" t="s">
        <v>657</v>
      </c>
      <c r="F120" s="169"/>
      <c r="G120" s="228" t="str">
        <f t="shared" si="6"/>
        <v>14</v>
      </c>
      <c r="H120" s="146" t="str">
        <f t="shared" si="7"/>
        <v>1101</v>
      </c>
    </row>
    <row r="121" spans="1:8" ht="24" customHeight="1">
      <c r="A121" s="148">
        <v>120</v>
      </c>
      <c r="B121" s="178" t="s">
        <v>2410</v>
      </c>
      <c r="C121" s="178">
        <v>59.62</v>
      </c>
      <c r="D121" s="149" t="s">
        <v>356</v>
      </c>
      <c r="E121" s="176" t="s">
        <v>657</v>
      </c>
      <c r="F121" s="169"/>
      <c r="G121" s="228" t="str">
        <f t="shared" si="6"/>
        <v>14</v>
      </c>
      <c r="H121" s="146" t="str">
        <f t="shared" si="7"/>
        <v>1102</v>
      </c>
    </row>
    <row r="122" spans="1:8" ht="24" customHeight="1">
      <c r="A122" s="173">
        <v>121</v>
      </c>
      <c r="B122" s="178" t="s">
        <v>2411</v>
      </c>
      <c r="C122" s="178">
        <v>59.62</v>
      </c>
      <c r="D122" s="149" t="s">
        <v>356</v>
      </c>
      <c r="E122" s="176" t="s">
        <v>657</v>
      </c>
      <c r="F122" s="169"/>
      <c r="G122" s="228" t="str">
        <f t="shared" si="6"/>
        <v>14</v>
      </c>
      <c r="H122" s="146" t="str">
        <f t="shared" si="7"/>
        <v>1103</v>
      </c>
    </row>
    <row r="123" spans="1:8" ht="24" customHeight="1">
      <c r="A123" s="173">
        <v>122</v>
      </c>
      <c r="B123" s="178" t="s">
        <v>2412</v>
      </c>
      <c r="C123" s="178">
        <v>59.62</v>
      </c>
      <c r="D123" s="149" t="s">
        <v>356</v>
      </c>
      <c r="E123" s="176" t="s">
        <v>657</v>
      </c>
      <c r="F123" s="169"/>
      <c r="G123" s="228" t="str">
        <f t="shared" si="6"/>
        <v>14</v>
      </c>
      <c r="H123" s="146" t="str">
        <f t="shared" si="7"/>
        <v>1104</v>
      </c>
    </row>
    <row r="124" spans="1:8" ht="24" customHeight="1">
      <c r="A124" s="148">
        <v>123</v>
      </c>
      <c r="B124" s="178" t="s">
        <v>2413</v>
      </c>
      <c r="C124" s="178">
        <v>59.06</v>
      </c>
      <c r="D124" s="149" t="s">
        <v>356</v>
      </c>
      <c r="E124" s="176" t="s">
        <v>657</v>
      </c>
      <c r="F124" s="169"/>
      <c r="G124" s="228" t="str">
        <f t="shared" si="6"/>
        <v>14</v>
      </c>
      <c r="H124" s="146" t="str">
        <f t="shared" si="7"/>
        <v>1105</v>
      </c>
    </row>
    <row r="125" spans="1:8" ht="24" customHeight="1">
      <c r="A125" s="173">
        <v>124</v>
      </c>
      <c r="B125" s="178" t="s">
        <v>2414</v>
      </c>
      <c r="C125" s="178">
        <v>59.47</v>
      </c>
      <c r="D125" s="149" t="s">
        <v>356</v>
      </c>
      <c r="E125" s="176" t="s">
        <v>657</v>
      </c>
      <c r="F125" s="169"/>
      <c r="G125" s="228" t="str">
        <f t="shared" si="6"/>
        <v>14</v>
      </c>
      <c r="H125" s="146" t="str">
        <f t="shared" si="7"/>
        <v>1201</v>
      </c>
    </row>
    <row r="126" spans="1:8" ht="24" customHeight="1">
      <c r="A126" s="173">
        <v>125</v>
      </c>
      <c r="B126" s="178" t="s">
        <v>2415</v>
      </c>
      <c r="C126" s="178">
        <v>59.62</v>
      </c>
      <c r="D126" s="149" t="s">
        <v>356</v>
      </c>
      <c r="E126" s="176" t="s">
        <v>657</v>
      </c>
      <c r="F126" s="169"/>
      <c r="G126" s="228" t="str">
        <f t="shared" si="6"/>
        <v>14</v>
      </c>
      <c r="H126" s="146" t="str">
        <f t="shared" si="7"/>
        <v>1202</v>
      </c>
    </row>
    <row r="127" spans="1:8" ht="24" customHeight="1">
      <c r="A127" s="148">
        <v>126</v>
      </c>
      <c r="B127" s="178" t="s">
        <v>2416</v>
      </c>
      <c r="C127" s="178">
        <v>59.62</v>
      </c>
      <c r="D127" s="149" t="s">
        <v>356</v>
      </c>
      <c r="E127" s="176" t="s">
        <v>657</v>
      </c>
      <c r="F127" s="169"/>
      <c r="G127" s="228" t="str">
        <f t="shared" si="6"/>
        <v>14</v>
      </c>
      <c r="H127" s="146" t="str">
        <f t="shared" si="7"/>
        <v>1203</v>
      </c>
    </row>
    <row r="128" spans="1:8" ht="24" customHeight="1">
      <c r="A128" s="173">
        <v>127</v>
      </c>
      <c r="B128" s="178" t="s">
        <v>2417</v>
      </c>
      <c r="C128" s="178">
        <v>59.62</v>
      </c>
      <c r="D128" s="149" t="s">
        <v>356</v>
      </c>
      <c r="E128" s="176" t="s">
        <v>657</v>
      </c>
      <c r="F128" s="169"/>
      <c r="G128" s="228" t="str">
        <f t="shared" si="6"/>
        <v>14</v>
      </c>
      <c r="H128" s="146" t="str">
        <f t="shared" si="7"/>
        <v>1204</v>
      </c>
    </row>
    <row r="129" spans="1:8" ht="24" customHeight="1">
      <c r="A129" s="173">
        <v>128</v>
      </c>
      <c r="B129" s="178" t="s">
        <v>2418</v>
      </c>
      <c r="C129" s="178">
        <v>59.06</v>
      </c>
      <c r="D129" s="149" t="s">
        <v>356</v>
      </c>
      <c r="E129" s="176" t="s">
        <v>657</v>
      </c>
      <c r="F129" s="169"/>
      <c r="G129" s="228" t="str">
        <f t="shared" si="6"/>
        <v>14</v>
      </c>
      <c r="H129" s="146" t="str">
        <f t="shared" si="7"/>
        <v>1205</v>
      </c>
    </row>
    <row r="130" spans="1:8" ht="24" customHeight="1">
      <c r="A130" s="148">
        <v>129</v>
      </c>
      <c r="B130" s="178" t="s">
        <v>2419</v>
      </c>
      <c r="C130" s="178">
        <v>59.47</v>
      </c>
      <c r="D130" s="149" t="s">
        <v>356</v>
      </c>
      <c r="E130" s="176" t="s">
        <v>657</v>
      </c>
      <c r="F130" s="169"/>
      <c r="G130" s="228" t="str">
        <f t="shared" si="6"/>
        <v>14</v>
      </c>
      <c r="H130" s="146" t="str">
        <f t="shared" si="7"/>
        <v>1301</v>
      </c>
    </row>
    <row r="131" spans="1:8" ht="24" customHeight="1">
      <c r="A131" s="173">
        <v>130</v>
      </c>
      <c r="B131" s="178" t="s">
        <v>2420</v>
      </c>
      <c r="C131" s="178">
        <v>59.62</v>
      </c>
      <c r="D131" s="149" t="s">
        <v>356</v>
      </c>
      <c r="E131" s="176" t="s">
        <v>657</v>
      </c>
      <c r="F131" s="169"/>
      <c r="G131" s="228" t="str">
        <f t="shared" si="6"/>
        <v>14</v>
      </c>
      <c r="H131" s="146" t="str">
        <f t="shared" si="7"/>
        <v>1302</v>
      </c>
    </row>
    <row r="132" spans="1:8" ht="24" customHeight="1">
      <c r="A132" s="173">
        <v>131</v>
      </c>
      <c r="B132" s="178" t="s">
        <v>2421</v>
      </c>
      <c r="C132" s="178">
        <v>59.62</v>
      </c>
      <c r="D132" s="149" t="s">
        <v>356</v>
      </c>
      <c r="E132" s="176" t="s">
        <v>657</v>
      </c>
      <c r="F132" s="169"/>
      <c r="G132" s="228" t="str">
        <f t="shared" ref="G132:G195" si="8">LEFT(B132,2)</f>
        <v>14</v>
      </c>
      <c r="H132" s="146" t="str">
        <f t="shared" ref="H132:H195" si="9">RIGHT(B132,4)</f>
        <v>1303</v>
      </c>
    </row>
    <row r="133" spans="1:8" ht="24" customHeight="1">
      <c r="A133" s="148">
        <v>132</v>
      </c>
      <c r="B133" s="178" t="s">
        <v>2422</v>
      </c>
      <c r="C133" s="178">
        <v>59.62</v>
      </c>
      <c r="D133" s="149" t="s">
        <v>356</v>
      </c>
      <c r="E133" s="176" t="s">
        <v>657</v>
      </c>
      <c r="F133" s="169"/>
      <c r="G133" s="228" t="str">
        <f t="shared" si="8"/>
        <v>14</v>
      </c>
      <c r="H133" s="146" t="str">
        <f t="shared" si="9"/>
        <v>1304</v>
      </c>
    </row>
    <row r="134" spans="1:8" ht="24" customHeight="1">
      <c r="A134" s="173">
        <v>133</v>
      </c>
      <c r="B134" s="178" t="s">
        <v>2423</v>
      </c>
      <c r="C134" s="178">
        <v>59.06</v>
      </c>
      <c r="D134" s="149" t="s">
        <v>356</v>
      </c>
      <c r="E134" s="176" t="s">
        <v>657</v>
      </c>
      <c r="F134" s="169"/>
      <c r="G134" s="228" t="str">
        <f t="shared" si="8"/>
        <v>14</v>
      </c>
      <c r="H134" s="146" t="str">
        <f t="shared" si="9"/>
        <v>1305</v>
      </c>
    </row>
    <row r="135" spans="1:8" ht="24" customHeight="1">
      <c r="A135" s="173">
        <v>134</v>
      </c>
      <c r="B135" s="178" t="s">
        <v>2424</v>
      </c>
      <c r="C135" s="178">
        <v>59.47</v>
      </c>
      <c r="D135" s="149" t="s">
        <v>356</v>
      </c>
      <c r="E135" s="176" t="s">
        <v>657</v>
      </c>
      <c r="F135" s="169"/>
      <c r="G135" s="228" t="str">
        <f t="shared" si="8"/>
        <v>14</v>
      </c>
      <c r="H135" s="146" t="str">
        <f t="shared" si="9"/>
        <v>1401</v>
      </c>
    </row>
    <row r="136" spans="1:8" ht="24" customHeight="1">
      <c r="A136" s="148">
        <v>135</v>
      </c>
      <c r="B136" s="178" t="s">
        <v>2425</v>
      </c>
      <c r="C136" s="178">
        <v>59.62</v>
      </c>
      <c r="D136" s="149" t="s">
        <v>356</v>
      </c>
      <c r="E136" s="176" t="s">
        <v>657</v>
      </c>
      <c r="F136" s="169"/>
      <c r="G136" s="228" t="str">
        <f t="shared" si="8"/>
        <v>14</v>
      </c>
      <c r="H136" s="146" t="str">
        <f t="shared" si="9"/>
        <v>1402</v>
      </c>
    </row>
    <row r="137" spans="1:8" ht="24" customHeight="1">
      <c r="A137" s="173">
        <v>136</v>
      </c>
      <c r="B137" s="178" t="s">
        <v>2426</v>
      </c>
      <c r="C137" s="178">
        <v>59.62</v>
      </c>
      <c r="D137" s="149" t="s">
        <v>356</v>
      </c>
      <c r="E137" s="176" t="s">
        <v>657</v>
      </c>
      <c r="F137" s="169"/>
      <c r="G137" s="228" t="str">
        <f t="shared" si="8"/>
        <v>14</v>
      </c>
      <c r="H137" s="146" t="str">
        <f t="shared" si="9"/>
        <v>1403</v>
      </c>
    </row>
    <row r="138" spans="1:8" ht="24" customHeight="1">
      <c r="A138" s="173">
        <v>137</v>
      </c>
      <c r="B138" s="178" t="s">
        <v>2427</v>
      </c>
      <c r="C138" s="178">
        <v>59.62</v>
      </c>
      <c r="D138" s="149" t="s">
        <v>356</v>
      </c>
      <c r="E138" s="176" t="s">
        <v>657</v>
      </c>
      <c r="F138" s="169"/>
      <c r="G138" s="228" t="str">
        <f t="shared" si="8"/>
        <v>14</v>
      </c>
      <c r="H138" s="146" t="str">
        <f t="shared" si="9"/>
        <v>1404</v>
      </c>
    </row>
    <row r="139" spans="1:8" ht="24" customHeight="1">
      <c r="A139" s="148">
        <v>138</v>
      </c>
      <c r="B139" s="178" t="s">
        <v>2428</v>
      </c>
      <c r="C139" s="178">
        <v>59.06</v>
      </c>
      <c r="D139" s="149" t="s">
        <v>356</v>
      </c>
      <c r="E139" s="176" t="s">
        <v>657</v>
      </c>
      <c r="F139" s="169"/>
      <c r="G139" s="228" t="str">
        <f t="shared" si="8"/>
        <v>14</v>
      </c>
      <c r="H139" s="146" t="str">
        <f t="shared" si="9"/>
        <v>1405</v>
      </c>
    </row>
    <row r="140" spans="1:8" ht="24" customHeight="1">
      <c r="A140" s="173">
        <v>139</v>
      </c>
      <c r="B140" s="178" t="s">
        <v>2429</v>
      </c>
      <c r="C140" s="178">
        <v>59.47</v>
      </c>
      <c r="D140" s="149" t="s">
        <v>356</v>
      </c>
      <c r="E140" s="176" t="s">
        <v>657</v>
      </c>
      <c r="F140" s="169"/>
      <c r="G140" s="228" t="str">
        <f t="shared" si="8"/>
        <v>14</v>
      </c>
      <c r="H140" s="146" t="str">
        <f t="shared" si="9"/>
        <v>1501</v>
      </c>
    </row>
    <row r="141" spans="1:8" ht="24" customHeight="1">
      <c r="A141" s="173">
        <v>140</v>
      </c>
      <c r="B141" s="178" t="s">
        <v>2430</v>
      </c>
      <c r="C141" s="178">
        <v>59.62</v>
      </c>
      <c r="D141" s="149" t="s">
        <v>356</v>
      </c>
      <c r="E141" s="176" t="s">
        <v>657</v>
      </c>
      <c r="F141" s="169"/>
      <c r="G141" s="228" t="str">
        <f t="shared" si="8"/>
        <v>14</v>
      </c>
      <c r="H141" s="146" t="str">
        <f t="shared" si="9"/>
        <v>1502</v>
      </c>
    </row>
    <row r="142" spans="1:8" ht="24" customHeight="1">
      <c r="A142" s="148">
        <v>141</v>
      </c>
      <c r="B142" s="178" t="s">
        <v>2431</v>
      </c>
      <c r="C142" s="178">
        <v>59.62</v>
      </c>
      <c r="D142" s="149" t="s">
        <v>356</v>
      </c>
      <c r="E142" s="176" t="s">
        <v>657</v>
      </c>
      <c r="F142" s="169"/>
      <c r="G142" s="228" t="str">
        <f t="shared" si="8"/>
        <v>14</v>
      </c>
      <c r="H142" s="146" t="str">
        <f t="shared" si="9"/>
        <v>1503</v>
      </c>
    </row>
    <row r="143" spans="1:8" ht="24" customHeight="1">
      <c r="A143" s="173">
        <v>142</v>
      </c>
      <c r="B143" s="178" t="s">
        <v>2432</v>
      </c>
      <c r="C143" s="178">
        <v>59.62</v>
      </c>
      <c r="D143" s="149" t="s">
        <v>356</v>
      </c>
      <c r="E143" s="176" t="s">
        <v>657</v>
      </c>
      <c r="F143" s="169"/>
      <c r="G143" s="228" t="str">
        <f t="shared" si="8"/>
        <v>14</v>
      </c>
      <c r="H143" s="146" t="str">
        <f t="shared" si="9"/>
        <v>1504</v>
      </c>
    </row>
    <row r="144" spans="1:8" ht="24" customHeight="1">
      <c r="A144" s="173">
        <v>143</v>
      </c>
      <c r="B144" s="178" t="s">
        <v>2433</v>
      </c>
      <c r="C144" s="178">
        <v>59.06</v>
      </c>
      <c r="D144" s="149" t="s">
        <v>356</v>
      </c>
      <c r="E144" s="176" t="s">
        <v>657</v>
      </c>
      <c r="F144" s="169"/>
      <c r="G144" s="228" t="str">
        <f t="shared" si="8"/>
        <v>14</v>
      </c>
      <c r="H144" s="146" t="str">
        <f t="shared" si="9"/>
        <v>1505</v>
      </c>
    </row>
    <row r="145" spans="1:8" ht="24" customHeight="1">
      <c r="A145" s="148">
        <v>144</v>
      </c>
      <c r="B145" s="178" t="s">
        <v>2434</v>
      </c>
      <c r="C145" s="178">
        <v>59.47</v>
      </c>
      <c r="D145" s="149" t="s">
        <v>356</v>
      </c>
      <c r="E145" s="176" t="s">
        <v>657</v>
      </c>
      <c r="F145" s="169"/>
      <c r="G145" s="228" t="str">
        <f t="shared" si="8"/>
        <v>14</v>
      </c>
      <c r="H145" s="146" t="str">
        <f t="shared" si="9"/>
        <v>1601</v>
      </c>
    </row>
    <row r="146" spans="1:8" ht="24" customHeight="1">
      <c r="A146" s="173">
        <v>145</v>
      </c>
      <c r="B146" s="178" t="s">
        <v>2435</v>
      </c>
      <c r="C146" s="178">
        <v>59.62</v>
      </c>
      <c r="D146" s="149" t="s">
        <v>356</v>
      </c>
      <c r="E146" s="176" t="s">
        <v>657</v>
      </c>
      <c r="F146" s="169"/>
      <c r="G146" s="228" t="str">
        <f t="shared" si="8"/>
        <v>14</v>
      </c>
      <c r="H146" s="146" t="str">
        <f t="shared" si="9"/>
        <v>1602</v>
      </c>
    </row>
    <row r="147" spans="1:8" ht="24" customHeight="1">
      <c r="A147" s="173">
        <v>146</v>
      </c>
      <c r="B147" s="178" t="s">
        <v>2436</v>
      </c>
      <c r="C147" s="178">
        <v>59.62</v>
      </c>
      <c r="D147" s="149" t="s">
        <v>356</v>
      </c>
      <c r="E147" s="176" t="s">
        <v>657</v>
      </c>
      <c r="F147" s="169"/>
      <c r="G147" s="228" t="str">
        <f t="shared" si="8"/>
        <v>14</v>
      </c>
      <c r="H147" s="146" t="str">
        <f t="shared" si="9"/>
        <v>1603</v>
      </c>
    </row>
    <row r="148" spans="1:8" ht="24" customHeight="1">
      <c r="A148" s="148">
        <v>147</v>
      </c>
      <c r="B148" s="178" t="s">
        <v>2437</v>
      </c>
      <c r="C148" s="178">
        <v>59.62</v>
      </c>
      <c r="D148" s="149" t="s">
        <v>356</v>
      </c>
      <c r="E148" s="176" t="s">
        <v>657</v>
      </c>
      <c r="F148" s="169"/>
      <c r="G148" s="228" t="str">
        <f t="shared" si="8"/>
        <v>14</v>
      </c>
      <c r="H148" s="146" t="str">
        <f t="shared" si="9"/>
        <v>1604</v>
      </c>
    </row>
    <row r="149" spans="1:8" ht="24" customHeight="1">
      <c r="A149" s="173">
        <v>148</v>
      </c>
      <c r="B149" s="178" t="s">
        <v>2438</v>
      </c>
      <c r="C149" s="178">
        <v>59.06</v>
      </c>
      <c r="D149" s="149" t="s">
        <v>356</v>
      </c>
      <c r="E149" s="176" t="s">
        <v>657</v>
      </c>
      <c r="F149" s="169"/>
      <c r="G149" s="228" t="str">
        <f t="shared" si="8"/>
        <v>14</v>
      </c>
      <c r="H149" s="146" t="str">
        <f t="shared" si="9"/>
        <v>1605</v>
      </c>
    </row>
    <row r="150" spans="1:8" ht="24" customHeight="1">
      <c r="A150" s="173">
        <v>149</v>
      </c>
      <c r="B150" s="178" t="s">
        <v>2439</v>
      </c>
      <c r="C150" s="178">
        <v>59.79</v>
      </c>
      <c r="D150" s="149" t="s">
        <v>356</v>
      </c>
      <c r="E150" s="176" t="s">
        <v>657</v>
      </c>
      <c r="F150" s="169"/>
      <c r="G150" s="228" t="str">
        <f t="shared" si="8"/>
        <v>14</v>
      </c>
      <c r="H150" s="146" t="str">
        <f t="shared" si="9"/>
        <v>1701</v>
      </c>
    </row>
    <row r="151" spans="1:8" ht="24" customHeight="1">
      <c r="A151" s="148">
        <v>150</v>
      </c>
      <c r="B151" s="178" t="s">
        <v>2440</v>
      </c>
      <c r="C151" s="178">
        <v>59.62</v>
      </c>
      <c r="D151" s="149" t="s">
        <v>356</v>
      </c>
      <c r="E151" s="176" t="s">
        <v>657</v>
      </c>
      <c r="F151" s="169"/>
      <c r="G151" s="228" t="str">
        <f t="shared" si="8"/>
        <v>14</v>
      </c>
      <c r="H151" s="146" t="str">
        <f t="shared" si="9"/>
        <v>1702</v>
      </c>
    </row>
    <row r="152" spans="1:8" ht="24" customHeight="1">
      <c r="A152" s="173">
        <v>151</v>
      </c>
      <c r="B152" s="178" t="s">
        <v>2441</v>
      </c>
      <c r="C152" s="178">
        <v>59.62</v>
      </c>
      <c r="D152" s="149" t="s">
        <v>356</v>
      </c>
      <c r="E152" s="176" t="s">
        <v>657</v>
      </c>
      <c r="F152" s="169"/>
      <c r="G152" s="228" t="str">
        <f t="shared" si="8"/>
        <v>14</v>
      </c>
      <c r="H152" s="146" t="str">
        <f t="shared" si="9"/>
        <v>1703</v>
      </c>
    </row>
    <row r="153" spans="1:8" ht="24" customHeight="1">
      <c r="A153" s="173">
        <v>152</v>
      </c>
      <c r="B153" s="178" t="s">
        <v>2442</v>
      </c>
      <c r="C153" s="178">
        <v>59.62</v>
      </c>
      <c r="D153" s="149" t="s">
        <v>356</v>
      </c>
      <c r="E153" s="176" t="s">
        <v>657</v>
      </c>
      <c r="F153" s="169"/>
      <c r="G153" s="228" t="str">
        <f t="shared" si="8"/>
        <v>14</v>
      </c>
      <c r="H153" s="146" t="str">
        <f t="shared" si="9"/>
        <v>1704</v>
      </c>
    </row>
    <row r="154" spans="1:8" ht="24" customHeight="1">
      <c r="A154" s="148">
        <v>153</v>
      </c>
      <c r="B154" s="178" t="s">
        <v>2443</v>
      </c>
      <c r="C154" s="178">
        <v>59.06</v>
      </c>
      <c r="D154" s="149" t="s">
        <v>356</v>
      </c>
      <c r="E154" s="176" t="s">
        <v>657</v>
      </c>
      <c r="F154" s="169"/>
      <c r="G154" s="228" t="str">
        <f t="shared" si="8"/>
        <v>14</v>
      </c>
      <c r="H154" s="146" t="str">
        <f t="shared" si="9"/>
        <v>1705</v>
      </c>
    </row>
    <row r="155" spans="1:8" ht="24" customHeight="1">
      <c r="A155" s="173">
        <v>154</v>
      </c>
      <c r="B155" s="178" t="s">
        <v>2444</v>
      </c>
      <c r="C155" s="178">
        <v>59.79</v>
      </c>
      <c r="D155" s="149" t="s">
        <v>356</v>
      </c>
      <c r="E155" s="176" t="s">
        <v>657</v>
      </c>
      <c r="F155" s="169"/>
      <c r="G155" s="228" t="str">
        <f t="shared" si="8"/>
        <v>14</v>
      </c>
      <c r="H155" s="146" t="str">
        <f t="shared" si="9"/>
        <v>1801</v>
      </c>
    </row>
    <row r="156" spans="1:8" ht="24" customHeight="1">
      <c r="A156" s="173">
        <v>155</v>
      </c>
      <c r="B156" s="178" t="s">
        <v>2445</v>
      </c>
      <c r="C156" s="178">
        <v>59.62</v>
      </c>
      <c r="D156" s="149" t="s">
        <v>356</v>
      </c>
      <c r="E156" s="176" t="s">
        <v>657</v>
      </c>
      <c r="F156" s="169"/>
      <c r="G156" s="228" t="str">
        <f t="shared" si="8"/>
        <v>14</v>
      </c>
      <c r="H156" s="146" t="str">
        <f t="shared" si="9"/>
        <v>1802</v>
      </c>
    </row>
    <row r="157" spans="1:8" ht="24" customHeight="1">
      <c r="A157" s="148">
        <v>156</v>
      </c>
      <c r="B157" s="178" t="s">
        <v>2446</v>
      </c>
      <c r="C157" s="178">
        <v>59.62</v>
      </c>
      <c r="D157" s="149" t="s">
        <v>356</v>
      </c>
      <c r="E157" s="176" t="s">
        <v>657</v>
      </c>
      <c r="F157" s="169"/>
      <c r="G157" s="228" t="str">
        <f t="shared" si="8"/>
        <v>14</v>
      </c>
      <c r="H157" s="146" t="str">
        <f t="shared" si="9"/>
        <v>1803</v>
      </c>
    </row>
    <row r="158" spans="1:8" ht="24" customHeight="1">
      <c r="A158" s="173">
        <v>157</v>
      </c>
      <c r="B158" s="178" t="s">
        <v>2447</v>
      </c>
      <c r="C158" s="178">
        <v>59.62</v>
      </c>
      <c r="D158" s="149" t="s">
        <v>356</v>
      </c>
      <c r="E158" s="176" t="s">
        <v>657</v>
      </c>
      <c r="F158" s="169"/>
      <c r="G158" s="228" t="str">
        <f t="shared" si="8"/>
        <v>14</v>
      </c>
      <c r="H158" s="146" t="str">
        <f t="shared" si="9"/>
        <v>1804</v>
      </c>
    </row>
    <row r="159" spans="1:8" ht="24" customHeight="1">
      <c r="A159" s="173">
        <v>158</v>
      </c>
      <c r="B159" s="178" t="s">
        <v>2448</v>
      </c>
      <c r="C159" s="178">
        <v>59.06</v>
      </c>
      <c r="D159" s="149" t="s">
        <v>356</v>
      </c>
      <c r="E159" s="176" t="s">
        <v>657</v>
      </c>
      <c r="F159" s="169"/>
      <c r="G159" s="228" t="str">
        <f t="shared" si="8"/>
        <v>14</v>
      </c>
      <c r="H159" s="146" t="str">
        <f t="shared" si="9"/>
        <v>1805</v>
      </c>
    </row>
    <row r="160" spans="1:8" ht="24" customHeight="1">
      <c r="A160" s="148">
        <v>159</v>
      </c>
      <c r="B160" s="178" t="s">
        <v>2449</v>
      </c>
      <c r="C160" s="178">
        <v>59.79</v>
      </c>
      <c r="D160" s="149" t="s">
        <v>356</v>
      </c>
      <c r="E160" s="176" t="s">
        <v>657</v>
      </c>
      <c r="F160" s="169"/>
      <c r="G160" s="228" t="str">
        <f t="shared" si="8"/>
        <v>14</v>
      </c>
      <c r="H160" s="146" t="str">
        <f t="shared" si="9"/>
        <v>1901</v>
      </c>
    </row>
    <row r="161" spans="1:8" ht="24" customHeight="1">
      <c r="A161" s="173">
        <v>160</v>
      </c>
      <c r="B161" s="178" t="s">
        <v>2450</v>
      </c>
      <c r="C161" s="178">
        <v>59.62</v>
      </c>
      <c r="D161" s="149" t="s">
        <v>356</v>
      </c>
      <c r="E161" s="176" t="s">
        <v>657</v>
      </c>
      <c r="F161" s="169"/>
      <c r="G161" s="228" t="str">
        <f t="shared" si="8"/>
        <v>14</v>
      </c>
      <c r="H161" s="146" t="str">
        <f t="shared" si="9"/>
        <v>1902</v>
      </c>
    </row>
    <row r="162" spans="1:8" ht="24" customHeight="1">
      <c r="A162" s="173">
        <v>161</v>
      </c>
      <c r="B162" s="178" t="s">
        <v>2451</v>
      </c>
      <c r="C162" s="178">
        <v>59.62</v>
      </c>
      <c r="D162" s="149" t="s">
        <v>356</v>
      </c>
      <c r="E162" s="176" t="s">
        <v>657</v>
      </c>
      <c r="F162" s="169"/>
      <c r="G162" s="228" t="str">
        <f t="shared" si="8"/>
        <v>14</v>
      </c>
      <c r="H162" s="146" t="str">
        <f t="shared" si="9"/>
        <v>1903</v>
      </c>
    </row>
    <row r="163" spans="1:8" ht="24" customHeight="1">
      <c r="A163" s="148">
        <v>162</v>
      </c>
      <c r="B163" s="178" t="s">
        <v>2452</v>
      </c>
      <c r="C163" s="178">
        <v>59.62</v>
      </c>
      <c r="D163" s="149" t="s">
        <v>356</v>
      </c>
      <c r="E163" s="176" t="s">
        <v>657</v>
      </c>
      <c r="F163" s="169"/>
      <c r="G163" s="228" t="str">
        <f t="shared" si="8"/>
        <v>14</v>
      </c>
      <c r="H163" s="146" t="str">
        <f t="shared" si="9"/>
        <v>1904</v>
      </c>
    </row>
    <row r="164" spans="1:8" ht="24" customHeight="1">
      <c r="A164" s="173">
        <v>163</v>
      </c>
      <c r="B164" s="178" t="s">
        <v>2453</v>
      </c>
      <c r="C164" s="178">
        <v>59.06</v>
      </c>
      <c r="D164" s="149" t="s">
        <v>356</v>
      </c>
      <c r="E164" s="176" t="s">
        <v>657</v>
      </c>
      <c r="F164" s="169"/>
      <c r="G164" s="228" t="str">
        <f t="shared" si="8"/>
        <v>14</v>
      </c>
      <c r="H164" s="146" t="str">
        <f t="shared" si="9"/>
        <v>1905</v>
      </c>
    </row>
    <row r="165" spans="1:8" ht="24" customHeight="1">
      <c r="A165" s="173">
        <v>164</v>
      </c>
      <c r="B165" s="178" t="s">
        <v>2454</v>
      </c>
      <c r="C165" s="178">
        <v>59.79</v>
      </c>
      <c r="D165" s="149" t="s">
        <v>356</v>
      </c>
      <c r="E165" s="176" t="s">
        <v>657</v>
      </c>
      <c r="F165" s="169"/>
      <c r="G165" s="228" t="str">
        <f t="shared" si="8"/>
        <v>14</v>
      </c>
      <c r="H165" s="146" t="str">
        <f t="shared" si="9"/>
        <v>2001</v>
      </c>
    </row>
    <row r="166" spans="1:8" ht="24" customHeight="1">
      <c r="A166" s="148">
        <v>165</v>
      </c>
      <c r="B166" s="178" t="s">
        <v>2455</v>
      </c>
      <c r="C166" s="178">
        <v>59.62</v>
      </c>
      <c r="D166" s="149" t="s">
        <v>356</v>
      </c>
      <c r="E166" s="176" t="s">
        <v>657</v>
      </c>
      <c r="F166" s="169"/>
      <c r="G166" s="228" t="str">
        <f t="shared" si="8"/>
        <v>14</v>
      </c>
      <c r="H166" s="146" t="str">
        <f t="shared" si="9"/>
        <v>2002</v>
      </c>
    </row>
    <row r="167" spans="1:8" ht="24" customHeight="1">
      <c r="A167" s="173">
        <v>166</v>
      </c>
      <c r="B167" s="178" t="s">
        <v>2456</v>
      </c>
      <c r="C167" s="178">
        <v>59.62</v>
      </c>
      <c r="D167" s="149" t="s">
        <v>356</v>
      </c>
      <c r="E167" s="176" t="s">
        <v>657</v>
      </c>
      <c r="F167" s="169"/>
      <c r="G167" s="228" t="str">
        <f t="shared" si="8"/>
        <v>14</v>
      </c>
      <c r="H167" s="146" t="str">
        <f t="shared" si="9"/>
        <v>2003</v>
      </c>
    </row>
    <row r="168" spans="1:8" ht="24" customHeight="1">
      <c r="A168" s="173">
        <v>167</v>
      </c>
      <c r="B168" s="178" t="s">
        <v>2457</v>
      </c>
      <c r="C168" s="178">
        <v>59.62</v>
      </c>
      <c r="D168" s="149" t="s">
        <v>356</v>
      </c>
      <c r="E168" s="176" t="s">
        <v>657</v>
      </c>
      <c r="F168" s="169"/>
      <c r="G168" s="228" t="str">
        <f t="shared" si="8"/>
        <v>14</v>
      </c>
      <c r="H168" s="146" t="str">
        <f t="shared" si="9"/>
        <v>2004</v>
      </c>
    </row>
    <row r="169" spans="1:8" ht="24" customHeight="1">
      <c r="A169" s="148">
        <v>168</v>
      </c>
      <c r="B169" s="178" t="s">
        <v>2458</v>
      </c>
      <c r="C169" s="178">
        <v>59.06</v>
      </c>
      <c r="D169" s="149" t="s">
        <v>356</v>
      </c>
      <c r="E169" s="176" t="s">
        <v>657</v>
      </c>
      <c r="F169" s="169"/>
      <c r="G169" s="228" t="str">
        <f t="shared" si="8"/>
        <v>14</v>
      </c>
      <c r="H169" s="146" t="str">
        <f t="shared" si="9"/>
        <v>2005</v>
      </c>
    </row>
    <row r="170" spans="1:8" ht="24" customHeight="1">
      <c r="A170" s="173">
        <v>169</v>
      </c>
      <c r="B170" s="178" t="s">
        <v>2459</v>
      </c>
      <c r="C170" s="178">
        <v>59.47</v>
      </c>
      <c r="D170" s="149" t="s">
        <v>356</v>
      </c>
      <c r="E170" s="176" t="s">
        <v>657</v>
      </c>
      <c r="F170" s="169"/>
      <c r="G170" s="228" t="str">
        <f t="shared" si="8"/>
        <v>14</v>
      </c>
      <c r="H170" s="146" t="str">
        <f t="shared" si="9"/>
        <v>-201</v>
      </c>
    </row>
    <row r="171" spans="1:8" ht="24" customHeight="1">
      <c r="A171" s="173">
        <v>170</v>
      </c>
      <c r="B171" s="178" t="s">
        <v>2460</v>
      </c>
      <c r="C171" s="178">
        <v>59.62</v>
      </c>
      <c r="D171" s="149" t="s">
        <v>356</v>
      </c>
      <c r="E171" s="176" t="s">
        <v>657</v>
      </c>
      <c r="F171" s="169"/>
      <c r="G171" s="228" t="str">
        <f t="shared" si="8"/>
        <v>14</v>
      </c>
      <c r="H171" s="146" t="str">
        <f t="shared" si="9"/>
        <v>-202</v>
      </c>
    </row>
    <row r="172" spans="1:8" ht="24" customHeight="1">
      <c r="A172" s="148">
        <v>171</v>
      </c>
      <c r="B172" s="178" t="s">
        <v>2461</v>
      </c>
      <c r="C172" s="178">
        <v>59.62</v>
      </c>
      <c r="D172" s="149" t="s">
        <v>356</v>
      </c>
      <c r="E172" s="176" t="s">
        <v>657</v>
      </c>
      <c r="F172" s="169"/>
      <c r="G172" s="228" t="str">
        <f t="shared" si="8"/>
        <v>14</v>
      </c>
      <c r="H172" s="146" t="str">
        <f t="shared" si="9"/>
        <v>-203</v>
      </c>
    </row>
    <row r="173" spans="1:8" ht="24" customHeight="1">
      <c r="A173" s="173">
        <v>172</v>
      </c>
      <c r="B173" s="178" t="s">
        <v>2462</v>
      </c>
      <c r="C173" s="178">
        <v>59.62</v>
      </c>
      <c r="D173" s="149" t="s">
        <v>356</v>
      </c>
      <c r="E173" s="176" t="s">
        <v>657</v>
      </c>
      <c r="F173" s="169"/>
      <c r="G173" s="228" t="str">
        <f t="shared" si="8"/>
        <v>14</v>
      </c>
      <c r="H173" s="146" t="str">
        <f t="shared" si="9"/>
        <v>-204</v>
      </c>
    </row>
    <row r="174" spans="1:8" ht="24" customHeight="1">
      <c r="A174" s="173">
        <v>173</v>
      </c>
      <c r="B174" s="178" t="s">
        <v>2463</v>
      </c>
      <c r="C174" s="178">
        <v>59.06</v>
      </c>
      <c r="D174" s="149" t="s">
        <v>356</v>
      </c>
      <c r="E174" s="176" t="s">
        <v>657</v>
      </c>
      <c r="F174" s="169"/>
      <c r="G174" s="228" t="str">
        <f t="shared" si="8"/>
        <v>14</v>
      </c>
      <c r="H174" s="146" t="str">
        <f t="shared" si="9"/>
        <v>-205</v>
      </c>
    </row>
    <row r="175" spans="1:8" ht="24" customHeight="1">
      <c r="A175" s="148">
        <v>174</v>
      </c>
      <c r="B175" s="178" t="s">
        <v>2464</v>
      </c>
      <c r="C175" s="178">
        <v>59.79</v>
      </c>
      <c r="D175" s="149" t="s">
        <v>356</v>
      </c>
      <c r="E175" s="176" t="s">
        <v>657</v>
      </c>
      <c r="F175" s="169"/>
      <c r="G175" s="228" t="str">
        <f t="shared" si="8"/>
        <v>14</v>
      </c>
      <c r="H175" s="146" t="str">
        <f t="shared" si="9"/>
        <v>2101</v>
      </c>
    </row>
    <row r="176" spans="1:8" ht="24" customHeight="1">
      <c r="A176" s="173">
        <v>175</v>
      </c>
      <c r="B176" s="178" t="s">
        <v>2465</v>
      </c>
      <c r="C176" s="178">
        <v>59.62</v>
      </c>
      <c r="D176" s="149" t="s">
        <v>356</v>
      </c>
      <c r="E176" s="176" t="s">
        <v>657</v>
      </c>
      <c r="F176" s="169"/>
      <c r="G176" s="228" t="str">
        <f t="shared" si="8"/>
        <v>14</v>
      </c>
      <c r="H176" s="146" t="str">
        <f t="shared" si="9"/>
        <v>2102</v>
      </c>
    </row>
    <row r="177" spans="1:8" ht="24" customHeight="1">
      <c r="A177" s="173">
        <v>176</v>
      </c>
      <c r="B177" s="178" t="s">
        <v>2466</v>
      </c>
      <c r="C177" s="178">
        <v>59.62</v>
      </c>
      <c r="D177" s="149" t="s">
        <v>356</v>
      </c>
      <c r="E177" s="176" t="s">
        <v>657</v>
      </c>
      <c r="F177" s="169"/>
      <c r="G177" s="228" t="str">
        <f t="shared" si="8"/>
        <v>14</v>
      </c>
      <c r="H177" s="146" t="str">
        <f t="shared" si="9"/>
        <v>2103</v>
      </c>
    </row>
    <row r="178" spans="1:8" ht="24" customHeight="1">
      <c r="A178" s="148">
        <v>177</v>
      </c>
      <c r="B178" s="178" t="s">
        <v>2467</v>
      </c>
      <c r="C178" s="178">
        <v>59.62</v>
      </c>
      <c r="D178" s="149" t="s">
        <v>356</v>
      </c>
      <c r="E178" s="176" t="s">
        <v>657</v>
      </c>
      <c r="F178" s="169"/>
      <c r="G178" s="228" t="str">
        <f t="shared" si="8"/>
        <v>14</v>
      </c>
      <c r="H178" s="146" t="str">
        <f t="shared" si="9"/>
        <v>2104</v>
      </c>
    </row>
    <row r="179" spans="1:8" ht="24" customHeight="1">
      <c r="A179" s="173">
        <v>178</v>
      </c>
      <c r="B179" s="178" t="s">
        <v>2468</v>
      </c>
      <c r="C179" s="178">
        <v>59.06</v>
      </c>
      <c r="D179" s="149" t="s">
        <v>356</v>
      </c>
      <c r="E179" s="176" t="s">
        <v>657</v>
      </c>
      <c r="F179" s="169"/>
      <c r="G179" s="228" t="str">
        <f t="shared" si="8"/>
        <v>14</v>
      </c>
      <c r="H179" s="146" t="str">
        <f t="shared" si="9"/>
        <v>2105</v>
      </c>
    </row>
    <row r="180" spans="1:8" ht="24" customHeight="1">
      <c r="A180" s="173">
        <v>179</v>
      </c>
      <c r="B180" s="178" t="s">
        <v>2469</v>
      </c>
      <c r="C180" s="178">
        <v>59.47</v>
      </c>
      <c r="D180" s="149" t="s">
        <v>356</v>
      </c>
      <c r="E180" s="176" t="s">
        <v>657</v>
      </c>
      <c r="F180" s="169"/>
      <c r="G180" s="228" t="str">
        <f t="shared" si="8"/>
        <v>14</v>
      </c>
      <c r="H180" s="146" t="str">
        <f t="shared" si="9"/>
        <v>-301</v>
      </c>
    </row>
    <row r="181" spans="1:8" ht="24" customHeight="1">
      <c r="A181" s="148">
        <v>180</v>
      </c>
      <c r="B181" s="178" t="s">
        <v>2470</v>
      </c>
      <c r="C181" s="178">
        <v>59.62</v>
      </c>
      <c r="D181" s="149" t="s">
        <v>356</v>
      </c>
      <c r="E181" s="176" t="s">
        <v>657</v>
      </c>
      <c r="F181" s="169"/>
      <c r="G181" s="228" t="str">
        <f t="shared" si="8"/>
        <v>14</v>
      </c>
      <c r="H181" s="146" t="str">
        <f t="shared" si="9"/>
        <v>-302</v>
      </c>
    </row>
    <row r="182" spans="1:8" ht="24" customHeight="1">
      <c r="A182" s="173">
        <v>181</v>
      </c>
      <c r="B182" s="178" t="s">
        <v>2471</v>
      </c>
      <c r="C182" s="178">
        <v>59.62</v>
      </c>
      <c r="D182" s="149" t="s">
        <v>356</v>
      </c>
      <c r="E182" s="176" t="s">
        <v>657</v>
      </c>
      <c r="F182" s="169"/>
      <c r="G182" s="228" t="str">
        <f t="shared" si="8"/>
        <v>14</v>
      </c>
      <c r="H182" s="146" t="str">
        <f t="shared" si="9"/>
        <v>-303</v>
      </c>
    </row>
    <row r="183" spans="1:8" ht="24" customHeight="1">
      <c r="A183" s="173">
        <v>182</v>
      </c>
      <c r="B183" s="178" t="s">
        <v>2472</v>
      </c>
      <c r="C183" s="178">
        <v>59.62</v>
      </c>
      <c r="D183" s="149" t="s">
        <v>356</v>
      </c>
      <c r="E183" s="176" t="s">
        <v>657</v>
      </c>
      <c r="F183" s="169"/>
      <c r="G183" s="228" t="str">
        <f t="shared" si="8"/>
        <v>14</v>
      </c>
      <c r="H183" s="146" t="str">
        <f t="shared" si="9"/>
        <v>-304</v>
      </c>
    </row>
    <row r="184" spans="1:8" ht="24" customHeight="1">
      <c r="A184" s="148">
        <v>183</v>
      </c>
      <c r="B184" s="178" t="s">
        <v>2473</v>
      </c>
      <c r="C184" s="178">
        <v>59.06</v>
      </c>
      <c r="D184" s="149" t="s">
        <v>356</v>
      </c>
      <c r="E184" s="176" t="s">
        <v>657</v>
      </c>
      <c r="F184" s="169"/>
      <c r="G184" s="228" t="str">
        <f t="shared" si="8"/>
        <v>14</v>
      </c>
      <c r="H184" s="146" t="str">
        <f t="shared" si="9"/>
        <v>-305</v>
      </c>
    </row>
    <row r="185" spans="1:8" ht="24" customHeight="1">
      <c r="A185" s="173">
        <v>184</v>
      </c>
      <c r="B185" s="178" t="s">
        <v>2474</v>
      </c>
      <c r="C185" s="178">
        <v>59.47</v>
      </c>
      <c r="D185" s="149" t="s">
        <v>356</v>
      </c>
      <c r="E185" s="176" t="s">
        <v>657</v>
      </c>
      <c r="F185" s="169"/>
      <c r="G185" s="228" t="str">
        <f t="shared" si="8"/>
        <v>14</v>
      </c>
      <c r="H185" s="146" t="str">
        <f t="shared" si="9"/>
        <v>-401</v>
      </c>
    </row>
    <row r="186" spans="1:8" ht="24" customHeight="1">
      <c r="A186" s="173">
        <v>185</v>
      </c>
      <c r="B186" s="178" t="s">
        <v>2475</v>
      </c>
      <c r="C186" s="178">
        <v>59.62</v>
      </c>
      <c r="D186" s="149" t="s">
        <v>356</v>
      </c>
      <c r="E186" s="176" t="s">
        <v>657</v>
      </c>
      <c r="F186" s="169"/>
      <c r="G186" s="228" t="str">
        <f t="shared" si="8"/>
        <v>14</v>
      </c>
      <c r="H186" s="146" t="str">
        <f t="shared" si="9"/>
        <v>-402</v>
      </c>
    </row>
    <row r="187" spans="1:8" ht="24" customHeight="1">
      <c r="A187" s="148">
        <v>186</v>
      </c>
      <c r="B187" s="178" t="s">
        <v>2476</v>
      </c>
      <c r="C187" s="178">
        <v>59.62</v>
      </c>
      <c r="D187" s="149" t="s">
        <v>356</v>
      </c>
      <c r="E187" s="176" t="s">
        <v>657</v>
      </c>
      <c r="F187" s="169"/>
      <c r="G187" s="228" t="str">
        <f t="shared" si="8"/>
        <v>14</v>
      </c>
      <c r="H187" s="146" t="str">
        <f t="shared" si="9"/>
        <v>-403</v>
      </c>
    </row>
    <row r="188" spans="1:8" ht="24" customHeight="1">
      <c r="A188" s="173">
        <v>187</v>
      </c>
      <c r="B188" s="178" t="s">
        <v>2477</v>
      </c>
      <c r="C188" s="178">
        <v>59.62</v>
      </c>
      <c r="D188" s="149" t="s">
        <v>356</v>
      </c>
      <c r="E188" s="176" t="s">
        <v>657</v>
      </c>
      <c r="F188" s="169"/>
      <c r="G188" s="228" t="str">
        <f t="shared" si="8"/>
        <v>14</v>
      </c>
      <c r="H188" s="146" t="str">
        <f t="shared" si="9"/>
        <v>-404</v>
      </c>
    </row>
    <row r="189" spans="1:8" ht="24" customHeight="1">
      <c r="A189" s="173">
        <v>188</v>
      </c>
      <c r="B189" s="178" t="s">
        <v>2478</v>
      </c>
      <c r="C189" s="178">
        <v>59.06</v>
      </c>
      <c r="D189" s="149" t="s">
        <v>356</v>
      </c>
      <c r="E189" s="176" t="s">
        <v>657</v>
      </c>
      <c r="F189" s="169"/>
      <c r="G189" s="228" t="str">
        <f t="shared" si="8"/>
        <v>14</v>
      </c>
      <c r="H189" s="146" t="str">
        <f t="shared" si="9"/>
        <v>-405</v>
      </c>
    </row>
    <row r="190" spans="1:8" ht="24" customHeight="1">
      <c r="A190" s="148">
        <v>189</v>
      </c>
      <c r="B190" s="178" t="s">
        <v>2479</v>
      </c>
      <c r="C190" s="178">
        <v>59.47</v>
      </c>
      <c r="D190" s="149" t="s">
        <v>356</v>
      </c>
      <c r="E190" s="176" t="s">
        <v>657</v>
      </c>
      <c r="F190" s="169"/>
      <c r="G190" s="228" t="str">
        <f t="shared" si="8"/>
        <v>14</v>
      </c>
      <c r="H190" s="146" t="str">
        <f t="shared" si="9"/>
        <v>-501</v>
      </c>
    </row>
    <row r="191" spans="1:8" ht="24" customHeight="1">
      <c r="A191" s="173">
        <v>190</v>
      </c>
      <c r="B191" s="178" t="s">
        <v>2480</v>
      </c>
      <c r="C191" s="178">
        <v>59.62</v>
      </c>
      <c r="D191" s="149" t="s">
        <v>356</v>
      </c>
      <c r="E191" s="176" t="s">
        <v>657</v>
      </c>
      <c r="F191" s="169"/>
      <c r="G191" s="228" t="str">
        <f t="shared" si="8"/>
        <v>14</v>
      </c>
      <c r="H191" s="146" t="str">
        <f t="shared" si="9"/>
        <v>-502</v>
      </c>
    </row>
    <row r="192" spans="1:8" ht="24" customHeight="1">
      <c r="A192" s="173">
        <v>191</v>
      </c>
      <c r="B192" s="178" t="s">
        <v>2481</v>
      </c>
      <c r="C192" s="178">
        <v>59.62</v>
      </c>
      <c r="D192" s="149" t="s">
        <v>356</v>
      </c>
      <c r="E192" s="176" t="s">
        <v>657</v>
      </c>
      <c r="F192" s="169"/>
      <c r="G192" s="228" t="str">
        <f t="shared" si="8"/>
        <v>14</v>
      </c>
      <c r="H192" s="146" t="str">
        <f t="shared" si="9"/>
        <v>-503</v>
      </c>
    </row>
    <row r="193" spans="1:8" ht="24" customHeight="1">
      <c r="A193" s="148">
        <v>192</v>
      </c>
      <c r="B193" s="178" t="s">
        <v>2482</v>
      </c>
      <c r="C193" s="178">
        <v>59.62</v>
      </c>
      <c r="D193" s="149" t="s">
        <v>356</v>
      </c>
      <c r="E193" s="176" t="s">
        <v>657</v>
      </c>
      <c r="F193" s="169"/>
      <c r="G193" s="228" t="str">
        <f t="shared" si="8"/>
        <v>14</v>
      </c>
      <c r="H193" s="146" t="str">
        <f t="shared" si="9"/>
        <v>-504</v>
      </c>
    </row>
    <row r="194" spans="1:8" ht="24" customHeight="1">
      <c r="A194" s="173">
        <v>193</v>
      </c>
      <c r="B194" s="178" t="s">
        <v>2483</v>
      </c>
      <c r="C194" s="178">
        <v>59.06</v>
      </c>
      <c r="D194" s="149" t="s">
        <v>356</v>
      </c>
      <c r="E194" s="176" t="s">
        <v>657</v>
      </c>
      <c r="F194" s="169"/>
      <c r="G194" s="228" t="str">
        <f t="shared" si="8"/>
        <v>14</v>
      </c>
      <c r="H194" s="146" t="str">
        <f t="shared" si="9"/>
        <v>-505</v>
      </c>
    </row>
    <row r="195" spans="1:8" ht="24" customHeight="1">
      <c r="A195" s="173">
        <v>194</v>
      </c>
      <c r="B195" s="178" t="s">
        <v>2484</v>
      </c>
      <c r="C195" s="178">
        <v>59.47</v>
      </c>
      <c r="D195" s="149" t="s">
        <v>356</v>
      </c>
      <c r="E195" s="176" t="s">
        <v>657</v>
      </c>
      <c r="F195" s="169"/>
      <c r="G195" s="228" t="str">
        <f t="shared" si="8"/>
        <v>14</v>
      </c>
      <c r="H195" s="146" t="str">
        <f t="shared" si="9"/>
        <v>-601</v>
      </c>
    </row>
    <row r="196" spans="1:8" ht="24" customHeight="1">
      <c r="A196" s="148">
        <v>195</v>
      </c>
      <c r="B196" s="178" t="s">
        <v>2485</v>
      </c>
      <c r="C196" s="178">
        <v>59.62</v>
      </c>
      <c r="D196" s="149" t="s">
        <v>356</v>
      </c>
      <c r="E196" s="176" t="s">
        <v>657</v>
      </c>
      <c r="F196" s="169"/>
      <c r="G196" s="228" t="str">
        <f t="shared" ref="G196:G259" si="10">LEFT(B196,2)</f>
        <v>14</v>
      </c>
      <c r="H196" s="146" t="str">
        <f t="shared" ref="H196:H259" si="11">RIGHT(B196,4)</f>
        <v>-602</v>
      </c>
    </row>
    <row r="197" spans="1:8" ht="24" customHeight="1">
      <c r="A197" s="173">
        <v>196</v>
      </c>
      <c r="B197" s="178" t="s">
        <v>2486</v>
      </c>
      <c r="C197" s="178">
        <v>59.62</v>
      </c>
      <c r="D197" s="149" t="s">
        <v>356</v>
      </c>
      <c r="E197" s="176" t="s">
        <v>657</v>
      </c>
      <c r="F197" s="169"/>
      <c r="G197" s="228" t="str">
        <f t="shared" si="10"/>
        <v>14</v>
      </c>
      <c r="H197" s="146" t="str">
        <f t="shared" si="11"/>
        <v>-603</v>
      </c>
    </row>
    <row r="198" spans="1:8" ht="24" customHeight="1">
      <c r="A198" s="173">
        <v>197</v>
      </c>
      <c r="B198" s="178" t="s">
        <v>2487</v>
      </c>
      <c r="C198" s="178">
        <v>59.62</v>
      </c>
      <c r="D198" s="149" t="s">
        <v>356</v>
      </c>
      <c r="E198" s="176" t="s">
        <v>657</v>
      </c>
      <c r="F198" s="169"/>
      <c r="G198" s="228" t="str">
        <f t="shared" si="10"/>
        <v>14</v>
      </c>
      <c r="H198" s="146" t="str">
        <f t="shared" si="11"/>
        <v>-604</v>
      </c>
    </row>
    <row r="199" spans="1:8" ht="24" customHeight="1">
      <c r="A199" s="148">
        <v>198</v>
      </c>
      <c r="B199" s="178" t="s">
        <v>2488</v>
      </c>
      <c r="C199" s="178">
        <v>59.06</v>
      </c>
      <c r="D199" s="149" t="s">
        <v>356</v>
      </c>
      <c r="E199" s="176" t="s">
        <v>657</v>
      </c>
      <c r="F199" s="169"/>
      <c r="G199" s="228" t="str">
        <f t="shared" si="10"/>
        <v>14</v>
      </c>
      <c r="H199" s="146" t="str">
        <f t="shared" si="11"/>
        <v>-605</v>
      </c>
    </row>
    <row r="200" spans="1:8" ht="24" customHeight="1">
      <c r="A200" s="173">
        <v>199</v>
      </c>
      <c r="B200" s="178" t="s">
        <v>2489</v>
      </c>
      <c r="C200" s="178">
        <v>59.47</v>
      </c>
      <c r="D200" s="149" t="s">
        <v>356</v>
      </c>
      <c r="E200" s="176" t="s">
        <v>657</v>
      </c>
      <c r="F200" s="169"/>
      <c r="G200" s="228" t="str">
        <f t="shared" si="10"/>
        <v>14</v>
      </c>
      <c r="H200" s="146" t="str">
        <f t="shared" si="11"/>
        <v>-701</v>
      </c>
    </row>
    <row r="201" spans="1:8" ht="24" customHeight="1">
      <c r="A201" s="173">
        <v>200</v>
      </c>
      <c r="B201" s="178" t="s">
        <v>2490</v>
      </c>
      <c r="C201" s="178">
        <v>59.62</v>
      </c>
      <c r="D201" s="149" t="s">
        <v>356</v>
      </c>
      <c r="E201" s="176" t="s">
        <v>657</v>
      </c>
      <c r="F201" s="169"/>
      <c r="G201" s="228" t="str">
        <f t="shared" si="10"/>
        <v>14</v>
      </c>
      <c r="H201" s="146" t="str">
        <f t="shared" si="11"/>
        <v>-702</v>
      </c>
    </row>
    <row r="202" spans="1:8" ht="24" customHeight="1">
      <c r="A202" s="148">
        <v>201</v>
      </c>
      <c r="B202" s="178" t="s">
        <v>2491</v>
      </c>
      <c r="C202" s="178">
        <v>59.62</v>
      </c>
      <c r="D202" s="149" t="s">
        <v>356</v>
      </c>
      <c r="E202" s="176" t="s">
        <v>657</v>
      </c>
      <c r="F202" s="169"/>
      <c r="G202" s="228" t="str">
        <f t="shared" si="10"/>
        <v>14</v>
      </c>
      <c r="H202" s="146" t="str">
        <f t="shared" si="11"/>
        <v>-703</v>
      </c>
    </row>
    <row r="203" spans="1:8" ht="24" customHeight="1">
      <c r="A203" s="173">
        <v>202</v>
      </c>
      <c r="B203" s="178" t="s">
        <v>2492</v>
      </c>
      <c r="C203" s="178">
        <v>59.62</v>
      </c>
      <c r="D203" s="149" t="s">
        <v>356</v>
      </c>
      <c r="E203" s="176" t="s">
        <v>657</v>
      </c>
      <c r="F203" s="169"/>
      <c r="G203" s="228" t="str">
        <f t="shared" si="10"/>
        <v>14</v>
      </c>
      <c r="H203" s="146" t="str">
        <f t="shared" si="11"/>
        <v>-704</v>
      </c>
    </row>
    <row r="204" spans="1:8" ht="24" customHeight="1">
      <c r="A204" s="173">
        <v>203</v>
      </c>
      <c r="B204" s="178" t="s">
        <v>2493</v>
      </c>
      <c r="C204" s="178">
        <v>59.06</v>
      </c>
      <c r="D204" s="149" t="s">
        <v>356</v>
      </c>
      <c r="E204" s="176" t="s">
        <v>657</v>
      </c>
      <c r="F204" s="169"/>
      <c r="G204" s="228" t="str">
        <f t="shared" si="10"/>
        <v>14</v>
      </c>
      <c r="H204" s="146" t="str">
        <f t="shared" si="11"/>
        <v>-705</v>
      </c>
    </row>
    <row r="205" spans="1:8" ht="24" customHeight="1">
      <c r="A205" s="148">
        <v>204</v>
      </c>
      <c r="B205" s="178" t="s">
        <v>2494</v>
      </c>
      <c r="C205" s="178">
        <v>59.47</v>
      </c>
      <c r="D205" s="149" t="s">
        <v>356</v>
      </c>
      <c r="E205" s="176" t="s">
        <v>657</v>
      </c>
      <c r="F205" s="169"/>
      <c r="G205" s="228" t="str">
        <f t="shared" si="10"/>
        <v>14</v>
      </c>
      <c r="H205" s="146" t="str">
        <f t="shared" si="11"/>
        <v>-801</v>
      </c>
    </row>
    <row r="206" spans="1:8" ht="24" customHeight="1">
      <c r="A206" s="173">
        <v>205</v>
      </c>
      <c r="B206" s="178" t="s">
        <v>2495</v>
      </c>
      <c r="C206" s="178">
        <v>59.62</v>
      </c>
      <c r="D206" s="149" t="s">
        <v>356</v>
      </c>
      <c r="E206" s="176" t="s">
        <v>657</v>
      </c>
      <c r="F206" s="169"/>
      <c r="G206" s="228" t="str">
        <f t="shared" si="10"/>
        <v>14</v>
      </c>
      <c r="H206" s="146" t="str">
        <f t="shared" si="11"/>
        <v>-802</v>
      </c>
    </row>
    <row r="207" spans="1:8" ht="24" customHeight="1">
      <c r="A207" s="173">
        <v>206</v>
      </c>
      <c r="B207" s="178" t="s">
        <v>2496</v>
      </c>
      <c r="C207" s="178">
        <v>59.62</v>
      </c>
      <c r="D207" s="149" t="s">
        <v>356</v>
      </c>
      <c r="E207" s="176" t="s">
        <v>657</v>
      </c>
      <c r="F207" s="169"/>
      <c r="G207" s="228" t="str">
        <f t="shared" si="10"/>
        <v>14</v>
      </c>
      <c r="H207" s="146" t="str">
        <f t="shared" si="11"/>
        <v>-803</v>
      </c>
    </row>
    <row r="208" spans="1:8" ht="24" customHeight="1">
      <c r="A208" s="148">
        <v>207</v>
      </c>
      <c r="B208" s="178" t="s">
        <v>2497</v>
      </c>
      <c r="C208" s="178">
        <v>59.62</v>
      </c>
      <c r="D208" s="149" t="s">
        <v>356</v>
      </c>
      <c r="E208" s="176" t="s">
        <v>657</v>
      </c>
      <c r="F208" s="169"/>
      <c r="G208" s="228" t="str">
        <f t="shared" si="10"/>
        <v>14</v>
      </c>
      <c r="H208" s="146" t="str">
        <f t="shared" si="11"/>
        <v>-804</v>
      </c>
    </row>
    <row r="209" spans="1:8" ht="24" customHeight="1">
      <c r="A209" s="173">
        <v>208</v>
      </c>
      <c r="B209" s="178" t="s">
        <v>2498</v>
      </c>
      <c r="C209" s="178">
        <v>59.06</v>
      </c>
      <c r="D209" s="149" t="s">
        <v>356</v>
      </c>
      <c r="E209" s="176" t="s">
        <v>657</v>
      </c>
      <c r="F209" s="169"/>
      <c r="G209" s="228" t="str">
        <f t="shared" si="10"/>
        <v>14</v>
      </c>
      <c r="H209" s="146" t="str">
        <f t="shared" si="11"/>
        <v>-805</v>
      </c>
    </row>
    <row r="210" spans="1:8" ht="24" customHeight="1">
      <c r="A210" s="173">
        <v>209</v>
      </c>
      <c r="B210" s="178" t="s">
        <v>2499</v>
      </c>
      <c r="C210" s="178">
        <v>59.47</v>
      </c>
      <c r="D210" s="149" t="s">
        <v>356</v>
      </c>
      <c r="E210" s="176" t="s">
        <v>657</v>
      </c>
      <c r="F210" s="169"/>
      <c r="G210" s="228" t="str">
        <f t="shared" si="10"/>
        <v>14</v>
      </c>
      <c r="H210" s="146" t="str">
        <f t="shared" si="11"/>
        <v>-901</v>
      </c>
    </row>
    <row r="211" spans="1:8" ht="24" customHeight="1">
      <c r="A211" s="148">
        <v>210</v>
      </c>
      <c r="B211" s="178" t="s">
        <v>2500</v>
      </c>
      <c r="C211" s="178">
        <v>59.62</v>
      </c>
      <c r="D211" s="149" t="s">
        <v>356</v>
      </c>
      <c r="E211" s="176" t="s">
        <v>657</v>
      </c>
      <c r="F211" s="169"/>
      <c r="G211" s="228" t="str">
        <f t="shared" si="10"/>
        <v>14</v>
      </c>
      <c r="H211" s="146" t="str">
        <f t="shared" si="11"/>
        <v>-902</v>
      </c>
    </row>
    <row r="212" spans="1:8" ht="24" customHeight="1">
      <c r="A212" s="173">
        <v>211</v>
      </c>
      <c r="B212" s="178" t="s">
        <v>2501</v>
      </c>
      <c r="C212" s="178">
        <v>59.62</v>
      </c>
      <c r="D212" s="149" t="s">
        <v>356</v>
      </c>
      <c r="E212" s="176" t="s">
        <v>657</v>
      </c>
      <c r="F212" s="169"/>
      <c r="G212" s="228" t="str">
        <f t="shared" si="10"/>
        <v>14</v>
      </c>
      <c r="H212" s="146" t="str">
        <f t="shared" si="11"/>
        <v>-903</v>
      </c>
    </row>
    <row r="213" spans="1:8" ht="24" customHeight="1">
      <c r="A213" s="173">
        <v>212</v>
      </c>
      <c r="B213" s="178" t="s">
        <v>2502</v>
      </c>
      <c r="C213" s="178">
        <v>59.62</v>
      </c>
      <c r="D213" s="149" t="s">
        <v>356</v>
      </c>
      <c r="E213" s="176" t="s">
        <v>657</v>
      </c>
      <c r="F213" s="169"/>
      <c r="G213" s="228" t="str">
        <f t="shared" si="10"/>
        <v>14</v>
      </c>
      <c r="H213" s="146" t="str">
        <f t="shared" si="11"/>
        <v>-904</v>
      </c>
    </row>
    <row r="214" spans="1:8" ht="24" customHeight="1">
      <c r="A214" s="148">
        <v>213</v>
      </c>
      <c r="B214" s="178" t="s">
        <v>2503</v>
      </c>
      <c r="C214" s="178">
        <v>59.06</v>
      </c>
      <c r="D214" s="149" t="s">
        <v>356</v>
      </c>
      <c r="E214" s="176" t="s">
        <v>657</v>
      </c>
      <c r="F214" s="169"/>
      <c r="G214" s="228" t="str">
        <f t="shared" si="10"/>
        <v>14</v>
      </c>
      <c r="H214" s="146" t="str">
        <f t="shared" si="11"/>
        <v>-905</v>
      </c>
    </row>
    <row r="215" spans="1:8" ht="24" customHeight="1">
      <c r="A215" s="173">
        <v>214</v>
      </c>
      <c r="B215" s="178" t="s">
        <v>2504</v>
      </c>
      <c r="C215" s="178">
        <v>59.43</v>
      </c>
      <c r="D215" s="149" t="s">
        <v>356</v>
      </c>
      <c r="E215" s="176" t="s">
        <v>657</v>
      </c>
      <c r="F215" s="169"/>
      <c r="G215" s="228" t="str">
        <f t="shared" si="10"/>
        <v>5-</v>
      </c>
      <c r="H215" s="146" t="str">
        <f t="shared" si="11"/>
        <v>1001</v>
      </c>
    </row>
    <row r="216" spans="1:8" ht="24" customHeight="1">
      <c r="A216" s="173">
        <v>215</v>
      </c>
      <c r="B216" s="178" t="s">
        <v>2505</v>
      </c>
      <c r="C216" s="178">
        <v>59.99</v>
      </c>
      <c r="D216" s="149" t="s">
        <v>356</v>
      </c>
      <c r="E216" s="176" t="s">
        <v>657</v>
      </c>
      <c r="F216" s="169"/>
      <c r="G216" s="228" t="str">
        <f t="shared" si="10"/>
        <v>5-</v>
      </c>
      <c r="H216" s="146" t="str">
        <f t="shared" si="11"/>
        <v>1002</v>
      </c>
    </row>
    <row r="217" spans="1:8" ht="24" customHeight="1">
      <c r="A217" s="148">
        <v>216</v>
      </c>
      <c r="B217" s="178" t="s">
        <v>2506</v>
      </c>
      <c r="C217" s="178">
        <v>59.99</v>
      </c>
      <c r="D217" s="149" t="s">
        <v>356</v>
      </c>
      <c r="E217" s="176" t="s">
        <v>657</v>
      </c>
      <c r="F217" s="169"/>
      <c r="G217" s="228" t="str">
        <f t="shared" si="10"/>
        <v>5-</v>
      </c>
      <c r="H217" s="146" t="str">
        <f t="shared" si="11"/>
        <v>1003</v>
      </c>
    </row>
    <row r="218" spans="1:8" ht="24" customHeight="1">
      <c r="A218" s="173">
        <v>217</v>
      </c>
      <c r="B218" s="178" t="s">
        <v>2507</v>
      </c>
      <c r="C218" s="178">
        <v>59.99</v>
      </c>
      <c r="D218" s="149" t="s">
        <v>356</v>
      </c>
      <c r="E218" s="176" t="s">
        <v>657</v>
      </c>
      <c r="F218" s="169"/>
      <c r="G218" s="228" t="str">
        <f t="shared" si="10"/>
        <v>5-</v>
      </c>
      <c r="H218" s="146" t="str">
        <f t="shared" si="11"/>
        <v>1004</v>
      </c>
    </row>
    <row r="219" spans="1:8" ht="24" customHeight="1">
      <c r="A219" s="173">
        <v>218</v>
      </c>
      <c r="B219" s="178" t="s">
        <v>2508</v>
      </c>
      <c r="C219" s="178">
        <v>59.8</v>
      </c>
      <c r="D219" s="149" t="s">
        <v>356</v>
      </c>
      <c r="E219" s="176" t="s">
        <v>657</v>
      </c>
      <c r="F219" s="169"/>
      <c r="G219" s="228" t="str">
        <f t="shared" si="10"/>
        <v>5-</v>
      </c>
      <c r="H219" s="146" t="str">
        <f t="shared" si="11"/>
        <v>1005</v>
      </c>
    </row>
    <row r="220" spans="1:8" ht="24" customHeight="1">
      <c r="A220" s="148">
        <v>219</v>
      </c>
      <c r="B220" s="178" t="s">
        <v>2509</v>
      </c>
      <c r="C220" s="178">
        <v>59.43</v>
      </c>
      <c r="D220" s="149" t="s">
        <v>356</v>
      </c>
      <c r="E220" s="176" t="s">
        <v>657</v>
      </c>
      <c r="F220" s="169"/>
      <c r="G220" s="228" t="str">
        <f t="shared" si="10"/>
        <v>5-</v>
      </c>
      <c r="H220" s="146" t="str">
        <f t="shared" si="11"/>
        <v>1101</v>
      </c>
    </row>
    <row r="221" spans="1:8" ht="24" customHeight="1">
      <c r="A221" s="173">
        <v>220</v>
      </c>
      <c r="B221" s="178" t="s">
        <v>2510</v>
      </c>
      <c r="C221" s="178">
        <v>59.99</v>
      </c>
      <c r="D221" s="149" t="s">
        <v>356</v>
      </c>
      <c r="E221" s="176" t="s">
        <v>657</v>
      </c>
      <c r="F221" s="169"/>
      <c r="G221" s="228" t="str">
        <f t="shared" si="10"/>
        <v>5-</v>
      </c>
      <c r="H221" s="146" t="str">
        <f t="shared" si="11"/>
        <v>1102</v>
      </c>
    </row>
    <row r="222" spans="1:8" ht="24" customHeight="1">
      <c r="A222" s="173">
        <v>221</v>
      </c>
      <c r="B222" s="178" t="s">
        <v>2511</v>
      </c>
      <c r="C222" s="178">
        <v>59.99</v>
      </c>
      <c r="D222" s="149" t="s">
        <v>356</v>
      </c>
      <c r="E222" s="176" t="s">
        <v>657</v>
      </c>
      <c r="F222" s="169"/>
      <c r="G222" s="228" t="str">
        <f t="shared" si="10"/>
        <v>5-</v>
      </c>
      <c r="H222" s="146" t="str">
        <f t="shared" si="11"/>
        <v>1103</v>
      </c>
    </row>
    <row r="223" spans="1:8" ht="24" customHeight="1">
      <c r="A223" s="148">
        <v>222</v>
      </c>
      <c r="B223" s="178" t="s">
        <v>2512</v>
      </c>
      <c r="C223" s="178">
        <v>59.99</v>
      </c>
      <c r="D223" s="149" t="s">
        <v>356</v>
      </c>
      <c r="E223" s="176" t="s">
        <v>657</v>
      </c>
      <c r="F223" s="169"/>
      <c r="G223" s="228" t="str">
        <f t="shared" si="10"/>
        <v>5-</v>
      </c>
      <c r="H223" s="146" t="str">
        <f t="shared" si="11"/>
        <v>1104</v>
      </c>
    </row>
    <row r="224" spans="1:8" ht="24" customHeight="1">
      <c r="A224" s="173">
        <v>223</v>
      </c>
      <c r="B224" s="178" t="s">
        <v>2513</v>
      </c>
      <c r="C224" s="178">
        <v>59.8</v>
      </c>
      <c r="D224" s="149" t="s">
        <v>356</v>
      </c>
      <c r="E224" s="176" t="s">
        <v>657</v>
      </c>
      <c r="F224" s="169"/>
      <c r="G224" s="228" t="str">
        <f t="shared" si="10"/>
        <v>5-</v>
      </c>
      <c r="H224" s="146" t="str">
        <f t="shared" si="11"/>
        <v>1105</v>
      </c>
    </row>
    <row r="225" spans="1:8" ht="24" customHeight="1">
      <c r="A225" s="173">
        <v>224</v>
      </c>
      <c r="B225" s="178" t="s">
        <v>2514</v>
      </c>
      <c r="C225" s="178">
        <v>59.43</v>
      </c>
      <c r="D225" s="149" t="s">
        <v>356</v>
      </c>
      <c r="E225" s="176" t="s">
        <v>657</v>
      </c>
      <c r="F225" s="169"/>
      <c r="G225" s="228" t="str">
        <f t="shared" si="10"/>
        <v>5-</v>
      </c>
      <c r="H225" s="146" t="str">
        <f t="shared" si="11"/>
        <v>1201</v>
      </c>
    </row>
    <row r="226" spans="1:8" ht="24" customHeight="1">
      <c r="A226" s="148">
        <v>225</v>
      </c>
      <c r="B226" s="178" t="s">
        <v>2515</v>
      </c>
      <c r="C226" s="178">
        <v>59.99</v>
      </c>
      <c r="D226" s="149" t="s">
        <v>356</v>
      </c>
      <c r="E226" s="176" t="s">
        <v>657</v>
      </c>
      <c r="F226" s="169"/>
      <c r="G226" s="228" t="str">
        <f t="shared" si="10"/>
        <v>5-</v>
      </c>
      <c r="H226" s="146" t="str">
        <f t="shared" si="11"/>
        <v>1202</v>
      </c>
    </row>
    <row r="227" spans="1:8" ht="24" customHeight="1">
      <c r="A227" s="173">
        <v>226</v>
      </c>
      <c r="B227" s="178" t="s">
        <v>2516</v>
      </c>
      <c r="C227" s="178">
        <v>59.99</v>
      </c>
      <c r="D227" s="149" t="s">
        <v>356</v>
      </c>
      <c r="E227" s="176" t="s">
        <v>657</v>
      </c>
      <c r="F227" s="169"/>
      <c r="G227" s="228" t="str">
        <f t="shared" si="10"/>
        <v>5-</v>
      </c>
      <c r="H227" s="146" t="str">
        <f t="shared" si="11"/>
        <v>1203</v>
      </c>
    </row>
    <row r="228" spans="1:8" ht="24" customHeight="1">
      <c r="A228" s="173">
        <v>227</v>
      </c>
      <c r="B228" s="178" t="s">
        <v>2517</v>
      </c>
      <c r="C228" s="178">
        <v>59.99</v>
      </c>
      <c r="D228" s="149" t="s">
        <v>356</v>
      </c>
      <c r="E228" s="176" t="s">
        <v>657</v>
      </c>
      <c r="F228" s="169"/>
      <c r="G228" s="228" t="str">
        <f t="shared" si="10"/>
        <v>5-</v>
      </c>
      <c r="H228" s="146" t="str">
        <f t="shared" si="11"/>
        <v>1204</v>
      </c>
    </row>
    <row r="229" spans="1:8" ht="24" customHeight="1">
      <c r="A229" s="148">
        <v>228</v>
      </c>
      <c r="B229" s="178" t="s">
        <v>2518</v>
      </c>
      <c r="C229" s="178">
        <v>59.8</v>
      </c>
      <c r="D229" s="149" t="s">
        <v>356</v>
      </c>
      <c r="E229" s="176" t="s">
        <v>657</v>
      </c>
      <c r="F229" s="169"/>
      <c r="G229" s="228" t="str">
        <f t="shared" si="10"/>
        <v>5-</v>
      </c>
      <c r="H229" s="146" t="str">
        <f t="shared" si="11"/>
        <v>1205</v>
      </c>
    </row>
    <row r="230" spans="1:8" ht="24" customHeight="1">
      <c r="A230" s="173">
        <v>229</v>
      </c>
      <c r="B230" s="178" t="s">
        <v>2519</v>
      </c>
      <c r="C230" s="178">
        <v>59.43</v>
      </c>
      <c r="D230" s="149" t="s">
        <v>356</v>
      </c>
      <c r="E230" s="176" t="s">
        <v>657</v>
      </c>
      <c r="F230" s="169"/>
      <c r="G230" s="228" t="str">
        <f t="shared" si="10"/>
        <v>5-</v>
      </c>
      <c r="H230" s="146" t="str">
        <f t="shared" si="11"/>
        <v>1301</v>
      </c>
    </row>
    <row r="231" spans="1:8" ht="24" customHeight="1">
      <c r="A231" s="173">
        <v>230</v>
      </c>
      <c r="B231" s="178" t="s">
        <v>2520</v>
      </c>
      <c r="C231" s="178">
        <v>59.99</v>
      </c>
      <c r="D231" s="149" t="s">
        <v>356</v>
      </c>
      <c r="E231" s="176" t="s">
        <v>657</v>
      </c>
      <c r="F231" s="169"/>
      <c r="G231" s="228" t="str">
        <f t="shared" si="10"/>
        <v>5-</v>
      </c>
      <c r="H231" s="146" t="str">
        <f t="shared" si="11"/>
        <v>1302</v>
      </c>
    </row>
    <row r="232" spans="1:8" ht="24" customHeight="1">
      <c r="A232" s="148">
        <v>231</v>
      </c>
      <c r="B232" s="178" t="s">
        <v>2521</v>
      </c>
      <c r="C232" s="178">
        <v>59.99</v>
      </c>
      <c r="D232" s="149" t="s">
        <v>356</v>
      </c>
      <c r="E232" s="176" t="s">
        <v>657</v>
      </c>
      <c r="F232" s="169"/>
      <c r="G232" s="228" t="str">
        <f t="shared" si="10"/>
        <v>5-</v>
      </c>
      <c r="H232" s="146" t="str">
        <f t="shared" si="11"/>
        <v>1303</v>
      </c>
    </row>
    <row r="233" spans="1:8" ht="24" customHeight="1">
      <c r="A233" s="173">
        <v>232</v>
      </c>
      <c r="B233" s="178" t="s">
        <v>2522</v>
      </c>
      <c r="C233" s="178">
        <v>59.99</v>
      </c>
      <c r="D233" s="149" t="s">
        <v>356</v>
      </c>
      <c r="E233" s="176" t="s">
        <v>657</v>
      </c>
      <c r="F233" s="169"/>
      <c r="G233" s="228" t="str">
        <f t="shared" si="10"/>
        <v>5-</v>
      </c>
      <c r="H233" s="146" t="str">
        <f t="shared" si="11"/>
        <v>1304</v>
      </c>
    </row>
    <row r="234" spans="1:8" ht="24" customHeight="1">
      <c r="A234" s="173">
        <v>233</v>
      </c>
      <c r="B234" s="178" t="s">
        <v>2523</v>
      </c>
      <c r="C234" s="178">
        <v>59.8</v>
      </c>
      <c r="D234" s="149" t="s">
        <v>356</v>
      </c>
      <c r="E234" s="176" t="s">
        <v>657</v>
      </c>
      <c r="F234" s="169"/>
      <c r="G234" s="228" t="str">
        <f t="shared" si="10"/>
        <v>5-</v>
      </c>
      <c r="H234" s="146" t="str">
        <f t="shared" si="11"/>
        <v>1305</v>
      </c>
    </row>
    <row r="235" spans="1:8" ht="24" customHeight="1">
      <c r="A235" s="148">
        <v>234</v>
      </c>
      <c r="B235" s="178" t="s">
        <v>2524</v>
      </c>
      <c r="C235" s="178">
        <v>59.43</v>
      </c>
      <c r="D235" s="149" t="s">
        <v>356</v>
      </c>
      <c r="E235" s="176" t="s">
        <v>657</v>
      </c>
      <c r="F235" s="169"/>
      <c r="G235" s="228" t="str">
        <f t="shared" si="10"/>
        <v>5-</v>
      </c>
      <c r="H235" s="146" t="str">
        <f t="shared" si="11"/>
        <v>1401</v>
      </c>
    </row>
    <row r="236" spans="1:8" ht="24" customHeight="1">
      <c r="A236" s="173">
        <v>235</v>
      </c>
      <c r="B236" s="178" t="s">
        <v>2525</v>
      </c>
      <c r="C236" s="178">
        <v>59.99</v>
      </c>
      <c r="D236" s="149" t="s">
        <v>356</v>
      </c>
      <c r="E236" s="176" t="s">
        <v>657</v>
      </c>
      <c r="F236" s="169"/>
      <c r="G236" s="228" t="str">
        <f t="shared" si="10"/>
        <v>5-</v>
      </c>
      <c r="H236" s="146" t="str">
        <f t="shared" si="11"/>
        <v>1402</v>
      </c>
    </row>
    <row r="237" spans="1:8" ht="24" customHeight="1">
      <c r="A237" s="173">
        <v>236</v>
      </c>
      <c r="B237" s="178" t="s">
        <v>2526</v>
      </c>
      <c r="C237" s="178">
        <v>59.99</v>
      </c>
      <c r="D237" s="149" t="s">
        <v>356</v>
      </c>
      <c r="E237" s="176" t="s">
        <v>657</v>
      </c>
      <c r="F237" s="169"/>
      <c r="G237" s="228" t="str">
        <f t="shared" si="10"/>
        <v>5-</v>
      </c>
      <c r="H237" s="146" t="str">
        <f t="shared" si="11"/>
        <v>1403</v>
      </c>
    </row>
    <row r="238" spans="1:8" ht="24" customHeight="1">
      <c r="A238" s="148">
        <v>237</v>
      </c>
      <c r="B238" s="178" t="s">
        <v>2527</v>
      </c>
      <c r="C238" s="178">
        <v>59.99</v>
      </c>
      <c r="D238" s="149" t="s">
        <v>356</v>
      </c>
      <c r="E238" s="176" t="s">
        <v>657</v>
      </c>
      <c r="F238" s="169"/>
      <c r="G238" s="228" t="str">
        <f t="shared" si="10"/>
        <v>5-</v>
      </c>
      <c r="H238" s="146" t="str">
        <f t="shared" si="11"/>
        <v>1404</v>
      </c>
    </row>
    <row r="239" spans="1:8" ht="24" customHeight="1">
      <c r="A239" s="173">
        <v>238</v>
      </c>
      <c r="B239" s="178" t="s">
        <v>2528</v>
      </c>
      <c r="C239" s="178">
        <v>59.8</v>
      </c>
      <c r="D239" s="149" t="s">
        <v>356</v>
      </c>
      <c r="E239" s="176" t="s">
        <v>657</v>
      </c>
      <c r="F239" s="169"/>
      <c r="G239" s="228" t="str">
        <f t="shared" si="10"/>
        <v>5-</v>
      </c>
      <c r="H239" s="146" t="str">
        <f t="shared" si="11"/>
        <v>1405</v>
      </c>
    </row>
    <row r="240" spans="1:8" ht="24" customHeight="1">
      <c r="A240" s="173">
        <v>239</v>
      </c>
      <c r="B240" s="178" t="s">
        <v>2529</v>
      </c>
      <c r="C240" s="178">
        <v>59.43</v>
      </c>
      <c r="D240" s="149" t="s">
        <v>356</v>
      </c>
      <c r="E240" s="176" t="s">
        <v>657</v>
      </c>
      <c r="F240" s="169"/>
      <c r="G240" s="228" t="str">
        <f t="shared" si="10"/>
        <v>5-</v>
      </c>
      <c r="H240" s="146" t="str">
        <f t="shared" si="11"/>
        <v>1501</v>
      </c>
    </row>
    <row r="241" spans="1:8" ht="24" customHeight="1">
      <c r="A241" s="148">
        <v>240</v>
      </c>
      <c r="B241" s="178" t="s">
        <v>2530</v>
      </c>
      <c r="C241" s="178">
        <v>59.99</v>
      </c>
      <c r="D241" s="149" t="s">
        <v>356</v>
      </c>
      <c r="E241" s="176" t="s">
        <v>657</v>
      </c>
      <c r="F241" s="169"/>
      <c r="G241" s="228" t="str">
        <f t="shared" si="10"/>
        <v>5-</v>
      </c>
      <c r="H241" s="146" t="str">
        <f t="shared" si="11"/>
        <v>1502</v>
      </c>
    </row>
    <row r="242" spans="1:8" ht="24" customHeight="1">
      <c r="A242" s="173">
        <v>241</v>
      </c>
      <c r="B242" s="178" t="s">
        <v>2531</v>
      </c>
      <c r="C242" s="178">
        <v>59.99</v>
      </c>
      <c r="D242" s="149" t="s">
        <v>356</v>
      </c>
      <c r="E242" s="176" t="s">
        <v>657</v>
      </c>
      <c r="F242" s="169"/>
      <c r="G242" s="228" t="str">
        <f t="shared" si="10"/>
        <v>5-</v>
      </c>
      <c r="H242" s="146" t="str">
        <f t="shared" si="11"/>
        <v>1503</v>
      </c>
    </row>
    <row r="243" spans="1:8" ht="24" customHeight="1">
      <c r="A243" s="173">
        <v>242</v>
      </c>
      <c r="B243" s="178" t="s">
        <v>2532</v>
      </c>
      <c r="C243" s="178">
        <v>59.99</v>
      </c>
      <c r="D243" s="149" t="s">
        <v>356</v>
      </c>
      <c r="E243" s="176" t="s">
        <v>657</v>
      </c>
      <c r="F243" s="169"/>
      <c r="G243" s="228" t="str">
        <f t="shared" si="10"/>
        <v>5-</v>
      </c>
      <c r="H243" s="146" t="str">
        <f t="shared" si="11"/>
        <v>1504</v>
      </c>
    </row>
    <row r="244" spans="1:8" ht="24" customHeight="1">
      <c r="A244" s="148">
        <v>243</v>
      </c>
      <c r="B244" s="178" t="s">
        <v>2533</v>
      </c>
      <c r="C244" s="178">
        <v>59.8</v>
      </c>
      <c r="D244" s="149" t="s">
        <v>356</v>
      </c>
      <c r="E244" s="176" t="s">
        <v>657</v>
      </c>
      <c r="F244" s="169"/>
      <c r="G244" s="228" t="str">
        <f t="shared" si="10"/>
        <v>5-</v>
      </c>
      <c r="H244" s="146" t="str">
        <f t="shared" si="11"/>
        <v>1505</v>
      </c>
    </row>
    <row r="245" spans="1:8" ht="24" customHeight="1">
      <c r="A245" s="173">
        <v>244</v>
      </c>
      <c r="B245" s="178" t="s">
        <v>2534</v>
      </c>
      <c r="C245" s="178">
        <v>59.43</v>
      </c>
      <c r="D245" s="149" t="s">
        <v>356</v>
      </c>
      <c r="E245" s="176" t="s">
        <v>657</v>
      </c>
      <c r="F245" s="169"/>
      <c r="G245" s="228" t="str">
        <f t="shared" si="10"/>
        <v>5-</v>
      </c>
      <c r="H245" s="146" t="str">
        <f t="shared" si="11"/>
        <v>1601</v>
      </c>
    </row>
    <row r="246" spans="1:8" ht="24" customHeight="1">
      <c r="A246" s="173">
        <v>245</v>
      </c>
      <c r="B246" s="178" t="s">
        <v>2535</v>
      </c>
      <c r="C246" s="178">
        <v>59.99</v>
      </c>
      <c r="D246" s="149" t="s">
        <v>356</v>
      </c>
      <c r="E246" s="176" t="s">
        <v>657</v>
      </c>
      <c r="F246" s="169"/>
      <c r="G246" s="228" t="str">
        <f t="shared" si="10"/>
        <v>5-</v>
      </c>
      <c r="H246" s="146" t="str">
        <f t="shared" si="11"/>
        <v>1602</v>
      </c>
    </row>
    <row r="247" spans="1:8" ht="24" customHeight="1">
      <c r="A247" s="148">
        <v>246</v>
      </c>
      <c r="B247" s="178" t="s">
        <v>2536</v>
      </c>
      <c r="C247" s="178">
        <v>59.99</v>
      </c>
      <c r="D247" s="149" t="s">
        <v>356</v>
      </c>
      <c r="E247" s="176" t="s">
        <v>657</v>
      </c>
      <c r="F247" s="169"/>
      <c r="G247" s="228" t="str">
        <f t="shared" si="10"/>
        <v>5-</v>
      </c>
      <c r="H247" s="146" t="str">
        <f t="shared" si="11"/>
        <v>1603</v>
      </c>
    </row>
    <row r="248" spans="1:8" ht="24" customHeight="1">
      <c r="A248" s="173">
        <v>247</v>
      </c>
      <c r="B248" s="178" t="s">
        <v>2537</v>
      </c>
      <c r="C248" s="178">
        <v>59.99</v>
      </c>
      <c r="D248" s="149" t="s">
        <v>356</v>
      </c>
      <c r="E248" s="176" t="s">
        <v>657</v>
      </c>
      <c r="F248" s="169"/>
      <c r="G248" s="228" t="str">
        <f t="shared" si="10"/>
        <v>5-</v>
      </c>
      <c r="H248" s="146" t="str">
        <f t="shared" si="11"/>
        <v>1604</v>
      </c>
    </row>
    <row r="249" spans="1:8" ht="24" customHeight="1">
      <c r="A249" s="173">
        <v>248</v>
      </c>
      <c r="B249" s="178" t="s">
        <v>2538</v>
      </c>
      <c r="C249" s="178">
        <v>59.8</v>
      </c>
      <c r="D249" s="149" t="s">
        <v>356</v>
      </c>
      <c r="E249" s="176" t="s">
        <v>657</v>
      </c>
      <c r="F249" s="169"/>
      <c r="G249" s="228" t="str">
        <f t="shared" si="10"/>
        <v>5-</v>
      </c>
      <c r="H249" s="146" t="str">
        <f t="shared" si="11"/>
        <v>1605</v>
      </c>
    </row>
    <row r="250" spans="1:8" ht="24" customHeight="1">
      <c r="A250" s="148">
        <v>249</v>
      </c>
      <c r="B250" s="178" t="s">
        <v>2539</v>
      </c>
      <c r="C250" s="178">
        <v>59.43</v>
      </c>
      <c r="D250" s="149" t="s">
        <v>356</v>
      </c>
      <c r="E250" s="176" t="s">
        <v>657</v>
      </c>
      <c r="F250" s="169"/>
      <c r="G250" s="228" t="str">
        <f t="shared" si="10"/>
        <v>5-</v>
      </c>
      <c r="H250" s="146" t="str">
        <f t="shared" si="11"/>
        <v>1701</v>
      </c>
    </row>
    <row r="251" spans="1:8" ht="24" customHeight="1">
      <c r="A251" s="173">
        <v>250</v>
      </c>
      <c r="B251" s="178" t="s">
        <v>2540</v>
      </c>
      <c r="C251" s="178">
        <v>59.99</v>
      </c>
      <c r="D251" s="149" t="s">
        <v>356</v>
      </c>
      <c r="E251" s="176" t="s">
        <v>657</v>
      </c>
      <c r="F251" s="169"/>
      <c r="G251" s="228" t="str">
        <f t="shared" si="10"/>
        <v>5-</v>
      </c>
      <c r="H251" s="146" t="str">
        <f t="shared" si="11"/>
        <v>1702</v>
      </c>
    </row>
    <row r="252" spans="1:8" ht="24" customHeight="1">
      <c r="A252" s="173">
        <v>251</v>
      </c>
      <c r="B252" s="178" t="s">
        <v>2541</v>
      </c>
      <c r="C252" s="178">
        <v>59.99</v>
      </c>
      <c r="D252" s="149" t="s">
        <v>356</v>
      </c>
      <c r="E252" s="176" t="s">
        <v>657</v>
      </c>
      <c r="F252" s="169"/>
      <c r="G252" s="228" t="str">
        <f t="shared" si="10"/>
        <v>5-</v>
      </c>
      <c r="H252" s="146" t="str">
        <f t="shared" si="11"/>
        <v>1703</v>
      </c>
    </row>
    <row r="253" spans="1:8" ht="24" customHeight="1">
      <c r="A253" s="148">
        <v>252</v>
      </c>
      <c r="B253" s="178" t="s">
        <v>2542</v>
      </c>
      <c r="C253" s="178">
        <v>59.99</v>
      </c>
      <c r="D253" s="149" t="s">
        <v>356</v>
      </c>
      <c r="E253" s="176" t="s">
        <v>657</v>
      </c>
      <c r="F253" s="169"/>
      <c r="G253" s="228" t="str">
        <f t="shared" si="10"/>
        <v>5-</v>
      </c>
      <c r="H253" s="146" t="str">
        <f t="shared" si="11"/>
        <v>1704</v>
      </c>
    </row>
    <row r="254" spans="1:8" ht="24" customHeight="1">
      <c r="A254" s="173">
        <v>253</v>
      </c>
      <c r="B254" s="178" t="s">
        <v>2543</v>
      </c>
      <c r="C254" s="178">
        <v>59.8</v>
      </c>
      <c r="D254" s="149" t="s">
        <v>356</v>
      </c>
      <c r="E254" s="176" t="s">
        <v>657</v>
      </c>
      <c r="F254" s="169"/>
      <c r="G254" s="228" t="str">
        <f t="shared" si="10"/>
        <v>5-</v>
      </c>
      <c r="H254" s="146" t="str">
        <f t="shared" si="11"/>
        <v>1705</v>
      </c>
    </row>
    <row r="255" spans="1:8" ht="24" customHeight="1">
      <c r="A255" s="173">
        <v>254</v>
      </c>
      <c r="B255" s="178" t="s">
        <v>2544</v>
      </c>
      <c r="C255" s="178">
        <v>59.43</v>
      </c>
      <c r="D255" s="149" t="s">
        <v>356</v>
      </c>
      <c r="E255" s="176" t="s">
        <v>657</v>
      </c>
      <c r="F255" s="169"/>
      <c r="G255" s="228" t="str">
        <f t="shared" si="10"/>
        <v>5-</v>
      </c>
      <c r="H255" s="146" t="str">
        <f t="shared" si="11"/>
        <v>1801</v>
      </c>
    </row>
    <row r="256" spans="1:8" ht="24" customHeight="1">
      <c r="A256" s="148">
        <v>255</v>
      </c>
      <c r="B256" s="178" t="s">
        <v>2545</v>
      </c>
      <c r="C256" s="178">
        <v>59.99</v>
      </c>
      <c r="D256" s="149" t="s">
        <v>356</v>
      </c>
      <c r="E256" s="176" t="s">
        <v>657</v>
      </c>
      <c r="F256" s="169"/>
      <c r="G256" s="228" t="str">
        <f t="shared" si="10"/>
        <v>5-</v>
      </c>
      <c r="H256" s="146" t="str">
        <f t="shared" si="11"/>
        <v>1802</v>
      </c>
    </row>
    <row r="257" spans="1:8" ht="24" customHeight="1">
      <c r="A257" s="173">
        <v>256</v>
      </c>
      <c r="B257" s="178" t="s">
        <v>2546</v>
      </c>
      <c r="C257" s="178">
        <v>59.99</v>
      </c>
      <c r="D257" s="149" t="s">
        <v>356</v>
      </c>
      <c r="E257" s="176" t="s">
        <v>657</v>
      </c>
      <c r="F257" s="169"/>
      <c r="G257" s="228" t="str">
        <f t="shared" si="10"/>
        <v>5-</v>
      </c>
      <c r="H257" s="146" t="str">
        <f t="shared" si="11"/>
        <v>1803</v>
      </c>
    </row>
    <row r="258" spans="1:8" ht="24" customHeight="1">
      <c r="A258" s="173">
        <v>257</v>
      </c>
      <c r="B258" s="178" t="s">
        <v>2547</v>
      </c>
      <c r="C258" s="178">
        <v>59.99</v>
      </c>
      <c r="D258" s="149" t="s">
        <v>356</v>
      </c>
      <c r="E258" s="176" t="s">
        <v>657</v>
      </c>
      <c r="F258" s="169"/>
      <c r="G258" s="228" t="str">
        <f t="shared" si="10"/>
        <v>5-</v>
      </c>
      <c r="H258" s="146" t="str">
        <f t="shared" si="11"/>
        <v>1804</v>
      </c>
    </row>
    <row r="259" spans="1:8" ht="24" customHeight="1">
      <c r="A259" s="148">
        <v>258</v>
      </c>
      <c r="B259" s="178" t="s">
        <v>2548</v>
      </c>
      <c r="C259" s="178">
        <v>59.8</v>
      </c>
      <c r="D259" s="149" t="s">
        <v>356</v>
      </c>
      <c r="E259" s="176" t="s">
        <v>657</v>
      </c>
      <c r="F259" s="169"/>
      <c r="G259" s="228" t="str">
        <f t="shared" si="10"/>
        <v>5-</v>
      </c>
      <c r="H259" s="146" t="str">
        <f t="shared" si="11"/>
        <v>1805</v>
      </c>
    </row>
    <row r="260" spans="1:8" ht="24" customHeight="1">
      <c r="A260" s="173">
        <v>259</v>
      </c>
      <c r="B260" s="178" t="s">
        <v>2549</v>
      </c>
      <c r="C260" s="178">
        <v>59.43</v>
      </c>
      <c r="D260" s="149" t="s">
        <v>356</v>
      </c>
      <c r="E260" s="176" t="s">
        <v>657</v>
      </c>
      <c r="F260" s="169"/>
      <c r="G260" s="228" t="str">
        <f t="shared" ref="G260:G323" si="12">LEFT(B260,2)</f>
        <v>5-</v>
      </c>
      <c r="H260" s="146" t="str">
        <f t="shared" ref="H260:H323" si="13">RIGHT(B260,4)</f>
        <v>1901</v>
      </c>
    </row>
    <row r="261" spans="1:8" ht="24" customHeight="1">
      <c r="A261" s="173">
        <v>260</v>
      </c>
      <c r="B261" s="178" t="s">
        <v>2550</v>
      </c>
      <c r="C261" s="178">
        <v>59.99</v>
      </c>
      <c r="D261" s="149" t="s">
        <v>356</v>
      </c>
      <c r="E261" s="176" t="s">
        <v>657</v>
      </c>
      <c r="F261" s="169"/>
      <c r="G261" s="228" t="str">
        <f t="shared" si="12"/>
        <v>5-</v>
      </c>
      <c r="H261" s="146" t="str">
        <f t="shared" si="13"/>
        <v>1902</v>
      </c>
    </row>
    <row r="262" spans="1:8" ht="24" customHeight="1">
      <c r="A262" s="148">
        <v>261</v>
      </c>
      <c r="B262" s="178" t="s">
        <v>2551</v>
      </c>
      <c r="C262" s="178">
        <v>59.99</v>
      </c>
      <c r="D262" s="149" t="s">
        <v>356</v>
      </c>
      <c r="E262" s="176" t="s">
        <v>657</v>
      </c>
      <c r="F262" s="169"/>
      <c r="G262" s="228" t="str">
        <f t="shared" si="12"/>
        <v>5-</v>
      </c>
      <c r="H262" s="146" t="str">
        <f t="shared" si="13"/>
        <v>1903</v>
      </c>
    </row>
    <row r="263" spans="1:8" ht="24" customHeight="1">
      <c r="A263" s="173">
        <v>262</v>
      </c>
      <c r="B263" s="178" t="s">
        <v>2552</v>
      </c>
      <c r="C263" s="178">
        <v>59.99</v>
      </c>
      <c r="D263" s="149" t="s">
        <v>356</v>
      </c>
      <c r="E263" s="176" t="s">
        <v>657</v>
      </c>
      <c r="F263" s="169"/>
      <c r="G263" s="228" t="str">
        <f t="shared" si="12"/>
        <v>5-</v>
      </c>
      <c r="H263" s="146" t="str">
        <f t="shared" si="13"/>
        <v>1904</v>
      </c>
    </row>
    <row r="264" spans="1:8" ht="24" customHeight="1">
      <c r="A264" s="173">
        <v>263</v>
      </c>
      <c r="B264" s="178" t="s">
        <v>2553</v>
      </c>
      <c r="C264" s="178">
        <v>59.8</v>
      </c>
      <c r="D264" s="149" t="s">
        <v>356</v>
      </c>
      <c r="E264" s="176" t="s">
        <v>657</v>
      </c>
      <c r="F264" s="169"/>
      <c r="G264" s="228" t="str">
        <f t="shared" si="12"/>
        <v>5-</v>
      </c>
      <c r="H264" s="146" t="str">
        <f t="shared" si="13"/>
        <v>1905</v>
      </c>
    </row>
    <row r="265" spans="1:8" ht="24" customHeight="1">
      <c r="A265" s="148">
        <v>264</v>
      </c>
      <c r="B265" s="178" t="s">
        <v>2554</v>
      </c>
      <c r="C265" s="178">
        <v>59.99</v>
      </c>
      <c r="D265" s="149" t="s">
        <v>356</v>
      </c>
      <c r="E265" s="176" t="s">
        <v>657</v>
      </c>
      <c r="F265" s="169"/>
      <c r="G265" s="228" t="str">
        <f t="shared" si="12"/>
        <v>5-</v>
      </c>
      <c r="H265" s="146" t="str">
        <f t="shared" si="13"/>
        <v>2001</v>
      </c>
    </row>
    <row r="266" spans="1:8" ht="24" customHeight="1">
      <c r="A266" s="173">
        <v>265</v>
      </c>
      <c r="B266" s="178" t="s">
        <v>2555</v>
      </c>
      <c r="C266" s="178">
        <v>59.99</v>
      </c>
      <c r="D266" s="149" t="s">
        <v>356</v>
      </c>
      <c r="E266" s="176" t="s">
        <v>657</v>
      </c>
      <c r="F266" s="169"/>
      <c r="G266" s="228" t="str">
        <f t="shared" si="12"/>
        <v>5-</v>
      </c>
      <c r="H266" s="146" t="str">
        <f t="shared" si="13"/>
        <v>2002</v>
      </c>
    </row>
    <row r="267" spans="1:8" ht="24" customHeight="1">
      <c r="A267" s="173">
        <v>266</v>
      </c>
      <c r="B267" s="178" t="s">
        <v>2556</v>
      </c>
      <c r="C267" s="178">
        <v>59.99</v>
      </c>
      <c r="D267" s="149" t="s">
        <v>356</v>
      </c>
      <c r="E267" s="176" t="s">
        <v>657</v>
      </c>
      <c r="F267" s="169"/>
      <c r="G267" s="228" t="str">
        <f t="shared" si="12"/>
        <v>5-</v>
      </c>
      <c r="H267" s="146" t="str">
        <f t="shared" si="13"/>
        <v>2003</v>
      </c>
    </row>
    <row r="268" spans="1:8" ht="24" customHeight="1">
      <c r="A268" s="148">
        <v>267</v>
      </c>
      <c r="B268" s="178" t="s">
        <v>2557</v>
      </c>
      <c r="C268" s="178">
        <v>59.43</v>
      </c>
      <c r="D268" s="149" t="s">
        <v>356</v>
      </c>
      <c r="E268" s="176" t="s">
        <v>657</v>
      </c>
      <c r="F268" s="169"/>
      <c r="G268" s="228" t="str">
        <f t="shared" si="12"/>
        <v>5-</v>
      </c>
      <c r="H268" s="146" t="str">
        <f t="shared" si="13"/>
        <v>-201</v>
      </c>
    </row>
    <row r="269" spans="1:8" ht="24" customHeight="1">
      <c r="A269" s="173">
        <v>268</v>
      </c>
      <c r="B269" s="178" t="s">
        <v>2558</v>
      </c>
      <c r="C269" s="178">
        <v>59.99</v>
      </c>
      <c r="D269" s="149" t="s">
        <v>356</v>
      </c>
      <c r="E269" s="176" t="s">
        <v>657</v>
      </c>
      <c r="F269" s="169"/>
      <c r="G269" s="228" t="str">
        <f t="shared" si="12"/>
        <v>5-</v>
      </c>
      <c r="H269" s="146" t="str">
        <f t="shared" si="13"/>
        <v>-202</v>
      </c>
    </row>
    <row r="270" spans="1:8" ht="24" customHeight="1">
      <c r="A270" s="173">
        <v>269</v>
      </c>
      <c r="B270" s="178" t="s">
        <v>2559</v>
      </c>
      <c r="C270" s="178">
        <v>59.99</v>
      </c>
      <c r="D270" s="149" t="s">
        <v>356</v>
      </c>
      <c r="E270" s="176" t="s">
        <v>657</v>
      </c>
      <c r="F270" s="169"/>
      <c r="G270" s="228" t="str">
        <f t="shared" si="12"/>
        <v>5-</v>
      </c>
      <c r="H270" s="146" t="str">
        <f t="shared" si="13"/>
        <v>-203</v>
      </c>
    </row>
    <row r="271" spans="1:8" ht="24" customHeight="1">
      <c r="A271" s="148">
        <v>270</v>
      </c>
      <c r="B271" s="178" t="s">
        <v>2560</v>
      </c>
      <c r="C271" s="178">
        <v>59.99</v>
      </c>
      <c r="D271" s="149" t="s">
        <v>356</v>
      </c>
      <c r="E271" s="176" t="s">
        <v>657</v>
      </c>
      <c r="F271" s="169"/>
      <c r="G271" s="228" t="str">
        <f t="shared" si="12"/>
        <v>5-</v>
      </c>
      <c r="H271" s="146" t="str">
        <f t="shared" si="13"/>
        <v>-204</v>
      </c>
    </row>
    <row r="272" spans="1:8" ht="24" customHeight="1">
      <c r="A272" s="173">
        <v>271</v>
      </c>
      <c r="B272" s="178" t="s">
        <v>2561</v>
      </c>
      <c r="C272" s="178">
        <v>59.8</v>
      </c>
      <c r="D272" s="149" t="s">
        <v>356</v>
      </c>
      <c r="E272" s="176" t="s">
        <v>657</v>
      </c>
      <c r="F272" s="169"/>
      <c r="G272" s="228" t="str">
        <f t="shared" si="12"/>
        <v>5-</v>
      </c>
      <c r="H272" s="146" t="str">
        <f t="shared" si="13"/>
        <v>-205</v>
      </c>
    </row>
    <row r="273" spans="1:8" ht="24" customHeight="1">
      <c r="A273" s="173">
        <v>272</v>
      </c>
      <c r="B273" s="178" t="s">
        <v>2562</v>
      </c>
      <c r="C273" s="178">
        <v>59.43</v>
      </c>
      <c r="D273" s="149" t="s">
        <v>356</v>
      </c>
      <c r="E273" s="176" t="s">
        <v>657</v>
      </c>
      <c r="F273" s="169"/>
      <c r="G273" s="228" t="str">
        <f t="shared" si="12"/>
        <v>5-</v>
      </c>
      <c r="H273" s="146" t="str">
        <f t="shared" si="13"/>
        <v>-301</v>
      </c>
    </row>
    <row r="274" spans="1:8" ht="24" customHeight="1">
      <c r="A274" s="148">
        <v>273</v>
      </c>
      <c r="B274" s="178" t="s">
        <v>2563</v>
      </c>
      <c r="C274" s="178">
        <v>59.99</v>
      </c>
      <c r="D274" s="149" t="s">
        <v>356</v>
      </c>
      <c r="E274" s="176" t="s">
        <v>657</v>
      </c>
      <c r="F274" s="169"/>
      <c r="G274" s="228" t="str">
        <f t="shared" si="12"/>
        <v>5-</v>
      </c>
      <c r="H274" s="146" t="str">
        <f t="shared" si="13"/>
        <v>-302</v>
      </c>
    </row>
    <row r="275" spans="1:8" ht="24" customHeight="1">
      <c r="A275" s="173">
        <v>274</v>
      </c>
      <c r="B275" s="178" t="s">
        <v>2564</v>
      </c>
      <c r="C275" s="178">
        <v>59.99</v>
      </c>
      <c r="D275" s="149" t="s">
        <v>356</v>
      </c>
      <c r="E275" s="176" t="s">
        <v>657</v>
      </c>
      <c r="F275" s="169"/>
      <c r="G275" s="228" t="str">
        <f t="shared" si="12"/>
        <v>5-</v>
      </c>
      <c r="H275" s="146" t="str">
        <f t="shared" si="13"/>
        <v>-303</v>
      </c>
    </row>
    <row r="276" spans="1:8" ht="24" customHeight="1">
      <c r="A276" s="173">
        <v>275</v>
      </c>
      <c r="B276" s="178" t="s">
        <v>2565</v>
      </c>
      <c r="C276" s="178">
        <v>59.99</v>
      </c>
      <c r="D276" s="149" t="s">
        <v>356</v>
      </c>
      <c r="E276" s="176" t="s">
        <v>657</v>
      </c>
      <c r="F276" s="169"/>
      <c r="G276" s="228" t="str">
        <f t="shared" si="12"/>
        <v>5-</v>
      </c>
      <c r="H276" s="146" t="str">
        <f t="shared" si="13"/>
        <v>-304</v>
      </c>
    </row>
    <row r="277" spans="1:8" ht="24" customHeight="1">
      <c r="A277" s="148">
        <v>276</v>
      </c>
      <c r="B277" s="178" t="s">
        <v>2566</v>
      </c>
      <c r="C277" s="178">
        <v>59.8</v>
      </c>
      <c r="D277" s="149" t="s">
        <v>356</v>
      </c>
      <c r="E277" s="176" t="s">
        <v>657</v>
      </c>
      <c r="F277" s="169"/>
      <c r="G277" s="228" t="str">
        <f t="shared" si="12"/>
        <v>5-</v>
      </c>
      <c r="H277" s="146" t="str">
        <f t="shared" si="13"/>
        <v>-305</v>
      </c>
    </row>
    <row r="278" spans="1:8" ht="24" customHeight="1">
      <c r="A278" s="173">
        <v>277</v>
      </c>
      <c r="B278" s="178" t="s">
        <v>2567</v>
      </c>
      <c r="C278" s="178">
        <v>59.43</v>
      </c>
      <c r="D278" s="149" t="s">
        <v>356</v>
      </c>
      <c r="E278" s="176" t="s">
        <v>657</v>
      </c>
      <c r="F278" s="169"/>
      <c r="G278" s="228" t="str">
        <f t="shared" si="12"/>
        <v>5-</v>
      </c>
      <c r="H278" s="146" t="str">
        <f t="shared" si="13"/>
        <v>-401</v>
      </c>
    </row>
    <row r="279" spans="1:8" ht="24" customHeight="1">
      <c r="A279" s="173">
        <v>278</v>
      </c>
      <c r="B279" s="178" t="s">
        <v>2568</v>
      </c>
      <c r="C279" s="178">
        <v>59.99</v>
      </c>
      <c r="D279" s="149" t="s">
        <v>356</v>
      </c>
      <c r="E279" s="176" t="s">
        <v>657</v>
      </c>
      <c r="F279" s="169"/>
      <c r="G279" s="228" t="str">
        <f t="shared" si="12"/>
        <v>5-</v>
      </c>
      <c r="H279" s="146" t="str">
        <f t="shared" si="13"/>
        <v>-402</v>
      </c>
    </row>
    <row r="280" spans="1:8" ht="24" customHeight="1">
      <c r="A280" s="148">
        <v>279</v>
      </c>
      <c r="B280" s="178" t="s">
        <v>2569</v>
      </c>
      <c r="C280" s="178">
        <v>59.99</v>
      </c>
      <c r="D280" s="149" t="s">
        <v>356</v>
      </c>
      <c r="E280" s="176" t="s">
        <v>657</v>
      </c>
      <c r="F280" s="169"/>
      <c r="G280" s="228" t="str">
        <f t="shared" si="12"/>
        <v>5-</v>
      </c>
      <c r="H280" s="146" t="str">
        <f t="shared" si="13"/>
        <v>-403</v>
      </c>
    </row>
    <row r="281" spans="1:8" ht="24" customHeight="1">
      <c r="A281" s="173">
        <v>280</v>
      </c>
      <c r="B281" s="178" t="s">
        <v>2570</v>
      </c>
      <c r="C281" s="178">
        <v>59.99</v>
      </c>
      <c r="D281" s="149" t="s">
        <v>356</v>
      </c>
      <c r="E281" s="176" t="s">
        <v>657</v>
      </c>
      <c r="F281" s="169"/>
      <c r="G281" s="228" t="str">
        <f t="shared" si="12"/>
        <v>5-</v>
      </c>
      <c r="H281" s="146" t="str">
        <f t="shared" si="13"/>
        <v>-404</v>
      </c>
    </row>
    <row r="282" spans="1:8" ht="24" customHeight="1">
      <c r="A282" s="173">
        <v>281</v>
      </c>
      <c r="B282" s="178" t="s">
        <v>2571</v>
      </c>
      <c r="C282" s="178">
        <v>59.8</v>
      </c>
      <c r="D282" s="149" t="s">
        <v>356</v>
      </c>
      <c r="E282" s="176" t="s">
        <v>657</v>
      </c>
      <c r="F282" s="169"/>
      <c r="G282" s="228" t="str">
        <f t="shared" si="12"/>
        <v>5-</v>
      </c>
      <c r="H282" s="146" t="str">
        <f t="shared" si="13"/>
        <v>-405</v>
      </c>
    </row>
    <row r="283" spans="1:8" ht="24" customHeight="1">
      <c r="A283" s="148">
        <v>282</v>
      </c>
      <c r="B283" s="178" t="s">
        <v>2572</v>
      </c>
      <c r="C283" s="178">
        <v>59.43</v>
      </c>
      <c r="D283" s="149" t="s">
        <v>356</v>
      </c>
      <c r="E283" s="176" t="s">
        <v>657</v>
      </c>
      <c r="F283" s="169"/>
      <c r="G283" s="228" t="str">
        <f t="shared" si="12"/>
        <v>5-</v>
      </c>
      <c r="H283" s="146" t="str">
        <f t="shared" si="13"/>
        <v>-501</v>
      </c>
    </row>
    <row r="284" spans="1:8" ht="24" customHeight="1">
      <c r="A284" s="173">
        <v>283</v>
      </c>
      <c r="B284" s="178" t="s">
        <v>2573</v>
      </c>
      <c r="C284" s="178">
        <v>59.99</v>
      </c>
      <c r="D284" s="149" t="s">
        <v>356</v>
      </c>
      <c r="E284" s="176" t="s">
        <v>657</v>
      </c>
      <c r="F284" s="169"/>
      <c r="G284" s="228" t="str">
        <f t="shared" si="12"/>
        <v>5-</v>
      </c>
      <c r="H284" s="146" t="str">
        <f t="shared" si="13"/>
        <v>-502</v>
      </c>
    </row>
    <row r="285" spans="1:8" ht="24" customHeight="1">
      <c r="A285" s="173">
        <v>284</v>
      </c>
      <c r="B285" s="178" t="s">
        <v>2574</v>
      </c>
      <c r="C285" s="178">
        <v>59.99</v>
      </c>
      <c r="D285" s="149" t="s">
        <v>356</v>
      </c>
      <c r="E285" s="176" t="s">
        <v>657</v>
      </c>
      <c r="F285" s="169"/>
      <c r="G285" s="228" t="str">
        <f t="shared" si="12"/>
        <v>5-</v>
      </c>
      <c r="H285" s="146" t="str">
        <f t="shared" si="13"/>
        <v>-503</v>
      </c>
    </row>
    <row r="286" spans="1:8" ht="24" customHeight="1">
      <c r="A286" s="148">
        <v>285</v>
      </c>
      <c r="B286" s="178" t="s">
        <v>2575</v>
      </c>
      <c r="C286" s="178">
        <v>59.99</v>
      </c>
      <c r="D286" s="149" t="s">
        <v>356</v>
      </c>
      <c r="E286" s="176" t="s">
        <v>657</v>
      </c>
      <c r="F286" s="169"/>
      <c r="G286" s="228" t="str">
        <f t="shared" si="12"/>
        <v>5-</v>
      </c>
      <c r="H286" s="146" t="str">
        <f t="shared" si="13"/>
        <v>-504</v>
      </c>
    </row>
    <row r="287" spans="1:8" ht="24" customHeight="1">
      <c r="A287" s="173">
        <v>286</v>
      </c>
      <c r="B287" s="178" t="s">
        <v>2576</v>
      </c>
      <c r="C287" s="178">
        <v>59.8</v>
      </c>
      <c r="D287" s="149" t="s">
        <v>356</v>
      </c>
      <c r="E287" s="176" t="s">
        <v>657</v>
      </c>
      <c r="F287" s="169"/>
      <c r="G287" s="228" t="str">
        <f t="shared" si="12"/>
        <v>5-</v>
      </c>
      <c r="H287" s="146" t="str">
        <f t="shared" si="13"/>
        <v>-505</v>
      </c>
    </row>
    <row r="288" spans="1:8" ht="24" customHeight="1">
      <c r="A288" s="173">
        <v>287</v>
      </c>
      <c r="B288" s="178" t="s">
        <v>2577</v>
      </c>
      <c r="C288" s="178">
        <v>59.43</v>
      </c>
      <c r="D288" s="149" t="s">
        <v>356</v>
      </c>
      <c r="E288" s="176" t="s">
        <v>657</v>
      </c>
      <c r="F288" s="169"/>
      <c r="G288" s="228" t="str">
        <f t="shared" si="12"/>
        <v>5-</v>
      </c>
      <c r="H288" s="146" t="str">
        <f t="shared" si="13"/>
        <v>-601</v>
      </c>
    </row>
    <row r="289" spans="1:8" ht="24" customHeight="1">
      <c r="A289" s="148">
        <v>288</v>
      </c>
      <c r="B289" s="178" t="s">
        <v>2578</v>
      </c>
      <c r="C289" s="178">
        <v>59.99</v>
      </c>
      <c r="D289" s="149" t="s">
        <v>356</v>
      </c>
      <c r="E289" s="176" t="s">
        <v>657</v>
      </c>
      <c r="F289" s="169"/>
      <c r="G289" s="228" t="str">
        <f t="shared" si="12"/>
        <v>5-</v>
      </c>
      <c r="H289" s="146" t="str">
        <f t="shared" si="13"/>
        <v>-602</v>
      </c>
    </row>
    <row r="290" spans="1:8" ht="24" customHeight="1">
      <c r="A290" s="173">
        <v>289</v>
      </c>
      <c r="B290" s="178" t="s">
        <v>2579</v>
      </c>
      <c r="C290" s="178">
        <v>59.99</v>
      </c>
      <c r="D290" s="149" t="s">
        <v>356</v>
      </c>
      <c r="E290" s="176" t="s">
        <v>657</v>
      </c>
      <c r="F290" s="169"/>
      <c r="G290" s="228" t="str">
        <f t="shared" si="12"/>
        <v>5-</v>
      </c>
      <c r="H290" s="146" t="str">
        <f t="shared" si="13"/>
        <v>-603</v>
      </c>
    </row>
    <row r="291" spans="1:8" ht="24" customHeight="1">
      <c r="A291" s="173">
        <v>290</v>
      </c>
      <c r="B291" s="178" t="s">
        <v>2580</v>
      </c>
      <c r="C291" s="178">
        <v>59.99</v>
      </c>
      <c r="D291" s="149" t="s">
        <v>356</v>
      </c>
      <c r="E291" s="176" t="s">
        <v>657</v>
      </c>
      <c r="F291" s="169"/>
      <c r="G291" s="228" t="str">
        <f t="shared" si="12"/>
        <v>5-</v>
      </c>
      <c r="H291" s="146" t="str">
        <f t="shared" si="13"/>
        <v>-604</v>
      </c>
    </row>
    <row r="292" spans="1:8" ht="24" customHeight="1">
      <c r="A292" s="148">
        <v>291</v>
      </c>
      <c r="B292" s="178" t="s">
        <v>2581</v>
      </c>
      <c r="C292" s="178">
        <v>59.8</v>
      </c>
      <c r="D292" s="149" t="s">
        <v>356</v>
      </c>
      <c r="E292" s="176" t="s">
        <v>657</v>
      </c>
      <c r="F292" s="169"/>
      <c r="G292" s="228" t="str">
        <f t="shared" si="12"/>
        <v>5-</v>
      </c>
      <c r="H292" s="146" t="str">
        <f t="shared" si="13"/>
        <v>-605</v>
      </c>
    </row>
    <row r="293" spans="1:8" ht="24" customHeight="1">
      <c r="A293" s="173">
        <v>292</v>
      </c>
      <c r="B293" s="178" t="s">
        <v>2582</v>
      </c>
      <c r="C293" s="178">
        <v>59.43</v>
      </c>
      <c r="D293" s="149" t="s">
        <v>356</v>
      </c>
      <c r="E293" s="176" t="s">
        <v>657</v>
      </c>
      <c r="F293" s="169"/>
      <c r="G293" s="228" t="str">
        <f t="shared" si="12"/>
        <v>5-</v>
      </c>
      <c r="H293" s="146" t="str">
        <f t="shared" si="13"/>
        <v>-701</v>
      </c>
    </row>
    <row r="294" spans="1:8" ht="24" customHeight="1">
      <c r="A294" s="173">
        <v>293</v>
      </c>
      <c r="B294" s="178" t="s">
        <v>2583</v>
      </c>
      <c r="C294" s="178">
        <v>59.99</v>
      </c>
      <c r="D294" s="149" t="s">
        <v>356</v>
      </c>
      <c r="E294" s="176" t="s">
        <v>657</v>
      </c>
      <c r="F294" s="169"/>
      <c r="G294" s="228" t="str">
        <f t="shared" si="12"/>
        <v>5-</v>
      </c>
      <c r="H294" s="146" t="str">
        <f t="shared" si="13"/>
        <v>-702</v>
      </c>
    </row>
    <row r="295" spans="1:8" ht="24" customHeight="1">
      <c r="A295" s="148">
        <v>294</v>
      </c>
      <c r="B295" s="178" t="s">
        <v>2584</v>
      </c>
      <c r="C295" s="178">
        <v>59.99</v>
      </c>
      <c r="D295" s="149" t="s">
        <v>356</v>
      </c>
      <c r="E295" s="176" t="s">
        <v>657</v>
      </c>
      <c r="F295" s="169"/>
      <c r="G295" s="228" t="str">
        <f t="shared" si="12"/>
        <v>5-</v>
      </c>
      <c r="H295" s="146" t="str">
        <f t="shared" si="13"/>
        <v>-703</v>
      </c>
    </row>
    <row r="296" spans="1:8" ht="24" customHeight="1">
      <c r="A296" s="173">
        <v>295</v>
      </c>
      <c r="B296" s="178" t="s">
        <v>2585</v>
      </c>
      <c r="C296" s="178">
        <v>59.99</v>
      </c>
      <c r="D296" s="149" t="s">
        <v>356</v>
      </c>
      <c r="E296" s="176" t="s">
        <v>657</v>
      </c>
      <c r="F296" s="169"/>
      <c r="G296" s="228" t="str">
        <f t="shared" si="12"/>
        <v>5-</v>
      </c>
      <c r="H296" s="146" t="str">
        <f t="shared" si="13"/>
        <v>-704</v>
      </c>
    </row>
    <row r="297" spans="1:8" ht="24" customHeight="1">
      <c r="A297" s="173">
        <v>296</v>
      </c>
      <c r="B297" s="178" t="s">
        <v>2586</v>
      </c>
      <c r="C297" s="178">
        <v>59.8</v>
      </c>
      <c r="D297" s="149" t="s">
        <v>356</v>
      </c>
      <c r="E297" s="176" t="s">
        <v>657</v>
      </c>
      <c r="F297" s="169"/>
      <c r="G297" s="228" t="str">
        <f t="shared" si="12"/>
        <v>5-</v>
      </c>
      <c r="H297" s="146" t="str">
        <f t="shared" si="13"/>
        <v>-705</v>
      </c>
    </row>
    <row r="298" spans="1:8" ht="24" customHeight="1">
      <c r="A298" s="148">
        <v>297</v>
      </c>
      <c r="B298" s="178" t="s">
        <v>2587</v>
      </c>
      <c r="C298" s="178">
        <v>59.43</v>
      </c>
      <c r="D298" s="149" t="s">
        <v>356</v>
      </c>
      <c r="E298" s="176" t="s">
        <v>657</v>
      </c>
      <c r="F298" s="169"/>
      <c r="G298" s="228" t="str">
        <f t="shared" si="12"/>
        <v>5-</v>
      </c>
      <c r="H298" s="146" t="str">
        <f t="shared" si="13"/>
        <v>-801</v>
      </c>
    </row>
    <row r="299" spans="1:8" ht="24" customHeight="1">
      <c r="A299" s="173">
        <v>298</v>
      </c>
      <c r="B299" s="178" t="s">
        <v>2588</v>
      </c>
      <c r="C299" s="178">
        <v>59.99</v>
      </c>
      <c r="D299" s="149" t="s">
        <v>356</v>
      </c>
      <c r="E299" s="176" t="s">
        <v>657</v>
      </c>
      <c r="F299" s="169"/>
      <c r="G299" s="228" t="str">
        <f t="shared" si="12"/>
        <v>5-</v>
      </c>
      <c r="H299" s="146" t="str">
        <f t="shared" si="13"/>
        <v>-802</v>
      </c>
    </row>
    <row r="300" spans="1:8" ht="24" customHeight="1">
      <c r="A300" s="173">
        <v>299</v>
      </c>
      <c r="B300" s="178" t="s">
        <v>2589</v>
      </c>
      <c r="C300" s="178">
        <v>59.99</v>
      </c>
      <c r="D300" s="149" t="s">
        <v>356</v>
      </c>
      <c r="E300" s="176" t="s">
        <v>657</v>
      </c>
      <c r="F300" s="169"/>
      <c r="G300" s="228" t="str">
        <f t="shared" si="12"/>
        <v>5-</v>
      </c>
      <c r="H300" s="146" t="str">
        <f t="shared" si="13"/>
        <v>-803</v>
      </c>
    </row>
    <row r="301" spans="1:8" ht="24" customHeight="1">
      <c r="A301" s="148">
        <v>300</v>
      </c>
      <c r="B301" s="178" t="s">
        <v>2590</v>
      </c>
      <c r="C301" s="178">
        <v>59.99</v>
      </c>
      <c r="D301" s="149" t="s">
        <v>356</v>
      </c>
      <c r="E301" s="176" t="s">
        <v>657</v>
      </c>
      <c r="F301" s="169"/>
      <c r="G301" s="228" t="str">
        <f t="shared" si="12"/>
        <v>5-</v>
      </c>
      <c r="H301" s="146" t="str">
        <f t="shared" si="13"/>
        <v>-804</v>
      </c>
    </row>
    <row r="302" spans="1:8" ht="24" customHeight="1">
      <c r="A302" s="173">
        <v>301</v>
      </c>
      <c r="B302" s="178" t="s">
        <v>2591</v>
      </c>
      <c r="C302" s="178">
        <v>59.8</v>
      </c>
      <c r="D302" s="149" t="s">
        <v>356</v>
      </c>
      <c r="E302" s="176" t="s">
        <v>657</v>
      </c>
      <c r="F302" s="169"/>
      <c r="G302" s="228" t="str">
        <f t="shared" si="12"/>
        <v>5-</v>
      </c>
      <c r="H302" s="146" t="str">
        <f t="shared" si="13"/>
        <v>-805</v>
      </c>
    </row>
    <row r="303" spans="1:8" ht="24" customHeight="1">
      <c r="A303" s="173">
        <v>302</v>
      </c>
      <c r="B303" s="178" t="s">
        <v>2592</v>
      </c>
      <c r="C303" s="178">
        <v>59.43</v>
      </c>
      <c r="D303" s="149" t="s">
        <v>356</v>
      </c>
      <c r="E303" s="176" t="s">
        <v>657</v>
      </c>
      <c r="F303" s="169"/>
      <c r="G303" s="228" t="str">
        <f t="shared" si="12"/>
        <v>5-</v>
      </c>
      <c r="H303" s="146" t="str">
        <f t="shared" si="13"/>
        <v>-901</v>
      </c>
    </row>
    <row r="304" spans="1:8" ht="24" customHeight="1">
      <c r="A304" s="148">
        <v>303</v>
      </c>
      <c r="B304" s="178" t="s">
        <v>2593</v>
      </c>
      <c r="C304" s="178">
        <v>59.99</v>
      </c>
      <c r="D304" s="149" t="s">
        <v>356</v>
      </c>
      <c r="E304" s="176" t="s">
        <v>657</v>
      </c>
      <c r="F304" s="169"/>
      <c r="G304" s="228" t="str">
        <f t="shared" si="12"/>
        <v>5-</v>
      </c>
      <c r="H304" s="146" t="str">
        <f t="shared" si="13"/>
        <v>-902</v>
      </c>
    </row>
    <row r="305" spans="1:8" ht="24" customHeight="1">
      <c r="A305" s="173">
        <v>304</v>
      </c>
      <c r="B305" s="178" t="s">
        <v>2594</v>
      </c>
      <c r="C305" s="178">
        <v>59.99</v>
      </c>
      <c r="D305" s="149" t="s">
        <v>356</v>
      </c>
      <c r="E305" s="176" t="s">
        <v>657</v>
      </c>
      <c r="F305" s="169"/>
      <c r="G305" s="228" t="str">
        <f t="shared" si="12"/>
        <v>5-</v>
      </c>
      <c r="H305" s="146" t="str">
        <f t="shared" si="13"/>
        <v>-903</v>
      </c>
    </row>
    <row r="306" spans="1:8" ht="24" customHeight="1">
      <c r="A306" s="173">
        <v>305</v>
      </c>
      <c r="B306" s="178" t="s">
        <v>2595</v>
      </c>
      <c r="C306" s="178">
        <v>59.99</v>
      </c>
      <c r="D306" s="149" t="s">
        <v>356</v>
      </c>
      <c r="E306" s="176" t="s">
        <v>657</v>
      </c>
      <c r="F306" s="169"/>
      <c r="G306" s="228" t="str">
        <f t="shared" si="12"/>
        <v>5-</v>
      </c>
      <c r="H306" s="146" t="str">
        <f t="shared" si="13"/>
        <v>-904</v>
      </c>
    </row>
    <row r="307" spans="1:8" ht="24" customHeight="1">
      <c r="A307" s="148">
        <v>306</v>
      </c>
      <c r="B307" s="178" t="s">
        <v>2596</v>
      </c>
      <c r="C307" s="178">
        <v>59.8</v>
      </c>
      <c r="D307" s="149" t="s">
        <v>356</v>
      </c>
      <c r="E307" s="176" t="s">
        <v>657</v>
      </c>
      <c r="F307" s="169"/>
      <c r="G307" s="228" t="str">
        <f t="shared" si="12"/>
        <v>5-</v>
      </c>
      <c r="H307" s="146" t="str">
        <f t="shared" si="13"/>
        <v>-905</v>
      </c>
    </row>
    <row r="308" spans="1:8" ht="24" customHeight="1">
      <c r="A308" s="173">
        <v>307</v>
      </c>
      <c r="B308" s="178" t="s">
        <v>2597</v>
      </c>
      <c r="C308" s="178">
        <v>59.8</v>
      </c>
      <c r="D308" s="149" t="s">
        <v>356</v>
      </c>
      <c r="E308" s="176" t="s">
        <v>655</v>
      </c>
      <c r="F308" s="169"/>
      <c r="G308" s="228" t="str">
        <f t="shared" si="12"/>
        <v>5-</v>
      </c>
      <c r="H308" s="146" t="str">
        <f t="shared" si="13"/>
        <v>1001</v>
      </c>
    </row>
    <row r="309" spans="1:8" ht="24" customHeight="1">
      <c r="A309" s="173">
        <v>308</v>
      </c>
      <c r="B309" s="178" t="s">
        <v>2598</v>
      </c>
      <c r="C309" s="178">
        <v>59.99</v>
      </c>
      <c r="D309" s="149" t="s">
        <v>356</v>
      </c>
      <c r="E309" s="176" t="s">
        <v>655</v>
      </c>
      <c r="F309" s="169"/>
      <c r="G309" s="228" t="str">
        <f t="shared" si="12"/>
        <v>5-</v>
      </c>
      <c r="H309" s="146" t="str">
        <f t="shared" si="13"/>
        <v>1002</v>
      </c>
    </row>
    <row r="310" spans="1:8" ht="24" customHeight="1">
      <c r="A310" s="148">
        <v>309</v>
      </c>
      <c r="B310" s="178" t="s">
        <v>2599</v>
      </c>
      <c r="C310" s="178">
        <v>59.99</v>
      </c>
      <c r="D310" s="149" t="s">
        <v>356</v>
      </c>
      <c r="E310" s="176" t="s">
        <v>655</v>
      </c>
      <c r="F310" s="169"/>
      <c r="G310" s="228" t="str">
        <f t="shared" si="12"/>
        <v>5-</v>
      </c>
      <c r="H310" s="146" t="str">
        <f t="shared" si="13"/>
        <v>1003</v>
      </c>
    </row>
    <row r="311" spans="1:8" ht="24" customHeight="1">
      <c r="A311" s="173">
        <v>310</v>
      </c>
      <c r="B311" s="178" t="s">
        <v>2600</v>
      </c>
      <c r="C311" s="178">
        <v>59.99</v>
      </c>
      <c r="D311" s="149" t="s">
        <v>356</v>
      </c>
      <c r="E311" s="176" t="s">
        <v>655</v>
      </c>
      <c r="F311" s="169"/>
      <c r="G311" s="228" t="str">
        <f t="shared" si="12"/>
        <v>5-</v>
      </c>
      <c r="H311" s="146" t="str">
        <f t="shared" si="13"/>
        <v>1004</v>
      </c>
    </row>
    <row r="312" spans="1:8" ht="24" customHeight="1">
      <c r="A312" s="173">
        <v>311</v>
      </c>
      <c r="B312" s="178" t="s">
        <v>2601</v>
      </c>
      <c r="C312" s="178">
        <v>59.43</v>
      </c>
      <c r="D312" s="149" t="s">
        <v>356</v>
      </c>
      <c r="E312" s="176" t="s">
        <v>655</v>
      </c>
      <c r="F312" s="169"/>
      <c r="G312" s="228" t="str">
        <f t="shared" si="12"/>
        <v>5-</v>
      </c>
      <c r="H312" s="146" t="str">
        <f t="shared" si="13"/>
        <v>1005</v>
      </c>
    </row>
    <row r="313" spans="1:8" ht="24" customHeight="1">
      <c r="A313" s="148">
        <v>312</v>
      </c>
      <c r="B313" s="178" t="s">
        <v>2602</v>
      </c>
      <c r="C313" s="178">
        <v>59.8</v>
      </c>
      <c r="D313" s="149" t="s">
        <v>356</v>
      </c>
      <c r="E313" s="176" t="s">
        <v>655</v>
      </c>
      <c r="F313" s="169"/>
      <c r="G313" s="228" t="str">
        <f t="shared" si="12"/>
        <v>5-</v>
      </c>
      <c r="H313" s="146" t="str">
        <f t="shared" si="13"/>
        <v>1101</v>
      </c>
    </row>
    <row r="314" spans="1:8" ht="24" customHeight="1">
      <c r="A314" s="173">
        <v>313</v>
      </c>
      <c r="B314" s="178" t="s">
        <v>2603</v>
      </c>
      <c r="C314" s="178">
        <v>59.99</v>
      </c>
      <c r="D314" s="149" t="s">
        <v>356</v>
      </c>
      <c r="E314" s="176" t="s">
        <v>655</v>
      </c>
      <c r="F314" s="169"/>
      <c r="G314" s="228" t="str">
        <f t="shared" si="12"/>
        <v>5-</v>
      </c>
      <c r="H314" s="146" t="str">
        <f t="shared" si="13"/>
        <v>1102</v>
      </c>
    </row>
    <row r="315" spans="1:8" ht="24" customHeight="1">
      <c r="A315" s="173">
        <v>314</v>
      </c>
      <c r="B315" s="178" t="s">
        <v>2604</v>
      </c>
      <c r="C315" s="178">
        <v>59.99</v>
      </c>
      <c r="D315" s="149" t="s">
        <v>356</v>
      </c>
      <c r="E315" s="176" t="s">
        <v>655</v>
      </c>
      <c r="F315" s="169"/>
      <c r="G315" s="228" t="str">
        <f t="shared" si="12"/>
        <v>5-</v>
      </c>
      <c r="H315" s="146" t="str">
        <f t="shared" si="13"/>
        <v>1103</v>
      </c>
    </row>
    <row r="316" spans="1:8" ht="24" customHeight="1">
      <c r="A316" s="148">
        <v>315</v>
      </c>
      <c r="B316" s="178" t="s">
        <v>2605</v>
      </c>
      <c r="C316" s="178">
        <v>59.99</v>
      </c>
      <c r="D316" s="149" t="s">
        <v>356</v>
      </c>
      <c r="E316" s="176" t="s">
        <v>655</v>
      </c>
      <c r="F316" s="169"/>
      <c r="G316" s="228" t="str">
        <f t="shared" si="12"/>
        <v>5-</v>
      </c>
      <c r="H316" s="146" t="str">
        <f t="shared" si="13"/>
        <v>1104</v>
      </c>
    </row>
    <row r="317" spans="1:8" ht="24" customHeight="1">
      <c r="A317" s="173">
        <v>316</v>
      </c>
      <c r="B317" s="178" t="s">
        <v>2606</v>
      </c>
      <c r="C317" s="178">
        <v>59.43</v>
      </c>
      <c r="D317" s="149" t="s">
        <v>356</v>
      </c>
      <c r="E317" s="176" t="s">
        <v>655</v>
      </c>
      <c r="F317" s="169"/>
      <c r="G317" s="228" t="str">
        <f t="shared" si="12"/>
        <v>5-</v>
      </c>
      <c r="H317" s="146" t="str">
        <f t="shared" si="13"/>
        <v>1105</v>
      </c>
    </row>
    <row r="318" spans="1:8" ht="24" customHeight="1">
      <c r="A318" s="173">
        <v>317</v>
      </c>
      <c r="B318" s="178" t="s">
        <v>2607</v>
      </c>
      <c r="C318" s="178">
        <v>59.8</v>
      </c>
      <c r="D318" s="149" t="s">
        <v>356</v>
      </c>
      <c r="E318" s="176" t="s">
        <v>655</v>
      </c>
      <c r="F318" s="169"/>
      <c r="G318" s="228" t="str">
        <f t="shared" si="12"/>
        <v>5-</v>
      </c>
      <c r="H318" s="146" t="str">
        <f t="shared" si="13"/>
        <v>1201</v>
      </c>
    </row>
    <row r="319" spans="1:8" ht="24" customHeight="1">
      <c r="A319" s="148">
        <v>318</v>
      </c>
      <c r="B319" s="178" t="s">
        <v>2608</v>
      </c>
      <c r="C319" s="178">
        <v>59.99</v>
      </c>
      <c r="D319" s="149" t="s">
        <v>356</v>
      </c>
      <c r="E319" s="176" t="s">
        <v>655</v>
      </c>
      <c r="F319" s="169"/>
      <c r="G319" s="228" t="str">
        <f t="shared" si="12"/>
        <v>5-</v>
      </c>
      <c r="H319" s="146" t="str">
        <f t="shared" si="13"/>
        <v>1202</v>
      </c>
    </row>
    <row r="320" spans="1:8" ht="24" customHeight="1">
      <c r="A320" s="173">
        <v>319</v>
      </c>
      <c r="B320" s="178" t="s">
        <v>2609</v>
      </c>
      <c r="C320" s="178">
        <v>59.99</v>
      </c>
      <c r="D320" s="149" t="s">
        <v>356</v>
      </c>
      <c r="E320" s="176" t="s">
        <v>655</v>
      </c>
      <c r="F320" s="169"/>
      <c r="G320" s="228" t="str">
        <f t="shared" si="12"/>
        <v>5-</v>
      </c>
      <c r="H320" s="146" t="str">
        <f t="shared" si="13"/>
        <v>1203</v>
      </c>
    </row>
    <row r="321" spans="1:8" ht="24" customHeight="1">
      <c r="A321" s="173">
        <v>320</v>
      </c>
      <c r="B321" s="178" t="s">
        <v>2610</v>
      </c>
      <c r="C321" s="178">
        <v>59.99</v>
      </c>
      <c r="D321" s="149" t="s">
        <v>356</v>
      </c>
      <c r="E321" s="176" t="s">
        <v>655</v>
      </c>
      <c r="F321" s="169"/>
      <c r="G321" s="228" t="str">
        <f t="shared" si="12"/>
        <v>5-</v>
      </c>
      <c r="H321" s="146" t="str">
        <f t="shared" si="13"/>
        <v>1204</v>
      </c>
    </row>
    <row r="322" spans="1:8" ht="24" customHeight="1">
      <c r="A322" s="148">
        <v>321</v>
      </c>
      <c r="B322" s="178" t="s">
        <v>2611</v>
      </c>
      <c r="C322" s="178">
        <v>59.43</v>
      </c>
      <c r="D322" s="149" t="s">
        <v>356</v>
      </c>
      <c r="E322" s="176" t="s">
        <v>655</v>
      </c>
      <c r="F322" s="169"/>
      <c r="G322" s="228" t="str">
        <f t="shared" si="12"/>
        <v>5-</v>
      </c>
      <c r="H322" s="146" t="str">
        <f t="shared" si="13"/>
        <v>1205</v>
      </c>
    </row>
    <row r="323" spans="1:8" ht="24" customHeight="1">
      <c r="A323" s="173">
        <v>322</v>
      </c>
      <c r="B323" s="178" t="s">
        <v>2612</v>
      </c>
      <c r="C323" s="178">
        <v>59.8</v>
      </c>
      <c r="D323" s="149" t="s">
        <v>356</v>
      </c>
      <c r="E323" s="176" t="s">
        <v>655</v>
      </c>
      <c r="F323" s="169"/>
      <c r="G323" s="228" t="str">
        <f t="shared" si="12"/>
        <v>5-</v>
      </c>
      <c r="H323" s="146" t="str">
        <f t="shared" si="13"/>
        <v>1301</v>
      </c>
    </row>
    <row r="324" spans="1:8" ht="24" customHeight="1">
      <c r="A324" s="173">
        <v>323</v>
      </c>
      <c r="B324" s="178" t="s">
        <v>2613</v>
      </c>
      <c r="C324" s="178">
        <v>59.99</v>
      </c>
      <c r="D324" s="149" t="s">
        <v>356</v>
      </c>
      <c r="E324" s="176" t="s">
        <v>655</v>
      </c>
      <c r="F324" s="169"/>
      <c r="G324" s="228" t="str">
        <f t="shared" ref="G324:G387" si="14">LEFT(B324,2)</f>
        <v>5-</v>
      </c>
      <c r="H324" s="146" t="str">
        <f t="shared" ref="H324:H387" si="15">RIGHT(B324,4)</f>
        <v>1302</v>
      </c>
    </row>
    <row r="325" spans="1:8" ht="24" customHeight="1">
      <c r="A325" s="148">
        <v>324</v>
      </c>
      <c r="B325" s="178" t="s">
        <v>2614</v>
      </c>
      <c r="C325" s="178">
        <v>59.99</v>
      </c>
      <c r="D325" s="149" t="s">
        <v>356</v>
      </c>
      <c r="E325" s="176" t="s">
        <v>655</v>
      </c>
      <c r="F325" s="169"/>
      <c r="G325" s="228" t="str">
        <f t="shared" si="14"/>
        <v>5-</v>
      </c>
      <c r="H325" s="146" t="str">
        <f t="shared" si="15"/>
        <v>1303</v>
      </c>
    </row>
    <row r="326" spans="1:8" ht="24" customHeight="1">
      <c r="A326" s="173">
        <v>325</v>
      </c>
      <c r="B326" s="178" t="s">
        <v>2615</v>
      </c>
      <c r="C326" s="178">
        <v>59.99</v>
      </c>
      <c r="D326" s="149" t="s">
        <v>356</v>
      </c>
      <c r="E326" s="176" t="s">
        <v>655</v>
      </c>
      <c r="F326" s="169"/>
      <c r="G326" s="228" t="str">
        <f t="shared" si="14"/>
        <v>5-</v>
      </c>
      <c r="H326" s="146" t="str">
        <f t="shared" si="15"/>
        <v>1304</v>
      </c>
    </row>
    <row r="327" spans="1:8" ht="24" customHeight="1">
      <c r="A327" s="173">
        <v>326</v>
      </c>
      <c r="B327" s="178" t="s">
        <v>2616</v>
      </c>
      <c r="C327" s="178">
        <v>59.43</v>
      </c>
      <c r="D327" s="149" t="s">
        <v>356</v>
      </c>
      <c r="E327" s="176" t="s">
        <v>655</v>
      </c>
      <c r="F327" s="169"/>
      <c r="G327" s="228" t="str">
        <f t="shared" si="14"/>
        <v>5-</v>
      </c>
      <c r="H327" s="146" t="str">
        <f t="shared" si="15"/>
        <v>1305</v>
      </c>
    </row>
    <row r="328" spans="1:8" ht="24" customHeight="1">
      <c r="A328" s="148">
        <v>327</v>
      </c>
      <c r="B328" s="178" t="s">
        <v>2617</v>
      </c>
      <c r="C328" s="178">
        <v>59.8</v>
      </c>
      <c r="D328" s="149" t="s">
        <v>356</v>
      </c>
      <c r="E328" s="176" t="s">
        <v>655</v>
      </c>
      <c r="F328" s="169"/>
      <c r="G328" s="228" t="str">
        <f t="shared" si="14"/>
        <v>5-</v>
      </c>
      <c r="H328" s="146" t="str">
        <f t="shared" si="15"/>
        <v>1401</v>
      </c>
    </row>
    <row r="329" spans="1:8" ht="24" customHeight="1">
      <c r="A329" s="173">
        <v>328</v>
      </c>
      <c r="B329" s="178" t="s">
        <v>2618</v>
      </c>
      <c r="C329" s="178">
        <v>59.99</v>
      </c>
      <c r="D329" s="149" t="s">
        <v>356</v>
      </c>
      <c r="E329" s="176" t="s">
        <v>655</v>
      </c>
      <c r="F329" s="169"/>
      <c r="G329" s="228" t="str">
        <f t="shared" si="14"/>
        <v>5-</v>
      </c>
      <c r="H329" s="146" t="str">
        <f t="shared" si="15"/>
        <v>1402</v>
      </c>
    </row>
    <row r="330" spans="1:8" ht="24" customHeight="1">
      <c r="A330" s="173">
        <v>329</v>
      </c>
      <c r="B330" s="178" t="s">
        <v>2619</v>
      </c>
      <c r="C330" s="178">
        <v>59.99</v>
      </c>
      <c r="D330" s="149" t="s">
        <v>356</v>
      </c>
      <c r="E330" s="176" t="s">
        <v>655</v>
      </c>
      <c r="F330" s="169"/>
      <c r="G330" s="228" t="str">
        <f t="shared" si="14"/>
        <v>5-</v>
      </c>
      <c r="H330" s="146" t="str">
        <f t="shared" si="15"/>
        <v>1403</v>
      </c>
    </row>
    <row r="331" spans="1:8" ht="24" customHeight="1">
      <c r="A331" s="148">
        <v>330</v>
      </c>
      <c r="B331" s="178" t="s">
        <v>2620</v>
      </c>
      <c r="C331" s="178">
        <v>59.99</v>
      </c>
      <c r="D331" s="149" t="s">
        <v>356</v>
      </c>
      <c r="E331" s="176" t="s">
        <v>655</v>
      </c>
      <c r="F331" s="169"/>
      <c r="G331" s="228" t="str">
        <f t="shared" si="14"/>
        <v>5-</v>
      </c>
      <c r="H331" s="146" t="str">
        <f t="shared" si="15"/>
        <v>1404</v>
      </c>
    </row>
    <row r="332" spans="1:8" ht="24" customHeight="1">
      <c r="A332" s="173">
        <v>331</v>
      </c>
      <c r="B332" s="178" t="s">
        <v>2621</v>
      </c>
      <c r="C332" s="178">
        <v>59.43</v>
      </c>
      <c r="D332" s="149" t="s">
        <v>356</v>
      </c>
      <c r="E332" s="176" t="s">
        <v>655</v>
      </c>
      <c r="F332" s="169"/>
      <c r="G332" s="228" t="str">
        <f t="shared" si="14"/>
        <v>5-</v>
      </c>
      <c r="H332" s="146" t="str">
        <f t="shared" si="15"/>
        <v>1405</v>
      </c>
    </row>
    <row r="333" spans="1:8" ht="24" customHeight="1">
      <c r="A333" s="173">
        <v>332</v>
      </c>
      <c r="B333" s="178" t="s">
        <v>2622</v>
      </c>
      <c r="C333" s="178">
        <v>59.8</v>
      </c>
      <c r="D333" s="149" t="s">
        <v>356</v>
      </c>
      <c r="E333" s="176" t="s">
        <v>655</v>
      </c>
      <c r="F333" s="169"/>
      <c r="G333" s="228" t="str">
        <f t="shared" si="14"/>
        <v>5-</v>
      </c>
      <c r="H333" s="146" t="str">
        <f t="shared" si="15"/>
        <v>1501</v>
      </c>
    </row>
    <row r="334" spans="1:8" ht="24" customHeight="1">
      <c r="A334" s="148">
        <v>333</v>
      </c>
      <c r="B334" s="178" t="s">
        <v>2623</v>
      </c>
      <c r="C334" s="178">
        <v>59.99</v>
      </c>
      <c r="D334" s="149" t="s">
        <v>356</v>
      </c>
      <c r="E334" s="176" t="s">
        <v>655</v>
      </c>
      <c r="F334" s="169"/>
      <c r="G334" s="228" t="str">
        <f t="shared" si="14"/>
        <v>5-</v>
      </c>
      <c r="H334" s="146" t="str">
        <f t="shared" si="15"/>
        <v>1502</v>
      </c>
    </row>
    <row r="335" spans="1:8" ht="24" customHeight="1">
      <c r="A335" s="173">
        <v>334</v>
      </c>
      <c r="B335" s="178" t="s">
        <v>2624</v>
      </c>
      <c r="C335" s="178">
        <v>59.99</v>
      </c>
      <c r="D335" s="149" t="s">
        <v>356</v>
      </c>
      <c r="E335" s="176" t="s">
        <v>655</v>
      </c>
      <c r="F335" s="169"/>
      <c r="G335" s="228" t="str">
        <f t="shared" si="14"/>
        <v>5-</v>
      </c>
      <c r="H335" s="146" t="str">
        <f t="shared" si="15"/>
        <v>1503</v>
      </c>
    </row>
    <row r="336" spans="1:8" ht="24" customHeight="1">
      <c r="A336" s="173">
        <v>335</v>
      </c>
      <c r="B336" s="178" t="s">
        <v>2625</v>
      </c>
      <c r="C336" s="178">
        <v>59.99</v>
      </c>
      <c r="D336" s="149" t="s">
        <v>356</v>
      </c>
      <c r="E336" s="176" t="s">
        <v>655</v>
      </c>
      <c r="F336" s="169"/>
      <c r="G336" s="228" t="str">
        <f t="shared" si="14"/>
        <v>5-</v>
      </c>
      <c r="H336" s="146" t="str">
        <f t="shared" si="15"/>
        <v>1504</v>
      </c>
    </row>
    <row r="337" spans="1:8" ht="24" customHeight="1">
      <c r="A337" s="148">
        <v>336</v>
      </c>
      <c r="B337" s="178" t="s">
        <v>2626</v>
      </c>
      <c r="C337" s="178">
        <v>59.43</v>
      </c>
      <c r="D337" s="149" t="s">
        <v>356</v>
      </c>
      <c r="E337" s="176" t="s">
        <v>655</v>
      </c>
      <c r="F337" s="169"/>
      <c r="G337" s="228" t="str">
        <f t="shared" si="14"/>
        <v>5-</v>
      </c>
      <c r="H337" s="146" t="str">
        <f t="shared" si="15"/>
        <v>1505</v>
      </c>
    </row>
    <row r="338" spans="1:8" ht="24" customHeight="1">
      <c r="A338" s="173">
        <v>337</v>
      </c>
      <c r="B338" s="178" t="s">
        <v>2627</v>
      </c>
      <c r="C338" s="178">
        <v>59.8</v>
      </c>
      <c r="D338" s="149" t="s">
        <v>356</v>
      </c>
      <c r="E338" s="176" t="s">
        <v>655</v>
      </c>
      <c r="F338" s="169"/>
      <c r="G338" s="228" t="str">
        <f t="shared" si="14"/>
        <v>5-</v>
      </c>
      <c r="H338" s="146" t="str">
        <f t="shared" si="15"/>
        <v>1601</v>
      </c>
    </row>
    <row r="339" spans="1:8" ht="24" customHeight="1">
      <c r="A339" s="173">
        <v>338</v>
      </c>
      <c r="B339" s="178" t="s">
        <v>2628</v>
      </c>
      <c r="C339" s="178">
        <v>59.99</v>
      </c>
      <c r="D339" s="149" t="s">
        <v>356</v>
      </c>
      <c r="E339" s="176" t="s">
        <v>655</v>
      </c>
      <c r="F339" s="169"/>
      <c r="G339" s="228" t="str">
        <f t="shared" si="14"/>
        <v>5-</v>
      </c>
      <c r="H339" s="146" t="str">
        <f t="shared" si="15"/>
        <v>1602</v>
      </c>
    </row>
    <row r="340" spans="1:8" ht="24" customHeight="1">
      <c r="A340" s="148">
        <v>339</v>
      </c>
      <c r="B340" s="178" t="s">
        <v>2629</v>
      </c>
      <c r="C340" s="178">
        <v>59.99</v>
      </c>
      <c r="D340" s="149" t="s">
        <v>356</v>
      </c>
      <c r="E340" s="176" t="s">
        <v>655</v>
      </c>
      <c r="F340" s="169"/>
      <c r="G340" s="228" t="str">
        <f t="shared" si="14"/>
        <v>5-</v>
      </c>
      <c r="H340" s="146" t="str">
        <f t="shared" si="15"/>
        <v>1603</v>
      </c>
    </row>
    <row r="341" spans="1:8" ht="24" customHeight="1">
      <c r="A341" s="173">
        <v>340</v>
      </c>
      <c r="B341" s="178" t="s">
        <v>2630</v>
      </c>
      <c r="C341" s="178">
        <v>59.99</v>
      </c>
      <c r="D341" s="149" t="s">
        <v>356</v>
      </c>
      <c r="E341" s="176" t="s">
        <v>655</v>
      </c>
      <c r="F341" s="169"/>
      <c r="G341" s="228" t="str">
        <f t="shared" si="14"/>
        <v>5-</v>
      </c>
      <c r="H341" s="146" t="str">
        <f t="shared" si="15"/>
        <v>1604</v>
      </c>
    </row>
    <row r="342" spans="1:8" ht="24" customHeight="1">
      <c r="A342" s="173">
        <v>341</v>
      </c>
      <c r="B342" s="178" t="s">
        <v>2631</v>
      </c>
      <c r="C342" s="178">
        <v>59.43</v>
      </c>
      <c r="D342" s="149" t="s">
        <v>356</v>
      </c>
      <c r="E342" s="176" t="s">
        <v>655</v>
      </c>
      <c r="F342" s="169"/>
      <c r="G342" s="228" t="str">
        <f t="shared" si="14"/>
        <v>5-</v>
      </c>
      <c r="H342" s="146" t="str">
        <f t="shared" si="15"/>
        <v>1605</v>
      </c>
    </row>
    <row r="343" spans="1:8" ht="24" customHeight="1">
      <c r="A343" s="148">
        <v>342</v>
      </c>
      <c r="B343" s="178" t="s">
        <v>2632</v>
      </c>
      <c r="C343" s="178">
        <v>59.8</v>
      </c>
      <c r="D343" s="149" t="s">
        <v>356</v>
      </c>
      <c r="E343" s="176" t="s">
        <v>655</v>
      </c>
      <c r="F343" s="169"/>
      <c r="G343" s="228" t="str">
        <f t="shared" si="14"/>
        <v>5-</v>
      </c>
      <c r="H343" s="146" t="str">
        <f t="shared" si="15"/>
        <v>1701</v>
      </c>
    </row>
    <row r="344" spans="1:8" ht="24" customHeight="1">
      <c r="A344" s="173">
        <v>343</v>
      </c>
      <c r="B344" s="178" t="s">
        <v>2633</v>
      </c>
      <c r="C344" s="178">
        <v>59.99</v>
      </c>
      <c r="D344" s="149" t="s">
        <v>356</v>
      </c>
      <c r="E344" s="176" t="s">
        <v>655</v>
      </c>
      <c r="F344" s="169"/>
      <c r="G344" s="228" t="str">
        <f t="shared" si="14"/>
        <v>5-</v>
      </c>
      <c r="H344" s="146" t="str">
        <f t="shared" si="15"/>
        <v>1702</v>
      </c>
    </row>
    <row r="345" spans="1:8" ht="24" customHeight="1">
      <c r="A345" s="173">
        <v>344</v>
      </c>
      <c r="B345" s="178" t="s">
        <v>2634</v>
      </c>
      <c r="C345" s="178">
        <v>59.99</v>
      </c>
      <c r="D345" s="149" t="s">
        <v>356</v>
      </c>
      <c r="E345" s="176" t="s">
        <v>655</v>
      </c>
      <c r="F345" s="169"/>
      <c r="G345" s="228" t="str">
        <f t="shared" si="14"/>
        <v>5-</v>
      </c>
      <c r="H345" s="146" t="str">
        <f t="shared" si="15"/>
        <v>1703</v>
      </c>
    </row>
    <row r="346" spans="1:8" ht="24" customHeight="1">
      <c r="A346" s="148">
        <v>345</v>
      </c>
      <c r="B346" s="178" t="s">
        <v>2635</v>
      </c>
      <c r="C346" s="178">
        <v>59.99</v>
      </c>
      <c r="D346" s="149" t="s">
        <v>356</v>
      </c>
      <c r="E346" s="176" t="s">
        <v>655</v>
      </c>
      <c r="F346" s="169"/>
      <c r="G346" s="228" t="str">
        <f t="shared" si="14"/>
        <v>5-</v>
      </c>
      <c r="H346" s="146" t="str">
        <f t="shared" si="15"/>
        <v>1704</v>
      </c>
    </row>
    <row r="347" spans="1:8" ht="24" customHeight="1">
      <c r="A347" s="173">
        <v>346</v>
      </c>
      <c r="B347" s="178" t="s">
        <v>2636</v>
      </c>
      <c r="C347" s="178">
        <v>59.43</v>
      </c>
      <c r="D347" s="149" t="s">
        <v>356</v>
      </c>
      <c r="E347" s="176" t="s">
        <v>655</v>
      </c>
      <c r="F347" s="169"/>
      <c r="G347" s="228" t="str">
        <f t="shared" si="14"/>
        <v>5-</v>
      </c>
      <c r="H347" s="146" t="str">
        <f t="shared" si="15"/>
        <v>1705</v>
      </c>
    </row>
    <row r="348" spans="1:8" ht="24" customHeight="1">
      <c r="A348" s="173">
        <v>347</v>
      </c>
      <c r="B348" s="178" t="s">
        <v>2637</v>
      </c>
      <c r="C348" s="178">
        <v>59.8</v>
      </c>
      <c r="D348" s="149" t="s">
        <v>356</v>
      </c>
      <c r="E348" s="176" t="s">
        <v>655</v>
      </c>
      <c r="F348" s="169"/>
      <c r="G348" s="228" t="str">
        <f t="shared" si="14"/>
        <v>5-</v>
      </c>
      <c r="H348" s="146" t="str">
        <f t="shared" si="15"/>
        <v>1801</v>
      </c>
    </row>
    <row r="349" spans="1:8" ht="24" customHeight="1">
      <c r="A349" s="148">
        <v>348</v>
      </c>
      <c r="B349" s="178" t="s">
        <v>2638</v>
      </c>
      <c r="C349" s="178">
        <v>59.99</v>
      </c>
      <c r="D349" s="149" t="s">
        <v>356</v>
      </c>
      <c r="E349" s="176" t="s">
        <v>655</v>
      </c>
      <c r="F349" s="169"/>
      <c r="G349" s="228" t="str">
        <f t="shared" si="14"/>
        <v>5-</v>
      </c>
      <c r="H349" s="146" t="str">
        <f t="shared" si="15"/>
        <v>1802</v>
      </c>
    </row>
    <row r="350" spans="1:8" ht="24" customHeight="1">
      <c r="A350" s="173">
        <v>349</v>
      </c>
      <c r="B350" s="178" t="s">
        <v>2639</v>
      </c>
      <c r="C350" s="178">
        <v>59.99</v>
      </c>
      <c r="D350" s="149" t="s">
        <v>356</v>
      </c>
      <c r="E350" s="176" t="s">
        <v>655</v>
      </c>
      <c r="F350" s="169"/>
      <c r="G350" s="228" t="str">
        <f t="shared" si="14"/>
        <v>5-</v>
      </c>
      <c r="H350" s="146" t="str">
        <f t="shared" si="15"/>
        <v>1803</v>
      </c>
    </row>
    <row r="351" spans="1:8" ht="24" customHeight="1">
      <c r="A351" s="173">
        <v>350</v>
      </c>
      <c r="B351" s="178" t="s">
        <v>2640</v>
      </c>
      <c r="C351" s="178">
        <v>59.99</v>
      </c>
      <c r="D351" s="149" t="s">
        <v>356</v>
      </c>
      <c r="E351" s="176" t="s">
        <v>655</v>
      </c>
      <c r="F351" s="169"/>
      <c r="G351" s="228" t="str">
        <f t="shared" si="14"/>
        <v>5-</v>
      </c>
      <c r="H351" s="146" t="str">
        <f t="shared" si="15"/>
        <v>1804</v>
      </c>
    </row>
    <row r="352" spans="1:8" ht="24" customHeight="1">
      <c r="A352" s="148">
        <v>351</v>
      </c>
      <c r="B352" s="178" t="s">
        <v>2641</v>
      </c>
      <c r="C352" s="178">
        <v>59.43</v>
      </c>
      <c r="D352" s="149" t="s">
        <v>356</v>
      </c>
      <c r="E352" s="176" t="s">
        <v>655</v>
      </c>
      <c r="F352" s="169"/>
      <c r="G352" s="228" t="str">
        <f t="shared" si="14"/>
        <v>5-</v>
      </c>
      <c r="H352" s="146" t="str">
        <f t="shared" si="15"/>
        <v>1805</v>
      </c>
    </row>
    <row r="353" spans="1:8" ht="24" customHeight="1">
      <c r="A353" s="173">
        <v>352</v>
      </c>
      <c r="B353" s="178" t="s">
        <v>2642</v>
      </c>
      <c r="C353" s="178">
        <v>59.8</v>
      </c>
      <c r="D353" s="149" t="s">
        <v>356</v>
      </c>
      <c r="E353" s="176" t="s">
        <v>655</v>
      </c>
      <c r="F353" s="169"/>
      <c r="G353" s="228" t="str">
        <f t="shared" si="14"/>
        <v>5-</v>
      </c>
      <c r="H353" s="146" t="str">
        <f t="shared" si="15"/>
        <v>1901</v>
      </c>
    </row>
    <row r="354" spans="1:8" ht="24" customHeight="1">
      <c r="A354" s="173">
        <v>353</v>
      </c>
      <c r="B354" s="178" t="s">
        <v>2643</v>
      </c>
      <c r="C354" s="178">
        <v>59.99</v>
      </c>
      <c r="D354" s="149" t="s">
        <v>356</v>
      </c>
      <c r="E354" s="176" t="s">
        <v>655</v>
      </c>
      <c r="F354" s="169"/>
      <c r="G354" s="228" t="str">
        <f t="shared" si="14"/>
        <v>5-</v>
      </c>
      <c r="H354" s="146" t="str">
        <f t="shared" si="15"/>
        <v>1902</v>
      </c>
    </row>
    <row r="355" spans="1:8" ht="24" customHeight="1">
      <c r="A355" s="148">
        <v>354</v>
      </c>
      <c r="B355" s="178" t="s">
        <v>2644</v>
      </c>
      <c r="C355" s="178">
        <v>59.99</v>
      </c>
      <c r="D355" s="149" t="s">
        <v>356</v>
      </c>
      <c r="E355" s="176" t="s">
        <v>655</v>
      </c>
      <c r="F355" s="169"/>
      <c r="G355" s="228" t="str">
        <f t="shared" si="14"/>
        <v>5-</v>
      </c>
      <c r="H355" s="146" t="str">
        <f t="shared" si="15"/>
        <v>1903</v>
      </c>
    </row>
    <row r="356" spans="1:8" ht="24" customHeight="1">
      <c r="A356" s="173">
        <v>355</v>
      </c>
      <c r="B356" s="178" t="s">
        <v>2645</v>
      </c>
      <c r="C356" s="178">
        <v>59.99</v>
      </c>
      <c r="D356" s="149" t="s">
        <v>356</v>
      </c>
      <c r="E356" s="176" t="s">
        <v>655</v>
      </c>
      <c r="F356" s="169"/>
      <c r="G356" s="228" t="str">
        <f t="shared" si="14"/>
        <v>5-</v>
      </c>
      <c r="H356" s="146" t="str">
        <f t="shared" si="15"/>
        <v>1904</v>
      </c>
    </row>
    <row r="357" spans="1:8" ht="24" customHeight="1">
      <c r="A357" s="173">
        <v>356</v>
      </c>
      <c r="B357" s="178" t="s">
        <v>2646</v>
      </c>
      <c r="C357" s="178">
        <v>59.43</v>
      </c>
      <c r="D357" s="149" t="s">
        <v>356</v>
      </c>
      <c r="E357" s="176" t="s">
        <v>655</v>
      </c>
      <c r="F357" s="169"/>
      <c r="G357" s="228" t="str">
        <f t="shared" si="14"/>
        <v>5-</v>
      </c>
      <c r="H357" s="146" t="str">
        <f t="shared" si="15"/>
        <v>1905</v>
      </c>
    </row>
    <row r="358" spans="1:8" ht="24" customHeight="1">
      <c r="A358" s="148">
        <v>357</v>
      </c>
      <c r="B358" s="178" t="s">
        <v>2647</v>
      </c>
      <c r="C358" s="178">
        <v>59.8</v>
      </c>
      <c r="D358" s="149" t="s">
        <v>356</v>
      </c>
      <c r="E358" s="176" t="s">
        <v>655</v>
      </c>
      <c r="F358" s="169"/>
      <c r="G358" s="228" t="str">
        <f t="shared" si="14"/>
        <v>5-</v>
      </c>
      <c r="H358" s="146" t="str">
        <f t="shared" si="15"/>
        <v>2001</v>
      </c>
    </row>
    <row r="359" spans="1:8" ht="24" customHeight="1">
      <c r="A359" s="173">
        <v>358</v>
      </c>
      <c r="B359" s="178" t="s">
        <v>2648</v>
      </c>
      <c r="C359" s="178">
        <v>59.99</v>
      </c>
      <c r="D359" s="149" t="s">
        <v>356</v>
      </c>
      <c r="E359" s="176" t="s">
        <v>655</v>
      </c>
      <c r="F359" s="169"/>
      <c r="G359" s="228" t="str">
        <f t="shared" si="14"/>
        <v>5-</v>
      </c>
      <c r="H359" s="146" t="str">
        <f t="shared" si="15"/>
        <v>2002</v>
      </c>
    </row>
    <row r="360" spans="1:8" ht="24" customHeight="1">
      <c r="A360" s="173">
        <v>359</v>
      </c>
      <c r="B360" s="178" t="s">
        <v>2649</v>
      </c>
      <c r="C360" s="178">
        <v>59.99</v>
      </c>
      <c r="D360" s="149" t="s">
        <v>356</v>
      </c>
      <c r="E360" s="176" t="s">
        <v>655</v>
      </c>
      <c r="F360" s="169"/>
      <c r="G360" s="228" t="str">
        <f t="shared" si="14"/>
        <v>5-</v>
      </c>
      <c r="H360" s="146" t="str">
        <f t="shared" si="15"/>
        <v>2003</v>
      </c>
    </row>
    <row r="361" spans="1:8" ht="24" customHeight="1">
      <c r="A361" s="148">
        <v>360</v>
      </c>
      <c r="B361" s="178" t="s">
        <v>2650</v>
      </c>
      <c r="C361" s="178">
        <v>59.99</v>
      </c>
      <c r="D361" s="149" t="s">
        <v>356</v>
      </c>
      <c r="E361" s="176" t="s">
        <v>655</v>
      </c>
      <c r="F361" s="169"/>
      <c r="G361" s="228" t="str">
        <f t="shared" si="14"/>
        <v>5-</v>
      </c>
      <c r="H361" s="146" t="str">
        <f t="shared" si="15"/>
        <v>2004</v>
      </c>
    </row>
    <row r="362" spans="1:8" ht="24" customHeight="1">
      <c r="A362" s="173">
        <v>361</v>
      </c>
      <c r="B362" s="178" t="s">
        <v>2651</v>
      </c>
      <c r="C362" s="178">
        <v>59.43</v>
      </c>
      <c r="D362" s="149" t="s">
        <v>356</v>
      </c>
      <c r="E362" s="176" t="s">
        <v>655</v>
      </c>
      <c r="F362" s="169"/>
      <c r="G362" s="228" t="str">
        <f t="shared" si="14"/>
        <v>5-</v>
      </c>
      <c r="H362" s="146" t="str">
        <f t="shared" si="15"/>
        <v>2005</v>
      </c>
    </row>
    <row r="363" spans="1:8" ht="24" customHeight="1">
      <c r="A363" s="173">
        <v>362</v>
      </c>
      <c r="B363" s="178" t="s">
        <v>2652</v>
      </c>
      <c r="C363" s="178">
        <v>59.8</v>
      </c>
      <c r="D363" s="149" t="s">
        <v>356</v>
      </c>
      <c r="E363" s="176" t="s">
        <v>655</v>
      </c>
      <c r="F363" s="169"/>
      <c r="G363" s="228" t="str">
        <f t="shared" si="14"/>
        <v>5-</v>
      </c>
      <c r="H363" s="146" t="str">
        <f t="shared" si="15"/>
        <v>-201</v>
      </c>
    </row>
    <row r="364" spans="1:8" ht="24" customHeight="1">
      <c r="A364" s="148">
        <v>363</v>
      </c>
      <c r="B364" s="178" t="s">
        <v>2653</v>
      </c>
      <c r="C364" s="178">
        <v>59.99</v>
      </c>
      <c r="D364" s="149" t="s">
        <v>356</v>
      </c>
      <c r="E364" s="176" t="s">
        <v>655</v>
      </c>
      <c r="F364" s="169"/>
      <c r="G364" s="228" t="str">
        <f t="shared" si="14"/>
        <v>5-</v>
      </c>
      <c r="H364" s="146" t="str">
        <f t="shared" si="15"/>
        <v>-202</v>
      </c>
    </row>
    <row r="365" spans="1:8" ht="24" customHeight="1">
      <c r="A365" s="173">
        <v>364</v>
      </c>
      <c r="B365" s="178" t="s">
        <v>2654</v>
      </c>
      <c r="C365" s="178">
        <v>59.99</v>
      </c>
      <c r="D365" s="149" t="s">
        <v>356</v>
      </c>
      <c r="E365" s="176" t="s">
        <v>655</v>
      </c>
      <c r="F365" s="169"/>
      <c r="G365" s="228" t="str">
        <f t="shared" si="14"/>
        <v>5-</v>
      </c>
      <c r="H365" s="146" t="str">
        <f t="shared" si="15"/>
        <v>-203</v>
      </c>
    </row>
    <row r="366" spans="1:8" ht="24" customHeight="1">
      <c r="A366" s="173">
        <v>365</v>
      </c>
      <c r="B366" s="178" t="s">
        <v>2655</v>
      </c>
      <c r="C366" s="178">
        <v>59.99</v>
      </c>
      <c r="D366" s="149" t="s">
        <v>356</v>
      </c>
      <c r="E366" s="176" t="s">
        <v>655</v>
      </c>
      <c r="F366" s="169"/>
      <c r="G366" s="228" t="str">
        <f t="shared" si="14"/>
        <v>5-</v>
      </c>
      <c r="H366" s="146" t="str">
        <f t="shared" si="15"/>
        <v>-204</v>
      </c>
    </row>
    <row r="367" spans="1:8" ht="24" customHeight="1">
      <c r="A367" s="148">
        <v>366</v>
      </c>
      <c r="B367" s="178" t="s">
        <v>2656</v>
      </c>
      <c r="C367" s="178">
        <v>59.43</v>
      </c>
      <c r="D367" s="149" t="s">
        <v>356</v>
      </c>
      <c r="E367" s="176" t="s">
        <v>655</v>
      </c>
      <c r="F367" s="169"/>
      <c r="G367" s="228" t="str">
        <f t="shared" si="14"/>
        <v>5-</v>
      </c>
      <c r="H367" s="146" t="str">
        <f t="shared" si="15"/>
        <v>-205</v>
      </c>
    </row>
    <row r="368" spans="1:8" ht="24" customHeight="1">
      <c r="A368" s="173">
        <v>367</v>
      </c>
      <c r="B368" s="178" t="s">
        <v>2657</v>
      </c>
      <c r="C368" s="178">
        <v>59.8</v>
      </c>
      <c r="D368" s="149" t="s">
        <v>356</v>
      </c>
      <c r="E368" s="176" t="s">
        <v>655</v>
      </c>
      <c r="F368" s="169"/>
      <c r="G368" s="228" t="str">
        <f t="shared" si="14"/>
        <v>5-</v>
      </c>
      <c r="H368" s="146" t="str">
        <f t="shared" si="15"/>
        <v>2101</v>
      </c>
    </row>
    <row r="369" spans="1:8" ht="24" customHeight="1">
      <c r="A369" s="173">
        <v>368</v>
      </c>
      <c r="B369" s="178" t="s">
        <v>2658</v>
      </c>
      <c r="C369" s="178">
        <v>59.99</v>
      </c>
      <c r="D369" s="149" t="s">
        <v>356</v>
      </c>
      <c r="E369" s="176" t="s">
        <v>655</v>
      </c>
      <c r="F369" s="169"/>
      <c r="G369" s="228" t="str">
        <f t="shared" si="14"/>
        <v>5-</v>
      </c>
      <c r="H369" s="146" t="str">
        <f t="shared" si="15"/>
        <v>2102</v>
      </c>
    </row>
    <row r="370" spans="1:8" ht="24" customHeight="1">
      <c r="A370" s="148">
        <v>369</v>
      </c>
      <c r="B370" s="178" t="s">
        <v>2659</v>
      </c>
      <c r="C370" s="178">
        <v>59.99</v>
      </c>
      <c r="D370" s="149" t="s">
        <v>356</v>
      </c>
      <c r="E370" s="176" t="s">
        <v>655</v>
      </c>
      <c r="F370" s="169"/>
      <c r="G370" s="228" t="str">
        <f t="shared" si="14"/>
        <v>5-</v>
      </c>
      <c r="H370" s="146" t="str">
        <f t="shared" si="15"/>
        <v>2103</v>
      </c>
    </row>
    <row r="371" spans="1:8" ht="24" customHeight="1">
      <c r="A371" s="173">
        <v>370</v>
      </c>
      <c r="B371" s="178" t="s">
        <v>2660</v>
      </c>
      <c r="C371" s="178">
        <v>59.99</v>
      </c>
      <c r="D371" s="149" t="s">
        <v>356</v>
      </c>
      <c r="E371" s="176" t="s">
        <v>655</v>
      </c>
      <c r="F371" s="169"/>
      <c r="G371" s="228" t="str">
        <f t="shared" si="14"/>
        <v>5-</v>
      </c>
      <c r="H371" s="146" t="str">
        <f t="shared" si="15"/>
        <v>2104</v>
      </c>
    </row>
    <row r="372" spans="1:8" ht="24" customHeight="1">
      <c r="A372" s="173">
        <v>371</v>
      </c>
      <c r="B372" s="178" t="s">
        <v>2661</v>
      </c>
      <c r="C372" s="178">
        <v>59.43</v>
      </c>
      <c r="D372" s="149" t="s">
        <v>356</v>
      </c>
      <c r="E372" s="176" t="s">
        <v>655</v>
      </c>
      <c r="F372" s="169"/>
      <c r="G372" s="228" t="str">
        <f t="shared" si="14"/>
        <v>5-</v>
      </c>
      <c r="H372" s="146" t="str">
        <f t="shared" si="15"/>
        <v>2105</v>
      </c>
    </row>
    <row r="373" spans="1:8" ht="24" customHeight="1">
      <c r="A373" s="148">
        <v>372</v>
      </c>
      <c r="B373" s="178" t="s">
        <v>2662</v>
      </c>
      <c r="C373" s="178">
        <v>59.8</v>
      </c>
      <c r="D373" s="149" t="s">
        <v>356</v>
      </c>
      <c r="E373" s="176" t="s">
        <v>655</v>
      </c>
      <c r="F373" s="169"/>
      <c r="G373" s="228" t="str">
        <f t="shared" si="14"/>
        <v>5-</v>
      </c>
      <c r="H373" s="146" t="str">
        <f t="shared" si="15"/>
        <v>-301</v>
      </c>
    </row>
    <row r="374" spans="1:8" ht="24" customHeight="1">
      <c r="A374" s="173">
        <v>373</v>
      </c>
      <c r="B374" s="178" t="s">
        <v>2663</v>
      </c>
      <c r="C374" s="178">
        <v>59.99</v>
      </c>
      <c r="D374" s="149" t="s">
        <v>356</v>
      </c>
      <c r="E374" s="176" t="s">
        <v>655</v>
      </c>
      <c r="F374" s="169"/>
      <c r="G374" s="228" t="str">
        <f t="shared" si="14"/>
        <v>5-</v>
      </c>
      <c r="H374" s="146" t="str">
        <f t="shared" si="15"/>
        <v>-302</v>
      </c>
    </row>
    <row r="375" spans="1:8" ht="24" customHeight="1">
      <c r="A375" s="173">
        <v>374</v>
      </c>
      <c r="B375" s="178" t="s">
        <v>2664</v>
      </c>
      <c r="C375" s="178">
        <v>59.99</v>
      </c>
      <c r="D375" s="149" t="s">
        <v>356</v>
      </c>
      <c r="E375" s="176" t="s">
        <v>655</v>
      </c>
      <c r="F375" s="169"/>
      <c r="G375" s="228" t="str">
        <f t="shared" si="14"/>
        <v>5-</v>
      </c>
      <c r="H375" s="146" t="str">
        <f t="shared" si="15"/>
        <v>-303</v>
      </c>
    </row>
    <row r="376" spans="1:8" ht="24" customHeight="1">
      <c r="A376" s="148">
        <v>375</v>
      </c>
      <c r="B376" s="178" t="s">
        <v>2665</v>
      </c>
      <c r="C376" s="178">
        <v>59.99</v>
      </c>
      <c r="D376" s="149" t="s">
        <v>356</v>
      </c>
      <c r="E376" s="176" t="s">
        <v>655</v>
      </c>
      <c r="F376" s="169"/>
      <c r="G376" s="228" t="str">
        <f t="shared" si="14"/>
        <v>5-</v>
      </c>
      <c r="H376" s="146" t="str">
        <f t="shared" si="15"/>
        <v>-304</v>
      </c>
    </row>
    <row r="377" spans="1:8" ht="24" customHeight="1">
      <c r="A377" s="173">
        <v>376</v>
      </c>
      <c r="B377" s="178" t="s">
        <v>2666</v>
      </c>
      <c r="C377" s="178">
        <v>59.43</v>
      </c>
      <c r="D377" s="149" t="s">
        <v>356</v>
      </c>
      <c r="E377" s="176" t="s">
        <v>655</v>
      </c>
      <c r="F377" s="169"/>
      <c r="G377" s="228" t="str">
        <f t="shared" si="14"/>
        <v>5-</v>
      </c>
      <c r="H377" s="146" t="str">
        <f t="shared" si="15"/>
        <v>-305</v>
      </c>
    </row>
    <row r="378" spans="1:8" ht="24" customHeight="1">
      <c r="A378" s="173">
        <v>377</v>
      </c>
      <c r="B378" s="178" t="s">
        <v>2667</v>
      </c>
      <c r="C378" s="178">
        <v>59.8</v>
      </c>
      <c r="D378" s="149" t="s">
        <v>356</v>
      </c>
      <c r="E378" s="176" t="s">
        <v>655</v>
      </c>
      <c r="F378" s="169"/>
      <c r="G378" s="228" t="str">
        <f t="shared" si="14"/>
        <v>5-</v>
      </c>
      <c r="H378" s="146" t="str">
        <f t="shared" si="15"/>
        <v>-401</v>
      </c>
    </row>
    <row r="379" spans="1:8" ht="24" customHeight="1">
      <c r="A379" s="148">
        <v>378</v>
      </c>
      <c r="B379" s="178" t="s">
        <v>2668</v>
      </c>
      <c r="C379" s="178">
        <v>59.99</v>
      </c>
      <c r="D379" s="149" t="s">
        <v>356</v>
      </c>
      <c r="E379" s="176" t="s">
        <v>655</v>
      </c>
      <c r="F379" s="169"/>
      <c r="G379" s="228" t="str">
        <f t="shared" si="14"/>
        <v>5-</v>
      </c>
      <c r="H379" s="146" t="str">
        <f t="shared" si="15"/>
        <v>-402</v>
      </c>
    </row>
    <row r="380" spans="1:8" ht="24" customHeight="1">
      <c r="A380" s="173">
        <v>379</v>
      </c>
      <c r="B380" s="178" t="s">
        <v>2669</v>
      </c>
      <c r="C380" s="178">
        <v>59.99</v>
      </c>
      <c r="D380" s="149" t="s">
        <v>356</v>
      </c>
      <c r="E380" s="176" t="s">
        <v>655</v>
      </c>
      <c r="F380" s="169"/>
      <c r="G380" s="228" t="str">
        <f t="shared" si="14"/>
        <v>5-</v>
      </c>
      <c r="H380" s="146" t="str">
        <f t="shared" si="15"/>
        <v>-403</v>
      </c>
    </row>
    <row r="381" spans="1:8" ht="24" customHeight="1">
      <c r="A381" s="173">
        <v>380</v>
      </c>
      <c r="B381" s="178" t="s">
        <v>2670</v>
      </c>
      <c r="C381" s="178">
        <v>59.99</v>
      </c>
      <c r="D381" s="149" t="s">
        <v>356</v>
      </c>
      <c r="E381" s="176" t="s">
        <v>655</v>
      </c>
      <c r="F381" s="169"/>
      <c r="G381" s="228" t="str">
        <f t="shared" si="14"/>
        <v>5-</v>
      </c>
      <c r="H381" s="146" t="str">
        <f t="shared" si="15"/>
        <v>-404</v>
      </c>
    </row>
    <row r="382" spans="1:8" ht="24" customHeight="1">
      <c r="A382" s="148">
        <v>381</v>
      </c>
      <c r="B382" s="178" t="s">
        <v>2671</v>
      </c>
      <c r="C382" s="178">
        <v>59.43</v>
      </c>
      <c r="D382" s="149" t="s">
        <v>356</v>
      </c>
      <c r="E382" s="176" t="s">
        <v>655</v>
      </c>
      <c r="F382" s="169"/>
      <c r="G382" s="228" t="str">
        <f t="shared" si="14"/>
        <v>5-</v>
      </c>
      <c r="H382" s="146" t="str">
        <f t="shared" si="15"/>
        <v>-405</v>
      </c>
    </row>
    <row r="383" spans="1:8" ht="24" customHeight="1">
      <c r="A383" s="173">
        <v>382</v>
      </c>
      <c r="B383" s="178" t="s">
        <v>2672</v>
      </c>
      <c r="C383" s="178">
        <v>59.8</v>
      </c>
      <c r="D383" s="149" t="s">
        <v>356</v>
      </c>
      <c r="E383" s="176" t="s">
        <v>655</v>
      </c>
      <c r="F383" s="169"/>
      <c r="G383" s="228" t="str">
        <f t="shared" si="14"/>
        <v>5-</v>
      </c>
      <c r="H383" s="146" t="str">
        <f t="shared" si="15"/>
        <v>-501</v>
      </c>
    </row>
    <row r="384" spans="1:8" ht="24" customHeight="1">
      <c r="A384" s="173">
        <v>383</v>
      </c>
      <c r="B384" s="178" t="s">
        <v>2673</v>
      </c>
      <c r="C384" s="178">
        <v>59.99</v>
      </c>
      <c r="D384" s="149" t="s">
        <v>356</v>
      </c>
      <c r="E384" s="176" t="s">
        <v>655</v>
      </c>
      <c r="F384" s="169"/>
      <c r="G384" s="228" t="str">
        <f t="shared" si="14"/>
        <v>5-</v>
      </c>
      <c r="H384" s="146" t="str">
        <f t="shared" si="15"/>
        <v>-502</v>
      </c>
    </row>
    <row r="385" spans="1:8" ht="24" customHeight="1">
      <c r="A385" s="148">
        <v>384</v>
      </c>
      <c r="B385" s="178" t="s">
        <v>2674</v>
      </c>
      <c r="C385" s="178">
        <v>59.99</v>
      </c>
      <c r="D385" s="149" t="s">
        <v>356</v>
      </c>
      <c r="E385" s="176" t="s">
        <v>655</v>
      </c>
      <c r="F385" s="169"/>
      <c r="G385" s="228" t="str">
        <f t="shared" si="14"/>
        <v>5-</v>
      </c>
      <c r="H385" s="146" t="str">
        <f t="shared" si="15"/>
        <v>-503</v>
      </c>
    </row>
    <row r="386" spans="1:8" ht="24" customHeight="1">
      <c r="A386" s="173">
        <v>385</v>
      </c>
      <c r="B386" s="178" t="s">
        <v>2675</v>
      </c>
      <c r="C386" s="178">
        <v>59.99</v>
      </c>
      <c r="D386" s="149" t="s">
        <v>356</v>
      </c>
      <c r="E386" s="176" t="s">
        <v>655</v>
      </c>
      <c r="F386" s="169"/>
      <c r="G386" s="228" t="str">
        <f t="shared" si="14"/>
        <v>5-</v>
      </c>
      <c r="H386" s="146" t="str">
        <f t="shared" si="15"/>
        <v>-504</v>
      </c>
    </row>
    <row r="387" spans="1:8" ht="24" customHeight="1">
      <c r="A387" s="173">
        <v>386</v>
      </c>
      <c r="B387" s="178" t="s">
        <v>2676</v>
      </c>
      <c r="C387" s="178">
        <v>59.43</v>
      </c>
      <c r="D387" s="149" t="s">
        <v>356</v>
      </c>
      <c r="E387" s="176" t="s">
        <v>655</v>
      </c>
      <c r="F387" s="169"/>
      <c r="G387" s="228" t="str">
        <f t="shared" si="14"/>
        <v>5-</v>
      </c>
      <c r="H387" s="146" t="str">
        <f t="shared" si="15"/>
        <v>-505</v>
      </c>
    </row>
    <row r="388" spans="1:8" ht="24" customHeight="1">
      <c r="A388" s="148">
        <v>387</v>
      </c>
      <c r="B388" s="178" t="s">
        <v>2677</v>
      </c>
      <c r="C388" s="178">
        <v>59.8</v>
      </c>
      <c r="D388" s="149" t="s">
        <v>356</v>
      </c>
      <c r="E388" s="176" t="s">
        <v>655</v>
      </c>
      <c r="F388" s="169"/>
      <c r="G388" s="228" t="str">
        <f t="shared" ref="G388:G451" si="16">LEFT(B388,2)</f>
        <v>5-</v>
      </c>
      <c r="H388" s="146" t="str">
        <f t="shared" ref="H388:H451" si="17">RIGHT(B388,4)</f>
        <v>-601</v>
      </c>
    </row>
    <row r="389" spans="1:8" ht="24" customHeight="1">
      <c r="A389" s="173">
        <v>388</v>
      </c>
      <c r="B389" s="178" t="s">
        <v>2678</v>
      </c>
      <c r="C389" s="178">
        <v>59.99</v>
      </c>
      <c r="D389" s="149" t="s">
        <v>356</v>
      </c>
      <c r="E389" s="176" t="s">
        <v>655</v>
      </c>
      <c r="F389" s="169"/>
      <c r="G389" s="228" t="str">
        <f t="shared" si="16"/>
        <v>5-</v>
      </c>
      <c r="H389" s="146" t="str">
        <f t="shared" si="17"/>
        <v>-602</v>
      </c>
    </row>
    <row r="390" spans="1:8" ht="24" customHeight="1">
      <c r="A390" s="173">
        <v>389</v>
      </c>
      <c r="B390" s="178" t="s">
        <v>2679</v>
      </c>
      <c r="C390" s="178">
        <v>59.99</v>
      </c>
      <c r="D390" s="149" t="s">
        <v>356</v>
      </c>
      <c r="E390" s="176" t="s">
        <v>655</v>
      </c>
      <c r="F390" s="169"/>
      <c r="G390" s="228" t="str">
        <f t="shared" si="16"/>
        <v>5-</v>
      </c>
      <c r="H390" s="146" t="str">
        <f t="shared" si="17"/>
        <v>-603</v>
      </c>
    </row>
    <row r="391" spans="1:8" ht="24" customHeight="1">
      <c r="A391" s="148">
        <v>390</v>
      </c>
      <c r="B391" s="178" t="s">
        <v>2680</v>
      </c>
      <c r="C391" s="178">
        <v>59.99</v>
      </c>
      <c r="D391" s="149" t="s">
        <v>356</v>
      </c>
      <c r="E391" s="176" t="s">
        <v>655</v>
      </c>
      <c r="F391" s="169"/>
      <c r="G391" s="228" t="str">
        <f t="shared" si="16"/>
        <v>5-</v>
      </c>
      <c r="H391" s="146" t="str">
        <f t="shared" si="17"/>
        <v>-604</v>
      </c>
    </row>
    <row r="392" spans="1:8" ht="24" customHeight="1">
      <c r="A392" s="173">
        <v>391</v>
      </c>
      <c r="B392" s="178" t="s">
        <v>2681</v>
      </c>
      <c r="C392" s="178">
        <v>59.43</v>
      </c>
      <c r="D392" s="149" t="s">
        <v>356</v>
      </c>
      <c r="E392" s="176" t="s">
        <v>655</v>
      </c>
      <c r="F392" s="169"/>
      <c r="G392" s="228" t="str">
        <f t="shared" si="16"/>
        <v>5-</v>
      </c>
      <c r="H392" s="146" t="str">
        <f t="shared" si="17"/>
        <v>-605</v>
      </c>
    </row>
    <row r="393" spans="1:8" ht="24" customHeight="1">
      <c r="A393" s="173">
        <v>392</v>
      </c>
      <c r="B393" s="178" t="s">
        <v>2682</v>
      </c>
      <c r="C393" s="178">
        <v>59.8</v>
      </c>
      <c r="D393" s="149" t="s">
        <v>356</v>
      </c>
      <c r="E393" s="176" t="s">
        <v>655</v>
      </c>
      <c r="F393" s="169"/>
      <c r="G393" s="228" t="str">
        <f t="shared" si="16"/>
        <v>5-</v>
      </c>
      <c r="H393" s="146" t="str">
        <f t="shared" si="17"/>
        <v>-701</v>
      </c>
    </row>
    <row r="394" spans="1:8" ht="24" customHeight="1">
      <c r="A394" s="148">
        <v>393</v>
      </c>
      <c r="B394" s="178" t="s">
        <v>2683</v>
      </c>
      <c r="C394" s="178">
        <v>59.99</v>
      </c>
      <c r="D394" s="149" t="s">
        <v>356</v>
      </c>
      <c r="E394" s="176" t="s">
        <v>655</v>
      </c>
      <c r="F394" s="169"/>
      <c r="G394" s="228" t="str">
        <f t="shared" si="16"/>
        <v>5-</v>
      </c>
      <c r="H394" s="146" t="str">
        <f t="shared" si="17"/>
        <v>-702</v>
      </c>
    </row>
    <row r="395" spans="1:8" ht="24" customHeight="1">
      <c r="A395" s="173">
        <v>394</v>
      </c>
      <c r="B395" s="178" t="s">
        <v>2684</v>
      </c>
      <c r="C395" s="178">
        <v>59.99</v>
      </c>
      <c r="D395" s="149" t="s">
        <v>356</v>
      </c>
      <c r="E395" s="176" t="s">
        <v>655</v>
      </c>
      <c r="F395" s="169"/>
      <c r="G395" s="228" t="str">
        <f t="shared" si="16"/>
        <v>5-</v>
      </c>
      <c r="H395" s="146" t="str">
        <f t="shared" si="17"/>
        <v>-703</v>
      </c>
    </row>
    <row r="396" spans="1:8" ht="24" customHeight="1">
      <c r="A396" s="173">
        <v>395</v>
      </c>
      <c r="B396" s="178" t="s">
        <v>2685</v>
      </c>
      <c r="C396" s="178">
        <v>59.99</v>
      </c>
      <c r="D396" s="149" t="s">
        <v>356</v>
      </c>
      <c r="E396" s="176" t="s">
        <v>655</v>
      </c>
      <c r="F396" s="169"/>
      <c r="G396" s="228" t="str">
        <f t="shared" si="16"/>
        <v>5-</v>
      </c>
      <c r="H396" s="146" t="str">
        <f t="shared" si="17"/>
        <v>-704</v>
      </c>
    </row>
    <row r="397" spans="1:8" ht="24" customHeight="1">
      <c r="A397" s="148">
        <v>396</v>
      </c>
      <c r="B397" s="178" t="s">
        <v>2686</v>
      </c>
      <c r="C397" s="178">
        <v>59.43</v>
      </c>
      <c r="D397" s="149" t="s">
        <v>356</v>
      </c>
      <c r="E397" s="176" t="s">
        <v>655</v>
      </c>
      <c r="F397" s="169"/>
      <c r="G397" s="228" t="str">
        <f t="shared" si="16"/>
        <v>5-</v>
      </c>
      <c r="H397" s="146" t="str">
        <f t="shared" si="17"/>
        <v>-705</v>
      </c>
    </row>
    <row r="398" spans="1:8" ht="24" customHeight="1">
      <c r="A398" s="173">
        <v>397</v>
      </c>
      <c r="B398" s="178" t="s">
        <v>2687</v>
      </c>
      <c r="C398" s="178">
        <v>59.8</v>
      </c>
      <c r="D398" s="149" t="s">
        <v>356</v>
      </c>
      <c r="E398" s="176" t="s">
        <v>655</v>
      </c>
      <c r="F398" s="169"/>
      <c r="G398" s="228" t="str">
        <f t="shared" si="16"/>
        <v>5-</v>
      </c>
      <c r="H398" s="146" t="str">
        <f t="shared" si="17"/>
        <v>-801</v>
      </c>
    </row>
    <row r="399" spans="1:8" ht="24" customHeight="1">
      <c r="A399" s="173">
        <v>398</v>
      </c>
      <c r="B399" s="178" t="s">
        <v>2688</v>
      </c>
      <c r="C399" s="178">
        <v>59.99</v>
      </c>
      <c r="D399" s="149" t="s">
        <v>356</v>
      </c>
      <c r="E399" s="176" t="s">
        <v>655</v>
      </c>
      <c r="F399" s="169"/>
      <c r="G399" s="228" t="str">
        <f t="shared" si="16"/>
        <v>5-</v>
      </c>
      <c r="H399" s="146" t="str">
        <f t="shared" si="17"/>
        <v>-802</v>
      </c>
    </row>
    <row r="400" spans="1:8" ht="24" customHeight="1">
      <c r="A400" s="148">
        <v>399</v>
      </c>
      <c r="B400" s="178" t="s">
        <v>2689</v>
      </c>
      <c r="C400" s="178">
        <v>59.99</v>
      </c>
      <c r="D400" s="149" t="s">
        <v>356</v>
      </c>
      <c r="E400" s="176" t="s">
        <v>655</v>
      </c>
      <c r="F400" s="169"/>
      <c r="G400" s="228" t="str">
        <f t="shared" si="16"/>
        <v>5-</v>
      </c>
      <c r="H400" s="146" t="str">
        <f t="shared" si="17"/>
        <v>-803</v>
      </c>
    </row>
    <row r="401" spans="1:8" ht="24" customHeight="1">
      <c r="A401" s="173">
        <v>400</v>
      </c>
      <c r="B401" s="178" t="s">
        <v>2690</v>
      </c>
      <c r="C401" s="178">
        <v>59.99</v>
      </c>
      <c r="D401" s="149" t="s">
        <v>356</v>
      </c>
      <c r="E401" s="176" t="s">
        <v>655</v>
      </c>
      <c r="F401" s="169"/>
      <c r="G401" s="228" t="str">
        <f t="shared" si="16"/>
        <v>5-</v>
      </c>
      <c r="H401" s="146" t="str">
        <f t="shared" si="17"/>
        <v>-804</v>
      </c>
    </row>
    <row r="402" spans="1:8" ht="24" customHeight="1">
      <c r="A402" s="173">
        <v>401</v>
      </c>
      <c r="B402" s="178" t="s">
        <v>2691</v>
      </c>
      <c r="C402" s="178">
        <v>59.43</v>
      </c>
      <c r="D402" s="149" t="s">
        <v>356</v>
      </c>
      <c r="E402" s="176" t="s">
        <v>655</v>
      </c>
      <c r="F402" s="169"/>
      <c r="G402" s="228" t="str">
        <f t="shared" si="16"/>
        <v>5-</v>
      </c>
      <c r="H402" s="146" t="str">
        <f t="shared" si="17"/>
        <v>-805</v>
      </c>
    </row>
    <row r="403" spans="1:8" ht="24" customHeight="1">
      <c r="A403" s="148">
        <v>402</v>
      </c>
      <c r="B403" s="178" t="s">
        <v>2692</v>
      </c>
      <c r="C403" s="178">
        <v>59.8</v>
      </c>
      <c r="D403" s="149" t="s">
        <v>356</v>
      </c>
      <c r="E403" s="176" t="s">
        <v>655</v>
      </c>
      <c r="F403" s="169"/>
      <c r="G403" s="228" t="str">
        <f t="shared" si="16"/>
        <v>5-</v>
      </c>
      <c r="H403" s="146" t="str">
        <f t="shared" si="17"/>
        <v>-901</v>
      </c>
    </row>
    <row r="404" spans="1:8" ht="24" customHeight="1">
      <c r="A404" s="173">
        <v>403</v>
      </c>
      <c r="B404" s="178" t="s">
        <v>2693</v>
      </c>
      <c r="C404" s="178">
        <v>59.99</v>
      </c>
      <c r="D404" s="149" t="s">
        <v>356</v>
      </c>
      <c r="E404" s="176" t="s">
        <v>655</v>
      </c>
      <c r="F404" s="169"/>
      <c r="G404" s="228" t="str">
        <f t="shared" si="16"/>
        <v>5-</v>
      </c>
      <c r="H404" s="146" t="str">
        <f t="shared" si="17"/>
        <v>-902</v>
      </c>
    </row>
    <row r="405" spans="1:8" ht="24" customHeight="1">
      <c r="A405" s="173">
        <v>404</v>
      </c>
      <c r="B405" s="178" t="s">
        <v>2694</v>
      </c>
      <c r="C405" s="178">
        <v>59.99</v>
      </c>
      <c r="D405" s="149" t="s">
        <v>356</v>
      </c>
      <c r="E405" s="176" t="s">
        <v>655</v>
      </c>
      <c r="F405" s="169"/>
      <c r="G405" s="228" t="str">
        <f t="shared" si="16"/>
        <v>5-</v>
      </c>
      <c r="H405" s="146" t="str">
        <f t="shared" si="17"/>
        <v>-903</v>
      </c>
    </row>
    <row r="406" spans="1:8" ht="24" customHeight="1">
      <c r="A406" s="148">
        <v>405</v>
      </c>
      <c r="B406" s="178" t="s">
        <v>2695</v>
      </c>
      <c r="C406" s="178">
        <v>59.99</v>
      </c>
      <c r="D406" s="149" t="s">
        <v>356</v>
      </c>
      <c r="E406" s="176" t="s">
        <v>655</v>
      </c>
      <c r="F406" s="169"/>
      <c r="G406" s="228" t="str">
        <f t="shared" si="16"/>
        <v>5-</v>
      </c>
      <c r="H406" s="146" t="str">
        <f t="shared" si="17"/>
        <v>-904</v>
      </c>
    </row>
    <row r="407" spans="1:8" ht="24" customHeight="1">
      <c r="A407" s="173">
        <v>406</v>
      </c>
      <c r="B407" s="178" t="s">
        <v>2696</v>
      </c>
      <c r="C407" s="178">
        <v>59.43</v>
      </c>
      <c r="D407" s="149" t="s">
        <v>356</v>
      </c>
      <c r="E407" s="176" t="s">
        <v>655</v>
      </c>
      <c r="F407" s="169"/>
      <c r="G407" s="228" t="str">
        <f t="shared" si="16"/>
        <v>5-</v>
      </c>
      <c r="H407" s="146" t="str">
        <f t="shared" si="17"/>
        <v>-905</v>
      </c>
    </row>
    <row r="408" spans="1:8" ht="24" customHeight="1">
      <c r="A408" s="173">
        <v>407</v>
      </c>
      <c r="B408" s="178" t="s">
        <v>2697</v>
      </c>
      <c r="C408" s="178">
        <v>59.43</v>
      </c>
      <c r="D408" s="149" t="s">
        <v>356</v>
      </c>
      <c r="E408" s="176" t="s">
        <v>655</v>
      </c>
      <c r="F408" s="169"/>
      <c r="G408" s="228" t="str">
        <f t="shared" si="16"/>
        <v>5-</v>
      </c>
      <c r="H408" s="146" t="str">
        <f t="shared" si="17"/>
        <v>1001</v>
      </c>
    </row>
    <row r="409" spans="1:8" ht="24" customHeight="1">
      <c r="A409" s="148">
        <v>408</v>
      </c>
      <c r="B409" s="178" t="s">
        <v>2698</v>
      </c>
      <c r="C409" s="178">
        <v>59.99</v>
      </c>
      <c r="D409" s="149" t="s">
        <v>356</v>
      </c>
      <c r="E409" s="176" t="s">
        <v>655</v>
      </c>
      <c r="F409" s="169"/>
      <c r="G409" s="228" t="str">
        <f t="shared" si="16"/>
        <v>5-</v>
      </c>
      <c r="H409" s="146" t="str">
        <f t="shared" si="17"/>
        <v>1002</v>
      </c>
    </row>
    <row r="410" spans="1:8" ht="24" customHeight="1">
      <c r="A410" s="173">
        <v>409</v>
      </c>
      <c r="B410" s="178" t="s">
        <v>2699</v>
      </c>
      <c r="C410" s="178">
        <v>59.99</v>
      </c>
      <c r="D410" s="149" t="s">
        <v>356</v>
      </c>
      <c r="E410" s="176" t="s">
        <v>655</v>
      </c>
      <c r="F410" s="169"/>
      <c r="G410" s="228" t="str">
        <f t="shared" si="16"/>
        <v>5-</v>
      </c>
      <c r="H410" s="146" t="str">
        <f t="shared" si="17"/>
        <v>1003</v>
      </c>
    </row>
    <row r="411" spans="1:8" ht="24" customHeight="1">
      <c r="A411" s="173">
        <v>410</v>
      </c>
      <c r="B411" s="178" t="s">
        <v>2700</v>
      </c>
      <c r="C411" s="178">
        <v>59.99</v>
      </c>
      <c r="D411" s="149" t="s">
        <v>356</v>
      </c>
      <c r="E411" s="176" t="s">
        <v>655</v>
      </c>
      <c r="F411" s="169"/>
      <c r="G411" s="228" t="str">
        <f t="shared" si="16"/>
        <v>5-</v>
      </c>
      <c r="H411" s="146" t="str">
        <f t="shared" si="17"/>
        <v>1004</v>
      </c>
    </row>
    <row r="412" spans="1:8" ht="24" customHeight="1">
      <c r="A412" s="148">
        <v>411</v>
      </c>
      <c r="B412" s="178" t="s">
        <v>2701</v>
      </c>
      <c r="C412" s="178">
        <v>59.8</v>
      </c>
      <c r="D412" s="149" t="s">
        <v>356</v>
      </c>
      <c r="E412" s="176" t="s">
        <v>655</v>
      </c>
      <c r="F412" s="169"/>
      <c r="G412" s="228" t="str">
        <f t="shared" si="16"/>
        <v>5-</v>
      </c>
      <c r="H412" s="146" t="str">
        <f t="shared" si="17"/>
        <v>1005</v>
      </c>
    </row>
    <row r="413" spans="1:8" ht="24" customHeight="1">
      <c r="A413" s="173">
        <v>412</v>
      </c>
      <c r="B413" s="178" t="s">
        <v>2702</v>
      </c>
      <c r="C413" s="178">
        <v>59.43</v>
      </c>
      <c r="D413" s="149" t="s">
        <v>356</v>
      </c>
      <c r="E413" s="176" t="s">
        <v>655</v>
      </c>
      <c r="F413" s="169"/>
      <c r="G413" s="228" t="str">
        <f t="shared" si="16"/>
        <v>5-</v>
      </c>
      <c r="H413" s="146" t="str">
        <f t="shared" si="17"/>
        <v>1101</v>
      </c>
    </row>
    <row r="414" spans="1:8" ht="24" customHeight="1">
      <c r="A414" s="173">
        <v>413</v>
      </c>
      <c r="B414" s="178" t="s">
        <v>2703</v>
      </c>
      <c r="C414" s="178">
        <v>59.99</v>
      </c>
      <c r="D414" s="149" t="s">
        <v>356</v>
      </c>
      <c r="E414" s="176" t="s">
        <v>655</v>
      </c>
      <c r="F414" s="169"/>
      <c r="G414" s="228" t="str">
        <f t="shared" si="16"/>
        <v>5-</v>
      </c>
      <c r="H414" s="146" t="str">
        <f t="shared" si="17"/>
        <v>1102</v>
      </c>
    </row>
    <row r="415" spans="1:8" ht="24" customHeight="1">
      <c r="A415" s="148">
        <v>414</v>
      </c>
      <c r="B415" s="178" t="s">
        <v>2704</v>
      </c>
      <c r="C415" s="178">
        <v>59.99</v>
      </c>
      <c r="D415" s="149" t="s">
        <v>356</v>
      </c>
      <c r="E415" s="176" t="s">
        <v>655</v>
      </c>
      <c r="F415" s="169"/>
      <c r="G415" s="228" t="str">
        <f t="shared" si="16"/>
        <v>5-</v>
      </c>
      <c r="H415" s="146" t="str">
        <f t="shared" si="17"/>
        <v>1103</v>
      </c>
    </row>
    <row r="416" spans="1:8" ht="24" customHeight="1">
      <c r="A416" s="173">
        <v>415</v>
      </c>
      <c r="B416" s="178" t="s">
        <v>2705</v>
      </c>
      <c r="C416" s="178">
        <v>59.99</v>
      </c>
      <c r="D416" s="149" t="s">
        <v>356</v>
      </c>
      <c r="E416" s="176" t="s">
        <v>655</v>
      </c>
      <c r="F416" s="169"/>
      <c r="G416" s="228" t="str">
        <f t="shared" si="16"/>
        <v>5-</v>
      </c>
      <c r="H416" s="146" t="str">
        <f t="shared" si="17"/>
        <v>1104</v>
      </c>
    </row>
    <row r="417" spans="1:8" ht="24" customHeight="1">
      <c r="A417" s="173">
        <v>416</v>
      </c>
      <c r="B417" s="178" t="s">
        <v>2706</v>
      </c>
      <c r="C417" s="178">
        <v>59.8</v>
      </c>
      <c r="D417" s="149" t="s">
        <v>356</v>
      </c>
      <c r="E417" s="176" t="s">
        <v>655</v>
      </c>
      <c r="F417" s="169"/>
      <c r="G417" s="228" t="str">
        <f t="shared" si="16"/>
        <v>5-</v>
      </c>
      <c r="H417" s="146" t="str">
        <f t="shared" si="17"/>
        <v>1105</v>
      </c>
    </row>
    <row r="418" spans="1:8" ht="24" customHeight="1">
      <c r="A418" s="148">
        <v>417</v>
      </c>
      <c r="B418" s="178" t="s">
        <v>2707</v>
      </c>
      <c r="C418" s="178">
        <v>59.43</v>
      </c>
      <c r="D418" s="149" t="s">
        <v>356</v>
      </c>
      <c r="E418" s="176" t="s">
        <v>655</v>
      </c>
      <c r="F418" s="169"/>
      <c r="G418" s="228" t="str">
        <f t="shared" si="16"/>
        <v>5-</v>
      </c>
      <c r="H418" s="146" t="str">
        <f t="shared" si="17"/>
        <v>1201</v>
      </c>
    </row>
    <row r="419" spans="1:8" ht="24" customHeight="1">
      <c r="A419" s="173">
        <v>418</v>
      </c>
      <c r="B419" s="178" t="s">
        <v>2708</v>
      </c>
      <c r="C419" s="178">
        <v>59.99</v>
      </c>
      <c r="D419" s="149" t="s">
        <v>356</v>
      </c>
      <c r="E419" s="176" t="s">
        <v>655</v>
      </c>
      <c r="F419" s="169"/>
      <c r="G419" s="228" t="str">
        <f t="shared" si="16"/>
        <v>5-</v>
      </c>
      <c r="H419" s="146" t="str">
        <f t="shared" si="17"/>
        <v>1202</v>
      </c>
    </row>
    <row r="420" spans="1:8" ht="24" customHeight="1">
      <c r="A420" s="173">
        <v>419</v>
      </c>
      <c r="B420" s="178" t="s">
        <v>2709</v>
      </c>
      <c r="C420" s="178">
        <v>59.99</v>
      </c>
      <c r="D420" s="149" t="s">
        <v>356</v>
      </c>
      <c r="E420" s="176" t="s">
        <v>655</v>
      </c>
      <c r="F420" s="169"/>
      <c r="G420" s="228" t="str">
        <f t="shared" si="16"/>
        <v>5-</v>
      </c>
      <c r="H420" s="146" t="str">
        <f t="shared" si="17"/>
        <v>1203</v>
      </c>
    </row>
    <row r="421" spans="1:8" ht="24" customHeight="1">
      <c r="A421" s="148">
        <v>420</v>
      </c>
      <c r="B421" s="178" t="s">
        <v>2710</v>
      </c>
      <c r="C421" s="178">
        <v>59.99</v>
      </c>
      <c r="D421" s="149" t="s">
        <v>356</v>
      </c>
      <c r="E421" s="176" t="s">
        <v>655</v>
      </c>
      <c r="F421" s="169"/>
      <c r="G421" s="228" t="str">
        <f t="shared" si="16"/>
        <v>5-</v>
      </c>
      <c r="H421" s="146" t="str">
        <f t="shared" si="17"/>
        <v>1204</v>
      </c>
    </row>
    <row r="422" spans="1:8" ht="24" customHeight="1">
      <c r="A422" s="173">
        <v>421</v>
      </c>
      <c r="B422" s="178" t="s">
        <v>2711</v>
      </c>
      <c r="C422" s="178">
        <v>59.8</v>
      </c>
      <c r="D422" s="149" t="s">
        <v>356</v>
      </c>
      <c r="E422" s="176" t="s">
        <v>655</v>
      </c>
      <c r="F422" s="169"/>
      <c r="G422" s="228" t="str">
        <f t="shared" si="16"/>
        <v>5-</v>
      </c>
      <c r="H422" s="146" t="str">
        <f t="shared" si="17"/>
        <v>1205</v>
      </c>
    </row>
    <row r="423" spans="1:8" ht="24" customHeight="1">
      <c r="A423" s="173">
        <v>422</v>
      </c>
      <c r="B423" s="178" t="s">
        <v>2712</v>
      </c>
      <c r="C423" s="178">
        <v>59.43</v>
      </c>
      <c r="D423" s="149" t="s">
        <v>356</v>
      </c>
      <c r="E423" s="176" t="s">
        <v>655</v>
      </c>
      <c r="F423" s="169"/>
      <c r="G423" s="228" t="str">
        <f t="shared" si="16"/>
        <v>5-</v>
      </c>
      <c r="H423" s="146" t="str">
        <f t="shared" si="17"/>
        <v>1301</v>
      </c>
    </row>
    <row r="424" spans="1:8" ht="24" customHeight="1">
      <c r="A424" s="148">
        <v>423</v>
      </c>
      <c r="B424" s="178" t="s">
        <v>2713</v>
      </c>
      <c r="C424" s="178">
        <v>59.99</v>
      </c>
      <c r="D424" s="149" t="s">
        <v>356</v>
      </c>
      <c r="E424" s="176" t="s">
        <v>655</v>
      </c>
      <c r="F424" s="169"/>
      <c r="G424" s="228" t="str">
        <f t="shared" si="16"/>
        <v>5-</v>
      </c>
      <c r="H424" s="146" t="str">
        <f t="shared" si="17"/>
        <v>1302</v>
      </c>
    </row>
    <row r="425" spans="1:8" ht="24" customHeight="1">
      <c r="A425" s="173">
        <v>424</v>
      </c>
      <c r="B425" s="178" t="s">
        <v>2714</v>
      </c>
      <c r="C425" s="178">
        <v>59.99</v>
      </c>
      <c r="D425" s="149" t="s">
        <v>356</v>
      </c>
      <c r="E425" s="176" t="s">
        <v>655</v>
      </c>
      <c r="F425" s="169"/>
      <c r="G425" s="228" t="str">
        <f t="shared" si="16"/>
        <v>5-</v>
      </c>
      <c r="H425" s="146" t="str">
        <f t="shared" si="17"/>
        <v>1303</v>
      </c>
    </row>
    <row r="426" spans="1:8" ht="24" customHeight="1">
      <c r="A426" s="173">
        <v>425</v>
      </c>
      <c r="B426" s="178" t="s">
        <v>2715</v>
      </c>
      <c r="C426" s="178">
        <v>59.99</v>
      </c>
      <c r="D426" s="149" t="s">
        <v>356</v>
      </c>
      <c r="E426" s="176" t="s">
        <v>655</v>
      </c>
      <c r="F426" s="169"/>
      <c r="G426" s="228" t="str">
        <f t="shared" si="16"/>
        <v>5-</v>
      </c>
      <c r="H426" s="146" t="str">
        <f t="shared" si="17"/>
        <v>1304</v>
      </c>
    </row>
    <row r="427" spans="1:8" ht="24" customHeight="1">
      <c r="A427" s="148">
        <v>426</v>
      </c>
      <c r="B427" s="178" t="s">
        <v>2716</v>
      </c>
      <c r="C427" s="178">
        <v>59.8</v>
      </c>
      <c r="D427" s="149" t="s">
        <v>356</v>
      </c>
      <c r="E427" s="176" t="s">
        <v>655</v>
      </c>
      <c r="F427" s="169"/>
      <c r="G427" s="228" t="str">
        <f t="shared" si="16"/>
        <v>5-</v>
      </c>
      <c r="H427" s="146" t="str">
        <f t="shared" si="17"/>
        <v>1305</v>
      </c>
    </row>
    <row r="428" spans="1:8" ht="24" customHeight="1">
      <c r="A428" s="173">
        <v>427</v>
      </c>
      <c r="B428" s="178" t="s">
        <v>2717</v>
      </c>
      <c r="C428" s="178">
        <v>59.43</v>
      </c>
      <c r="D428" s="149" t="s">
        <v>356</v>
      </c>
      <c r="E428" s="176" t="s">
        <v>655</v>
      </c>
      <c r="F428" s="169"/>
      <c r="G428" s="228" t="str">
        <f t="shared" si="16"/>
        <v>5-</v>
      </c>
      <c r="H428" s="146" t="str">
        <f t="shared" si="17"/>
        <v>1401</v>
      </c>
    </row>
    <row r="429" spans="1:8" ht="24" customHeight="1">
      <c r="A429" s="173">
        <v>428</v>
      </c>
      <c r="B429" s="178" t="s">
        <v>2718</v>
      </c>
      <c r="C429" s="178">
        <v>59.99</v>
      </c>
      <c r="D429" s="149" t="s">
        <v>356</v>
      </c>
      <c r="E429" s="176" t="s">
        <v>655</v>
      </c>
      <c r="F429" s="169"/>
      <c r="G429" s="228" t="str">
        <f t="shared" si="16"/>
        <v>5-</v>
      </c>
      <c r="H429" s="146" t="str">
        <f t="shared" si="17"/>
        <v>1402</v>
      </c>
    </row>
    <row r="430" spans="1:8" ht="24" customHeight="1">
      <c r="A430" s="148">
        <v>429</v>
      </c>
      <c r="B430" s="178" t="s">
        <v>2719</v>
      </c>
      <c r="C430" s="178">
        <v>59.99</v>
      </c>
      <c r="D430" s="149" t="s">
        <v>356</v>
      </c>
      <c r="E430" s="176" t="s">
        <v>655</v>
      </c>
      <c r="F430" s="169"/>
      <c r="G430" s="228" t="str">
        <f t="shared" si="16"/>
        <v>5-</v>
      </c>
      <c r="H430" s="146" t="str">
        <f t="shared" si="17"/>
        <v>1403</v>
      </c>
    </row>
    <row r="431" spans="1:8" ht="24" customHeight="1">
      <c r="A431" s="173">
        <v>430</v>
      </c>
      <c r="B431" s="178" t="s">
        <v>2720</v>
      </c>
      <c r="C431" s="178">
        <v>59.99</v>
      </c>
      <c r="D431" s="149" t="s">
        <v>356</v>
      </c>
      <c r="E431" s="176" t="s">
        <v>655</v>
      </c>
      <c r="F431" s="169"/>
      <c r="G431" s="228" t="str">
        <f t="shared" si="16"/>
        <v>5-</v>
      </c>
      <c r="H431" s="146" t="str">
        <f t="shared" si="17"/>
        <v>1404</v>
      </c>
    </row>
    <row r="432" spans="1:8" ht="24" customHeight="1">
      <c r="A432" s="173">
        <v>431</v>
      </c>
      <c r="B432" s="178" t="s">
        <v>2721</v>
      </c>
      <c r="C432" s="178">
        <v>59.8</v>
      </c>
      <c r="D432" s="149" t="s">
        <v>356</v>
      </c>
      <c r="E432" s="176" t="s">
        <v>655</v>
      </c>
      <c r="F432" s="169"/>
      <c r="G432" s="228" t="str">
        <f t="shared" si="16"/>
        <v>5-</v>
      </c>
      <c r="H432" s="146" t="str">
        <f t="shared" si="17"/>
        <v>1405</v>
      </c>
    </row>
    <row r="433" spans="1:8" ht="24" customHeight="1">
      <c r="A433" s="148">
        <v>432</v>
      </c>
      <c r="B433" s="178" t="s">
        <v>2722</v>
      </c>
      <c r="C433" s="178">
        <v>59.43</v>
      </c>
      <c r="D433" s="149" t="s">
        <v>356</v>
      </c>
      <c r="E433" s="176" t="s">
        <v>655</v>
      </c>
      <c r="F433" s="169"/>
      <c r="G433" s="228" t="str">
        <f t="shared" si="16"/>
        <v>5-</v>
      </c>
      <c r="H433" s="146" t="str">
        <f t="shared" si="17"/>
        <v>1501</v>
      </c>
    </row>
    <row r="434" spans="1:8" ht="24" customHeight="1">
      <c r="A434" s="173">
        <v>433</v>
      </c>
      <c r="B434" s="178" t="s">
        <v>2723</v>
      </c>
      <c r="C434" s="178">
        <v>59.99</v>
      </c>
      <c r="D434" s="149" t="s">
        <v>356</v>
      </c>
      <c r="E434" s="176" t="s">
        <v>655</v>
      </c>
      <c r="F434" s="169"/>
      <c r="G434" s="228" t="str">
        <f t="shared" si="16"/>
        <v>5-</v>
      </c>
      <c r="H434" s="146" t="str">
        <f t="shared" si="17"/>
        <v>1502</v>
      </c>
    </row>
    <row r="435" spans="1:8" ht="24" customHeight="1">
      <c r="A435" s="173">
        <v>434</v>
      </c>
      <c r="B435" s="178" t="s">
        <v>2724</v>
      </c>
      <c r="C435" s="178">
        <v>59.99</v>
      </c>
      <c r="D435" s="149" t="s">
        <v>356</v>
      </c>
      <c r="E435" s="176" t="s">
        <v>655</v>
      </c>
      <c r="F435" s="169"/>
      <c r="G435" s="228" t="str">
        <f t="shared" si="16"/>
        <v>5-</v>
      </c>
      <c r="H435" s="146" t="str">
        <f t="shared" si="17"/>
        <v>1503</v>
      </c>
    </row>
    <row r="436" spans="1:8" ht="24" customHeight="1">
      <c r="A436" s="148">
        <v>435</v>
      </c>
      <c r="B436" s="178" t="s">
        <v>2725</v>
      </c>
      <c r="C436" s="178">
        <v>59.99</v>
      </c>
      <c r="D436" s="149" t="s">
        <v>356</v>
      </c>
      <c r="E436" s="176" t="s">
        <v>655</v>
      </c>
      <c r="F436" s="169"/>
      <c r="G436" s="228" t="str">
        <f t="shared" si="16"/>
        <v>5-</v>
      </c>
      <c r="H436" s="146" t="str">
        <f t="shared" si="17"/>
        <v>1504</v>
      </c>
    </row>
    <row r="437" spans="1:8" ht="24" customHeight="1">
      <c r="A437" s="173">
        <v>436</v>
      </c>
      <c r="B437" s="178" t="s">
        <v>2726</v>
      </c>
      <c r="C437" s="178">
        <v>59.8</v>
      </c>
      <c r="D437" s="149" t="s">
        <v>356</v>
      </c>
      <c r="E437" s="176" t="s">
        <v>655</v>
      </c>
      <c r="F437" s="169"/>
      <c r="G437" s="228" t="str">
        <f t="shared" si="16"/>
        <v>5-</v>
      </c>
      <c r="H437" s="146" t="str">
        <f t="shared" si="17"/>
        <v>1505</v>
      </c>
    </row>
    <row r="438" spans="1:8" ht="24" customHeight="1">
      <c r="A438" s="173">
        <v>437</v>
      </c>
      <c r="B438" s="178" t="s">
        <v>2727</v>
      </c>
      <c r="C438" s="178">
        <v>59.43</v>
      </c>
      <c r="D438" s="149" t="s">
        <v>356</v>
      </c>
      <c r="E438" s="176" t="s">
        <v>655</v>
      </c>
      <c r="F438" s="169"/>
      <c r="G438" s="228" t="str">
        <f t="shared" si="16"/>
        <v>5-</v>
      </c>
      <c r="H438" s="146" t="str">
        <f t="shared" si="17"/>
        <v>1601</v>
      </c>
    </row>
    <row r="439" spans="1:8" ht="24" customHeight="1">
      <c r="A439" s="148">
        <v>438</v>
      </c>
      <c r="B439" s="178" t="s">
        <v>2728</v>
      </c>
      <c r="C439" s="178">
        <v>59.99</v>
      </c>
      <c r="D439" s="149" t="s">
        <v>356</v>
      </c>
      <c r="E439" s="176" t="s">
        <v>655</v>
      </c>
      <c r="F439" s="169"/>
      <c r="G439" s="228" t="str">
        <f t="shared" si="16"/>
        <v>5-</v>
      </c>
      <c r="H439" s="146" t="str">
        <f t="shared" si="17"/>
        <v>1602</v>
      </c>
    </row>
    <row r="440" spans="1:8" ht="24" customHeight="1">
      <c r="A440" s="173">
        <v>439</v>
      </c>
      <c r="B440" s="178" t="s">
        <v>2729</v>
      </c>
      <c r="C440" s="178">
        <v>59.99</v>
      </c>
      <c r="D440" s="149" t="s">
        <v>356</v>
      </c>
      <c r="E440" s="176" t="s">
        <v>655</v>
      </c>
      <c r="F440" s="169"/>
      <c r="G440" s="228" t="str">
        <f t="shared" si="16"/>
        <v>5-</v>
      </c>
      <c r="H440" s="146" t="str">
        <f t="shared" si="17"/>
        <v>1603</v>
      </c>
    </row>
    <row r="441" spans="1:8" ht="24" customHeight="1">
      <c r="A441" s="173">
        <v>440</v>
      </c>
      <c r="B441" s="178" t="s">
        <v>2730</v>
      </c>
      <c r="C441" s="178">
        <v>59.99</v>
      </c>
      <c r="D441" s="149" t="s">
        <v>356</v>
      </c>
      <c r="E441" s="176" t="s">
        <v>655</v>
      </c>
      <c r="F441" s="169"/>
      <c r="G441" s="228" t="str">
        <f t="shared" si="16"/>
        <v>5-</v>
      </c>
      <c r="H441" s="146" t="str">
        <f t="shared" si="17"/>
        <v>1604</v>
      </c>
    </row>
    <row r="442" spans="1:8" ht="24" customHeight="1">
      <c r="A442" s="148">
        <v>441</v>
      </c>
      <c r="B442" s="178" t="s">
        <v>2731</v>
      </c>
      <c r="C442" s="178">
        <v>59.8</v>
      </c>
      <c r="D442" s="149" t="s">
        <v>356</v>
      </c>
      <c r="E442" s="176" t="s">
        <v>655</v>
      </c>
      <c r="F442" s="169"/>
      <c r="G442" s="228" t="str">
        <f t="shared" si="16"/>
        <v>5-</v>
      </c>
      <c r="H442" s="146" t="str">
        <f t="shared" si="17"/>
        <v>1605</v>
      </c>
    </row>
    <row r="443" spans="1:8" ht="24" customHeight="1">
      <c r="A443" s="173">
        <v>442</v>
      </c>
      <c r="B443" s="178" t="s">
        <v>2732</v>
      </c>
      <c r="C443" s="178">
        <v>59.43</v>
      </c>
      <c r="D443" s="149" t="s">
        <v>356</v>
      </c>
      <c r="E443" s="176" t="s">
        <v>655</v>
      </c>
      <c r="F443" s="169"/>
      <c r="G443" s="228" t="str">
        <f t="shared" si="16"/>
        <v>5-</v>
      </c>
      <c r="H443" s="146" t="str">
        <f t="shared" si="17"/>
        <v>1701</v>
      </c>
    </row>
    <row r="444" spans="1:8" ht="24" customHeight="1">
      <c r="A444" s="173">
        <v>443</v>
      </c>
      <c r="B444" s="178" t="s">
        <v>2733</v>
      </c>
      <c r="C444" s="178">
        <v>59.99</v>
      </c>
      <c r="D444" s="149" t="s">
        <v>356</v>
      </c>
      <c r="E444" s="176" t="s">
        <v>655</v>
      </c>
      <c r="F444" s="169"/>
      <c r="G444" s="228" t="str">
        <f t="shared" si="16"/>
        <v>5-</v>
      </c>
      <c r="H444" s="146" t="str">
        <f t="shared" si="17"/>
        <v>1702</v>
      </c>
    </row>
    <row r="445" spans="1:8" ht="24" customHeight="1">
      <c r="A445" s="148">
        <v>444</v>
      </c>
      <c r="B445" s="178" t="s">
        <v>2734</v>
      </c>
      <c r="C445" s="178">
        <v>59.99</v>
      </c>
      <c r="D445" s="149" t="s">
        <v>356</v>
      </c>
      <c r="E445" s="176" t="s">
        <v>655</v>
      </c>
      <c r="F445" s="169"/>
      <c r="G445" s="228" t="str">
        <f t="shared" si="16"/>
        <v>5-</v>
      </c>
      <c r="H445" s="146" t="str">
        <f t="shared" si="17"/>
        <v>1703</v>
      </c>
    </row>
    <row r="446" spans="1:8" ht="24" customHeight="1">
      <c r="A446" s="173">
        <v>445</v>
      </c>
      <c r="B446" s="178" t="s">
        <v>2735</v>
      </c>
      <c r="C446" s="178">
        <v>59.99</v>
      </c>
      <c r="D446" s="149" t="s">
        <v>356</v>
      </c>
      <c r="E446" s="176" t="s">
        <v>655</v>
      </c>
      <c r="F446" s="169"/>
      <c r="G446" s="228" t="str">
        <f t="shared" si="16"/>
        <v>5-</v>
      </c>
      <c r="H446" s="146" t="str">
        <f t="shared" si="17"/>
        <v>1704</v>
      </c>
    </row>
    <row r="447" spans="1:8" ht="24" customHeight="1">
      <c r="A447" s="173">
        <v>446</v>
      </c>
      <c r="B447" s="178" t="s">
        <v>2736</v>
      </c>
      <c r="C447" s="178">
        <v>59.8</v>
      </c>
      <c r="D447" s="149" t="s">
        <v>356</v>
      </c>
      <c r="E447" s="176" t="s">
        <v>655</v>
      </c>
      <c r="F447" s="169"/>
      <c r="G447" s="228" t="str">
        <f t="shared" si="16"/>
        <v>5-</v>
      </c>
      <c r="H447" s="146" t="str">
        <f t="shared" si="17"/>
        <v>1705</v>
      </c>
    </row>
    <row r="448" spans="1:8" ht="24" customHeight="1">
      <c r="A448" s="148">
        <v>447</v>
      </c>
      <c r="B448" s="178" t="s">
        <v>2737</v>
      </c>
      <c r="C448" s="178">
        <v>59.43</v>
      </c>
      <c r="D448" s="149" t="s">
        <v>356</v>
      </c>
      <c r="E448" s="176" t="s">
        <v>655</v>
      </c>
      <c r="F448" s="169"/>
      <c r="G448" s="228" t="str">
        <f t="shared" si="16"/>
        <v>5-</v>
      </c>
      <c r="H448" s="146" t="str">
        <f t="shared" si="17"/>
        <v>1801</v>
      </c>
    </row>
    <row r="449" spans="1:8" ht="24" customHeight="1">
      <c r="A449" s="173">
        <v>448</v>
      </c>
      <c r="B449" s="178" t="s">
        <v>2738</v>
      </c>
      <c r="C449" s="178">
        <v>59.99</v>
      </c>
      <c r="D449" s="149" t="s">
        <v>356</v>
      </c>
      <c r="E449" s="176" t="s">
        <v>655</v>
      </c>
      <c r="F449" s="169"/>
      <c r="G449" s="228" t="str">
        <f t="shared" si="16"/>
        <v>5-</v>
      </c>
      <c r="H449" s="146" t="str">
        <f t="shared" si="17"/>
        <v>1802</v>
      </c>
    </row>
    <row r="450" spans="1:8" ht="24" customHeight="1">
      <c r="A450" s="173">
        <v>449</v>
      </c>
      <c r="B450" s="178" t="s">
        <v>2739</v>
      </c>
      <c r="C450" s="178">
        <v>59.99</v>
      </c>
      <c r="D450" s="149" t="s">
        <v>356</v>
      </c>
      <c r="E450" s="176" t="s">
        <v>655</v>
      </c>
      <c r="F450" s="169"/>
      <c r="G450" s="228" t="str">
        <f t="shared" si="16"/>
        <v>5-</v>
      </c>
      <c r="H450" s="146" t="str">
        <f t="shared" si="17"/>
        <v>1803</v>
      </c>
    </row>
    <row r="451" spans="1:8" ht="24" customHeight="1">
      <c r="A451" s="148">
        <v>450</v>
      </c>
      <c r="B451" s="178" t="s">
        <v>2740</v>
      </c>
      <c r="C451" s="178">
        <v>59.99</v>
      </c>
      <c r="D451" s="149" t="s">
        <v>356</v>
      </c>
      <c r="E451" s="176" t="s">
        <v>655</v>
      </c>
      <c r="F451" s="169"/>
      <c r="G451" s="228" t="str">
        <f t="shared" si="16"/>
        <v>5-</v>
      </c>
      <c r="H451" s="146" t="str">
        <f t="shared" si="17"/>
        <v>1804</v>
      </c>
    </row>
    <row r="452" spans="1:8" ht="24" customHeight="1">
      <c r="A452" s="173">
        <v>451</v>
      </c>
      <c r="B452" s="178" t="s">
        <v>2741</v>
      </c>
      <c r="C452" s="178">
        <v>59.8</v>
      </c>
      <c r="D452" s="149" t="s">
        <v>356</v>
      </c>
      <c r="E452" s="176" t="s">
        <v>655</v>
      </c>
      <c r="F452" s="169"/>
      <c r="G452" s="228" t="str">
        <f t="shared" ref="G452:G515" si="18">LEFT(B452,2)</f>
        <v>5-</v>
      </c>
      <c r="H452" s="146" t="str">
        <f t="shared" ref="H452:H515" si="19">RIGHT(B452,4)</f>
        <v>1805</v>
      </c>
    </row>
    <row r="453" spans="1:8" ht="24" customHeight="1">
      <c r="A453" s="173">
        <v>452</v>
      </c>
      <c r="B453" s="178" t="s">
        <v>2742</v>
      </c>
      <c r="C453" s="178">
        <v>59.43</v>
      </c>
      <c r="D453" s="149" t="s">
        <v>356</v>
      </c>
      <c r="E453" s="176" t="s">
        <v>655</v>
      </c>
      <c r="F453" s="169"/>
      <c r="G453" s="228" t="str">
        <f t="shared" si="18"/>
        <v>5-</v>
      </c>
      <c r="H453" s="146" t="str">
        <f t="shared" si="19"/>
        <v>1901</v>
      </c>
    </row>
    <row r="454" spans="1:8" ht="24" customHeight="1">
      <c r="A454" s="148">
        <v>453</v>
      </c>
      <c r="B454" s="178" t="s">
        <v>2743</v>
      </c>
      <c r="C454" s="178">
        <v>59.99</v>
      </c>
      <c r="D454" s="149" t="s">
        <v>356</v>
      </c>
      <c r="E454" s="176" t="s">
        <v>655</v>
      </c>
      <c r="F454" s="169"/>
      <c r="G454" s="228" t="str">
        <f t="shared" si="18"/>
        <v>5-</v>
      </c>
      <c r="H454" s="146" t="str">
        <f t="shared" si="19"/>
        <v>1902</v>
      </c>
    </row>
    <row r="455" spans="1:8" ht="24" customHeight="1">
      <c r="A455" s="173">
        <v>454</v>
      </c>
      <c r="B455" s="178" t="s">
        <v>2744</v>
      </c>
      <c r="C455" s="178">
        <v>59.99</v>
      </c>
      <c r="D455" s="149" t="s">
        <v>356</v>
      </c>
      <c r="E455" s="176" t="s">
        <v>655</v>
      </c>
      <c r="F455" s="169"/>
      <c r="G455" s="228" t="str">
        <f t="shared" si="18"/>
        <v>5-</v>
      </c>
      <c r="H455" s="146" t="str">
        <f t="shared" si="19"/>
        <v>1903</v>
      </c>
    </row>
    <row r="456" spans="1:8" ht="24" customHeight="1">
      <c r="A456" s="173">
        <v>455</v>
      </c>
      <c r="B456" s="178" t="s">
        <v>2745</v>
      </c>
      <c r="C456" s="178">
        <v>59.99</v>
      </c>
      <c r="D456" s="149" t="s">
        <v>356</v>
      </c>
      <c r="E456" s="176" t="s">
        <v>655</v>
      </c>
      <c r="F456" s="169"/>
      <c r="G456" s="228" t="str">
        <f t="shared" si="18"/>
        <v>5-</v>
      </c>
      <c r="H456" s="146" t="str">
        <f t="shared" si="19"/>
        <v>1904</v>
      </c>
    </row>
    <row r="457" spans="1:8" ht="24" customHeight="1">
      <c r="A457" s="148">
        <v>456</v>
      </c>
      <c r="B457" s="178" t="s">
        <v>2746</v>
      </c>
      <c r="C457" s="178">
        <v>59.8</v>
      </c>
      <c r="D457" s="149" t="s">
        <v>356</v>
      </c>
      <c r="E457" s="176" t="s">
        <v>655</v>
      </c>
      <c r="F457" s="169"/>
      <c r="G457" s="228" t="str">
        <f t="shared" si="18"/>
        <v>5-</v>
      </c>
      <c r="H457" s="146" t="str">
        <f t="shared" si="19"/>
        <v>1905</v>
      </c>
    </row>
    <row r="458" spans="1:8" ht="24" customHeight="1">
      <c r="A458" s="173">
        <v>457</v>
      </c>
      <c r="B458" s="178" t="s">
        <v>2747</v>
      </c>
      <c r="C458" s="178">
        <v>59.43</v>
      </c>
      <c r="D458" s="149" t="s">
        <v>356</v>
      </c>
      <c r="E458" s="176" t="s">
        <v>655</v>
      </c>
      <c r="F458" s="169"/>
      <c r="G458" s="228" t="str">
        <f t="shared" si="18"/>
        <v>5-</v>
      </c>
      <c r="H458" s="146" t="str">
        <f t="shared" si="19"/>
        <v>2001</v>
      </c>
    </row>
    <row r="459" spans="1:8" ht="24" customHeight="1">
      <c r="A459" s="173">
        <v>458</v>
      </c>
      <c r="B459" s="178" t="s">
        <v>2748</v>
      </c>
      <c r="C459" s="178">
        <v>59.99</v>
      </c>
      <c r="D459" s="149" t="s">
        <v>356</v>
      </c>
      <c r="E459" s="176" t="s">
        <v>655</v>
      </c>
      <c r="F459" s="169"/>
      <c r="G459" s="228" t="str">
        <f t="shared" si="18"/>
        <v>5-</v>
      </c>
      <c r="H459" s="146" t="str">
        <f t="shared" si="19"/>
        <v>2002</v>
      </c>
    </row>
    <row r="460" spans="1:8" ht="24" customHeight="1">
      <c r="A460" s="148">
        <v>459</v>
      </c>
      <c r="B460" s="178" t="s">
        <v>2749</v>
      </c>
      <c r="C460" s="178">
        <v>59.99</v>
      </c>
      <c r="D460" s="149" t="s">
        <v>356</v>
      </c>
      <c r="E460" s="176" t="s">
        <v>655</v>
      </c>
      <c r="F460" s="169"/>
      <c r="G460" s="228" t="str">
        <f t="shared" si="18"/>
        <v>5-</v>
      </c>
      <c r="H460" s="146" t="str">
        <f t="shared" si="19"/>
        <v>2003</v>
      </c>
    </row>
    <row r="461" spans="1:8" ht="24" customHeight="1">
      <c r="A461" s="173">
        <v>460</v>
      </c>
      <c r="B461" s="178" t="s">
        <v>2750</v>
      </c>
      <c r="C461" s="178">
        <v>59.99</v>
      </c>
      <c r="D461" s="149" t="s">
        <v>356</v>
      </c>
      <c r="E461" s="176" t="s">
        <v>655</v>
      </c>
      <c r="F461" s="169"/>
      <c r="G461" s="228" t="str">
        <f t="shared" si="18"/>
        <v>5-</v>
      </c>
      <c r="H461" s="146" t="str">
        <f t="shared" si="19"/>
        <v>2004</v>
      </c>
    </row>
    <row r="462" spans="1:8" ht="24" customHeight="1">
      <c r="A462" s="173">
        <v>461</v>
      </c>
      <c r="B462" s="178" t="s">
        <v>2751</v>
      </c>
      <c r="C462" s="178">
        <v>59.8</v>
      </c>
      <c r="D462" s="149" t="s">
        <v>356</v>
      </c>
      <c r="E462" s="176" t="s">
        <v>655</v>
      </c>
      <c r="F462" s="169"/>
      <c r="G462" s="228" t="str">
        <f t="shared" si="18"/>
        <v>5-</v>
      </c>
      <c r="H462" s="146" t="str">
        <f t="shared" si="19"/>
        <v>2005</v>
      </c>
    </row>
    <row r="463" spans="1:8" ht="24" customHeight="1">
      <c r="A463" s="148">
        <v>462</v>
      </c>
      <c r="B463" s="178" t="s">
        <v>2752</v>
      </c>
      <c r="C463" s="178">
        <v>59.43</v>
      </c>
      <c r="D463" s="149" t="s">
        <v>356</v>
      </c>
      <c r="E463" s="176" t="s">
        <v>655</v>
      </c>
      <c r="F463" s="169"/>
      <c r="G463" s="228" t="str">
        <f t="shared" si="18"/>
        <v>5-</v>
      </c>
      <c r="H463" s="146" t="str">
        <f t="shared" si="19"/>
        <v>-201</v>
      </c>
    </row>
    <row r="464" spans="1:8" ht="24" customHeight="1">
      <c r="A464" s="173">
        <v>463</v>
      </c>
      <c r="B464" s="178" t="s">
        <v>2753</v>
      </c>
      <c r="C464" s="178">
        <v>59.99</v>
      </c>
      <c r="D464" s="149" t="s">
        <v>356</v>
      </c>
      <c r="E464" s="176" t="s">
        <v>655</v>
      </c>
      <c r="F464" s="169"/>
      <c r="G464" s="228" t="str">
        <f t="shared" si="18"/>
        <v>5-</v>
      </c>
      <c r="H464" s="146" t="str">
        <f t="shared" si="19"/>
        <v>-202</v>
      </c>
    </row>
    <row r="465" spans="1:8" ht="24" customHeight="1">
      <c r="A465" s="173">
        <v>464</v>
      </c>
      <c r="B465" s="178" t="s">
        <v>2754</v>
      </c>
      <c r="C465" s="178">
        <v>59.99</v>
      </c>
      <c r="D465" s="149" t="s">
        <v>356</v>
      </c>
      <c r="E465" s="176" t="s">
        <v>655</v>
      </c>
      <c r="F465" s="169"/>
      <c r="G465" s="228" t="str">
        <f t="shared" si="18"/>
        <v>5-</v>
      </c>
      <c r="H465" s="146" t="str">
        <f t="shared" si="19"/>
        <v>-203</v>
      </c>
    </row>
    <row r="466" spans="1:8" ht="24" customHeight="1">
      <c r="A466" s="148">
        <v>465</v>
      </c>
      <c r="B466" s="178" t="s">
        <v>2755</v>
      </c>
      <c r="C466" s="178">
        <v>59.99</v>
      </c>
      <c r="D466" s="149" t="s">
        <v>356</v>
      </c>
      <c r="E466" s="176" t="s">
        <v>655</v>
      </c>
      <c r="F466" s="169"/>
      <c r="G466" s="228" t="str">
        <f t="shared" si="18"/>
        <v>5-</v>
      </c>
      <c r="H466" s="146" t="str">
        <f t="shared" si="19"/>
        <v>-204</v>
      </c>
    </row>
    <row r="467" spans="1:8" ht="24" customHeight="1">
      <c r="A467" s="173">
        <v>466</v>
      </c>
      <c r="B467" s="178" t="s">
        <v>2756</v>
      </c>
      <c r="C467" s="178">
        <v>59.8</v>
      </c>
      <c r="D467" s="149" t="s">
        <v>356</v>
      </c>
      <c r="E467" s="176" t="s">
        <v>655</v>
      </c>
      <c r="F467" s="169"/>
      <c r="G467" s="228" t="str">
        <f t="shared" si="18"/>
        <v>5-</v>
      </c>
      <c r="H467" s="146" t="str">
        <f t="shared" si="19"/>
        <v>-205</v>
      </c>
    </row>
    <row r="468" spans="1:8" ht="24" customHeight="1">
      <c r="A468" s="173">
        <v>467</v>
      </c>
      <c r="B468" s="178" t="s">
        <v>2757</v>
      </c>
      <c r="C468" s="178">
        <v>59.43</v>
      </c>
      <c r="D468" s="149" t="s">
        <v>356</v>
      </c>
      <c r="E468" s="176" t="s">
        <v>655</v>
      </c>
      <c r="F468" s="169"/>
      <c r="G468" s="228" t="str">
        <f t="shared" si="18"/>
        <v>5-</v>
      </c>
      <c r="H468" s="146" t="str">
        <f t="shared" si="19"/>
        <v>2101</v>
      </c>
    </row>
    <row r="469" spans="1:8" ht="24" customHeight="1">
      <c r="A469" s="148">
        <v>468</v>
      </c>
      <c r="B469" s="178" t="s">
        <v>2758</v>
      </c>
      <c r="C469" s="178">
        <v>59.99</v>
      </c>
      <c r="D469" s="149" t="s">
        <v>356</v>
      </c>
      <c r="E469" s="176" t="s">
        <v>655</v>
      </c>
      <c r="F469" s="169"/>
      <c r="G469" s="228" t="str">
        <f t="shared" si="18"/>
        <v>5-</v>
      </c>
      <c r="H469" s="146" t="str">
        <f t="shared" si="19"/>
        <v>2102</v>
      </c>
    </row>
    <row r="470" spans="1:8" ht="24" customHeight="1">
      <c r="A470" s="173">
        <v>469</v>
      </c>
      <c r="B470" s="178" t="s">
        <v>2759</v>
      </c>
      <c r="C470" s="178">
        <v>59.99</v>
      </c>
      <c r="D470" s="149" t="s">
        <v>356</v>
      </c>
      <c r="E470" s="176" t="s">
        <v>655</v>
      </c>
      <c r="F470" s="169"/>
      <c r="G470" s="228" t="str">
        <f t="shared" si="18"/>
        <v>5-</v>
      </c>
      <c r="H470" s="146" t="str">
        <f t="shared" si="19"/>
        <v>2103</v>
      </c>
    </row>
    <row r="471" spans="1:8" ht="24" customHeight="1">
      <c r="A471" s="173">
        <v>470</v>
      </c>
      <c r="B471" s="178" t="s">
        <v>2760</v>
      </c>
      <c r="C471" s="178">
        <v>59.99</v>
      </c>
      <c r="D471" s="149" t="s">
        <v>356</v>
      </c>
      <c r="E471" s="176" t="s">
        <v>655</v>
      </c>
      <c r="F471" s="169"/>
      <c r="G471" s="228" t="str">
        <f t="shared" si="18"/>
        <v>5-</v>
      </c>
      <c r="H471" s="146" t="str">
        <f t="shared" si="19"/>
        <v>2104</v>
      </c>
    </row>
    <row r="472" spans="1:8" ht="24" customHeight="1">
      <c r="A472" s="148">
        <v>471</v>
      </c>
      <c r="B472" s="178" t="s">
        <v>2761</v>
      </c>
      <c r="C472" s="178">
        <v>59.8</v>
      </c>
      <c r="D472" s="149" t="s">
        <v>356</v>
      </c>
      <c r="E472" s="176" t="s">
        <v>655</v>
      </c>
      <c r="F472" s="169"/>
      <c r="G472" s="228" t="str">
        <f t="shared" si="18"/>
        <v>5-</v>
      </c>
      <c r="H472" s="146" t="str">
        <f t="shared" si="19"/>
        <v>2105</v>
      </c>
    </row>
    <row r="473" spans="1:8" ht="24" customHeight="1">
      <c r="A473" s="173">
        <v>472</v>
      </c>
      <c r="B473" s="178" t="s">
        <v>2762</v>
      </c>
      <c r="C473" s="178">
        <v>59.43</v>
      </c>
      <c r="D473" s="149" t="s">
        <v>356</v>
      </c>
      <c r="E473" s="176" t="s">
        <v>655</v>
      </c>
      <c r="F473" s="169"/>
      <c r="G473" s="228" t="str">
        <f t="shared" si="18"/>
        <v>5-</v>
      </c>
      <c r="H473" s="146" t="str">
        <f t="shared" si="19"/>
        <v>-301</v>
      </c>
    </row>
    <row r="474" spans="1:8" ht="24" customHeight="1">
      <c r="A474" s="173">
        <v>473</v>
      </c>
      <c r="B474" s="178" t="s">
        <v>2763</v>
      </c>
      <c r="C474" s="178">
        <v>59.99</v>
      </c>
      <c r="D474" s="149" t="s">
        <v>356</v>
      </c>
      <c r="E474" s="176" t="s">
        <v>655</v>
      </c>
      <c r="F474" s="169"/>
      <c r="G474" s="228" t="str">
        <f t="shared" si="18"/>
        <v>5-</v>
      </c>
      <c r="H474" s="146" t="str">
        <f t="shared" si="19"/>
        <v>-302</v>
      </c>
    </row>
    <row r="475" spans="1:8" ht="24" customHeight="1">
      <c r="A475" s="148">
        <v>474</v>
      </c>
      <c r="B475" s="178" t="s">
        <v>2764</v>
      </c>
      <c r="C475" s="178">
        <v>59.99</v>
      </c>
      <c r="D475" s="149" t="s">
        <v>356</v>
      </c>
      <c r="E475" s="176" t="s">
        <v>655</v>
      </c>
      <c r="F475" s="169"/>
      <c r="G475" s="228" t="str">
        <f t="shared" si="18"/>
        <v>5-</v>
      </c>
      <c r="H475" s="146" t="str">
        <f t="shared" si="19"/>
        <v>-303</v>
      </c>
    </row>
    <row r="476" spans="1:8" ht="24" customHeight="1">
      <c r="A476" s="173">
        <v>475</v>
      </c>
      <c r="B476" s="178" t="s">
        <v>2765</v>
      </c>
      <c r="C476" s="178">
        <v>59.99</v>
      </c>
      <c r="D476" s="149" t="s">
        <v>356</v>
      </c>
      <c r="E476" s="176" t="s">
        <v>655</v>
      </c>
      <c r="F476" s="169"/>
      <c r="G476" s="228" t="str">
        <f t="shared" si="18"/>
        <v>5-</v>
      </c>
      <c r="H476" s="146" t="str">
        <f t="shared" si="19"/>
        <v>-304</v>
      </c>
    </row>
    <row r="477" spans="1:8" ht="24" customHeight="1">
      <c r="A477" s="173">
        <v>476</v>
      </c>
      <c r="B477" s="178" t="s">
        <v>2766</v>
      </c>
      <c r="C477" s="178">
        <v>59.8</v>
      </c>
      <c r="D477" s="149" t="s">
        <v>356</v>
      </c>
      <c r="E477" s="176" t="s">
        <v>655</v>
      </c>
      <c r="F477" s="169"/>
      <c r="G477" s="228" t="str">
        <f t="shared" si="18"/>
        <v>5-</v>
      </c>
      <c r="H477" s="146" t="str">
        <f t="shared" si="19"/>
        <v>-305</v>
      </c>
    </row>
    <row r="478" spans="1:8" ht="24" customHeight="1">
      <c r="A478" s="148">
        <v>477</v>
      </c>
      <c r="B478" s="178" t="s">
        <v>2767</v>
      </c>
      <c r="C478" s="178">
        <v>59.43</v>
      </c>
      <c r="D478" s="149" t="s">
        <v>356</v>
      </c>
      <c r="E478" s="176" t="s">
        <v>655</v>
      </c>
      <c r="F478" s="169"/>
      <c r="G478" s="228" t="str">
        <f t="shared" si="18"/>
        <v>5-</v>
      </c>
      <c r="H478" s="146" t="str">
        <f t="shared" si="19"/>
        <v>-401</v>
      </c>
    </row>
    <row r="479" spans="1:8" ht="24" customHeight="1">
      <c r="A479" s="173">
        <v>478</v>
      </c>
      <c r="B479" s="178" t="s">
        <v>2768</v>
      </c>
      <c r="C479" s="178">
        <v>59.99</v>
      </c>
      <c r="D479" s="149" t="s">
        <v>356</v>
      </c>
      <c r="E479" s="176" t="s">
        <v>655</v>
      </c>
      <c r="F479" s="169"/>
      <c r="G479" s="228" t="str">
        <f t="shared" si="18"/>
        <v>5-</v>
      </c>
      <c r="H479" s="146" t="str">
        <f t="shared" si="19"/>
        <v>-402</v>
      </c>
    </row>
    <row r="480" spans="1:8" ht="24" customHeight="1">
      <c r="A480" s="173">
        <v>479</v>
      </c>
      <c r="B480" s="178" t="s">
        <v>2769</v>
      </c>
      <c r="C480" s="178">
        <v>59.99</v>
      </c>
      <c r="D480" s="149" t="s">
        <v>356</v>
      </c>
      <c r="E480" s="176" t="s">
        <v>655</v>
      </c>
      <c r="F480" s="169"/>
      <c r="G480" s="228" t="str">
        <f t="shared" si="18"/>
        <v>5-</v>
      </c>
      <c r="H480" s="146" t="str">
        <f t="shared" si="19"/>
        <v>-403</v>
      </c>
    </row>
    <row r="481" spans="1:8" ht="24" customHeight="1">
      <c r="A481" s="148">
        <v>480</v>
      </c>
      <c r="B481" s="178" t="s">
        <v>2770</v>
      </c>
      <c r="C481" s="178">
        <v>59.99</v>
      </c>
      <c r="D481" s="149" t="s">
        <v>356</v>
      </c>
      <c r="E481" s="176" t="s">
        <v>655</v>
      </c>
      <c r="F481" s="169"/>
      <c r="G481" s="228" t="str">
        <f t="shared" si="18"/>
        <v>5-</v>
      </c>
      <c r="H481" s="146" t="str">
        <f t="shared" si="19"/>
        <v>-404</v>
      </c>
    </row>
    <row r="482" spans="1:8" ht="24" customHeight="1">
      <c r="A482" s="173">
        <v>481</v>
      </c>
      <c r="B482" s="178" t="s">
        <v>2771</v>
      </c>
      <c r="C482" s="178">
        <v>59.8</v>
      </c>
      <c r="D482" s="149" t="s">
        <v>356</v>
      </c>
      <c r="E482" s="176" t="s">
        <v>655</v>
      </c>
      <c r="F482" s="169"/>
      <c r="G482" s="228" t="str">
        <f t="shared" si="18"/>
        <v>5-</v>
      </c>
      <c r="H482" s="146" t="str">
        <f t="shared" si="19"/>
        <v>-405</v>
      </c>
    </row>
    <row r="483" spans="1:8" ht="24" customHeight="1">
      <c r="A483" s="173">
        <v>482</v>
      </c>
      <c r="B483" s="178" t="s">
        <v>2772</v>
      </c>
      <c r="C483" s="178">
        <v>59.43</v>
      </c>
      <c r="D483" s="149" t="s">
        <v>356</v>
      </c>
      <c r="E483" s="176" t="s">
        <v>655</v>
      </c>
      <c r="F483" s="169"/>
      <c r="G483" s="228" t="str">
        <f t="shared" si="18"/>
        <v>5-</v>
      </c>
      <c r="H483" s="146" t="str">
        <f t="shared" si="19"/>
        <v>-501</v>
      </c>
    </row>
    <row r="484" spans="1:8" ht="24" customHeight="1">
      <c r="A484" s="148">
        <v>483</v>
      </c>
      <c r="B484" s="178" t="s">
        <v>2773</v>
      </c>
      <c r="C484" s="178">
        <v>59.99</v>
      </c>
      <c r="D484" s="149" t="s">
        <v>356</v>
      </c>
      <c r="E484" s="176" t="s">
        <v>655</v>
      </c>
      <c r="F484" s="169"/>
      <c r="G484" s="228" t="str">
        <f t="shared" si="18"/>
        <v>5-</v>
      </c>
      <c r="H484" s="146" t="str">
        <f t="shared" si="19"/>
        <v>-502</v>
      </c>
    </row>
    <row r="485" spans="1:8" ht="24" customHeight="1">
      <c r="A485" s="173">
        <v>484</v>
      </c>
      <c r="B485" s="178" t="s">
        <v>2774</v>
      </c>
      <c r="C485" s="178">
        <v>59.99</v>
      </c>
      <c r="D485" s="149" t="s">
        <v>356</v>
      </c>
      <c r="E485" s="176" t="s">
        <v>655</v>
      </c>
      <c r="F485" s="169"/>
      <c r="G485" s="228" t="str">
        <f t="shared" si="18"/>
        <v>5-</v>
      </c>
      <c r="H485" s="146" t="str">
        <f t="shared" si="19"/>
        <v>-503</v>
      </c>
    </row>
    <row r="486" spans="1:8" ht="24" customHeight="1">
      <c r="A486" s="173">
        <v>485</v>
      </c>
      <c r="B486" s="178" t="s">
        <v>2775</v>
      </c>
      <c r="C486" s="178">
        <v>59.99</v>
      </c>
      <c r="D486" s="149" t="s">
        <v>356</v>
      </c>
      <c r="E486" s="176" t="s">
        <v>655</v>
      </c>
      <c r="F486" s="169"/>
      <c r="G486" s="228" t="str">
        <f t="shared" si="18"/>
        <v>5-</v>
      </c>
      <c r="H486" s="146" t="str">
        <f t="shared" si="19"/>
        <v>-504</v>
      </c>
    </row>
    <row r="487" spans="1:8" ht="24" customHeight="1">
      <c r="A487" s="148">
        <v>486</v>
      </c>
      <c r="B487" s="178" t="s">
        <v>2776</v>
      </c>
      <c r="C487" s="178">
        <v>59.8</v>
      </c>
      <c r="D487" s="149" t="s">
        <v>356</v>
      </c>
      <c r="E487" s="176" t="s">
        <v>655</v>
      </c>
      <c r="F487" s="169"/>
      <c r="G487" s="228" t="str">
        <f t="shared" si="18"/>
        <v>5-</v>
      </c>
      <c r="H487" s="146" t="str">
        <f t="shared" si="19"/>
        <v>-505</v>
      </c>
    </row>
    <row r="488" spans="1:8" ht="24" customHeight="1">
      <c r="A488" s="173">
        <v>487</v>
      </c>
      <c r="B488" s="178" t="s">
        <v>2777</v>
      </c>
      <c r="C488" s="178">
        <v>59.43</v>
      </c>
      <c r="D488" s="149" t="s">
        <v>356</v>
      </c>
      <c r="E488" s="176" t="s">
        <v>655</v>
      </c>
      <c r="F488" s="169"/>
      <c r="G488" s="228" t="str">
        <f t="shared" si="18"/>
        <v>5-</v>
      </c>
      <c r="H488" s="146" t="str">
        <f t="shared" si="19"/>
        <v>-601</v>
      </c>
    </row>
    <row r="489" spans="1:8" ht="24" customHeight="1">
      <c r="A489" s="173">
        <v>488</v>
      </c>
      <c r="B489" s="178" t="s">
        <v>2778</v>
      </c>
      <c r="C489" s="178">
        <v>59.99</v>
      </c>
      <c r="D489" s="149" t="s">
        <v>356</v>
      </c>
      <c r="E489" s="176" t="s">
        <v>655</v>
      </c>
      <c r="F489" s="169"/>
      <c r="G489" s="228" t="str">
        <f t="shared" si="18"/>
        <v>5-</v>
      </c>
      <c r="H489" s="146" t="str">
        <f t="shared" si="19"/>
        <v>-602</v>
      </c>
    </row>
    <row r="490" spans="1:8" ht="24" customHeight="1">
      <c r="A490" s="148">
        <v>489</v>
      </c>
      <c r="B490" s="178" t="s">
        <v>2779</v>
      </c>
      <c r="C490" s="178">
        <v>59.99</v>
      </c>
      <c r="D490" s="149" t="s">
        <v>356</v>
      </c>
      <c r="E490" s="176" t="s">
        <v>655</v>
      </c>
      <c r="F490" s="169"/>
      <c r="G490" s="228" t="str">
        <f t="shared" si="18"/>
        <v>5-</v>
      </c>
      <c r="H490" s="146" t="str">
        <f t="shared" si="19"/>
        <v>-603</v>
      </c>
    </row>
    <row r="491" spans="1:8" ht="24" customHeight="1">
      <c r="A491" s="173">
        <v>490</v>
      </c>
      <c r="B491" s="178" t="s">
        <v>2780</v>
      </c>
      <c r="C491" s="178">
        <v>59.99</v>
      </c>
      <c r="D491" s="149" t="s">
        <v>356</v>
      </c>
      <c r="E491" s="176" t="s">
        <v>655</v>
      </c>
      <c r="F491" s="169"/>
      <c r="G491" s="228" t="str">
        <f t="shared" si="18"/>
        <v>5-</v>
      </c>
      <c r="H491" s="146" t="str">
        <f t="shared" si="19"/>
        <v>-604</v>
      </c>
    </row>
    <row r="492" spans="1:8" ht="24" customHeight="1">
      <c r="A492" s="173">
        <v>491</v>
      </c>
      <c r="B492" s="178" t="s">
        <v>2781</v>
      </c>
      <c r="C492" s="178">
        <v>59.8</v>
      </c>
      <c r="D492" s="149" t="s">
        <v>356</v>
      </c>
      <c r="E492" s="176" t="s">
        <v>655</v>
      </c>
      <c r="F492" s="169"/>
      <c r="G492" s="228" t="str">
        <f t="shared" si="18"/>
        <v>5-</v>
      </c>
      <c r="H492" s="146" t="str">
        <f t="shared" si="19"/>
        <v>-605</v>
      </c>
    </row>
    <row r="493" spans="1:8" ht="24" customHeight="1">
      <c r="A493" s="148">
        <v>492</v>
      </c>
      <c r="B493" s="178" t="s">
        <v>2782</v>
      </c>
      <c r="C493" s="178">
        <v>59.43</v>
      </c>
      <c r="D493" s="149" t="s">
        <v>356</v>
      </c>
      <c r="E493" s="176" t="s">
        <v>655</v>
      </c>
      <c r="F493" s="169"/>
      <c r="G493" s="228" t="str">
        <f t="shared" si="18"/>
        <v>5-</v>
      </c>
      <c r="H493" s="146" t="str">
        <f t="shared" si="19"/>
        <v>-701</v>
      </c>
    </row>
    <row r="494" spans="1:8" ht="24" customHeight="1">
      <c r="A494" s="173">
        <v>493</v>
      </c>
      <c r="B494" s="178" t="s">
        <v>2783</v>
      </c>
      <c r="C494" s="178">
        <v>59.99</v>
      </c>
      <c r="D494" s="149" t="s">
        <v>356</v>
      </c>
      <c r="E494" s="176" t="s">
        <v>655</v>
      </c>
      <c r="F494" s="169"/>
      <c r="G494" s="228" t="str">
        <f t="shared" si="18"/>
        <v>5-</v>
      </c>
      <c r="H494" s="146" t="str">
        <f t="shared" si="19"/>
        <v>-702</v>
      </c>
    </row>
    <row r="495" spans="1:8" ht="24" customHeight="1">
      <c r="A495" s="173">
        <v>494</v>
      </c>
      <c r="B495" s="178" t="s">
        <v>2784</v>
      </c>
      <c r="C495" s="178">
        <v>59.99</v>
      </c>
      <c r="D495" s="149" t="s">
        <v>356</v>
      </c>
      <c r="E495" s="176" t="s">
        <v>655</v>
      </c>
      <c r="F495" s="169"/>
      <c r="G495" s="228" t="str">
        <f t="shared" si="18"/>
        <v>5-</v>
      </c>
      <c r="H495" s="146" t="str">
        <f t="shared" si="19"/>
        <v>-703</v>
      </c>
    </row>
    <row r="496" spans="1:8" ht="24" customHeight="1">
      <c r="A496" s="148">
        <v>495</v>
      </c>
      <c r="B496" s="178" t="s">
        <v>2785</v>
      </c>
      <c r="C496" s="178">
        <v>59.99</v>
      </c>
      <c r="D496" s="149" t="s">
        <v>356</v>
      </c>
      <c r="E496" s="176" t="s">
        <v>655</v>
      </c>
      <c r="F496" s="169"/>
      <c r="G496" s="228" t="str">
        <f t="shared" si="18"/>
        <v>5-</v>
      </c>
      <c r="H496" s="146" t="str">
        <f t="shared" si="19"/>
        <v>-704</v>
      </c>
    </row>
    <row r="497" spans="1:8" ht="24" customHeight="1">
      <c r="A497" s="173">
        <v>496</v>
      </c>
      <c r="B497" s="178" t="s">
        <v>2786</v>
      </c>
      <c r="C497" s="178">
        <v>59.8</v>
      </c>
      <c r="D497" s="149" t="s">
        <v>356</v>
      </c>
      <c r="E497" s="176" t="s">
        <v>655</v>
      </c>
      <c r="F497" s="169"/>
      <c r="G497" s="228" t="str">
        <f t="shared" si="18"/>
        <v>5-</v>
      </c>
      <c r="H497" s="146" t="str">
        <f t="shared" si="19"/>
        <v>-705</v>
      </c>
    </row>
    <row r="498" spans="1:8" ht="24" customHeight="1">
      <c r="A498" s="173">
        <v>497</v>
      </c>
      <c r="B498" s="178" t="s">
        <v>2787</v>
      </c>
      <c r="C498" s="178">
        <v>59.43</v>
      </c>
      <c r="D498" s="149" t="s">
        <v>356</v>
      </c>
      <c r="E498" s="176" t="s">
        <v>655</v>
      </c>
      <c r="F498" s="169"/>
      <c r="G498" s="228" t="str">
        <f t="shared" si="18"/>
        <v>5-</v>
      </c>
      <c r="H498" s="146" t="str">
        <f t="shared" si="19"/>
        <v>-801</v>
      </c>
    </row>
    <row r="499" spans="1:8" ht="24" customHeight="1">
      <c r="A499" s="148">
        <v>498</v>
      </c>
      <c r="B499" s="178" t="s">
        <v>2788</v>
      </c>
      <c r="C499" s="178">
        <v>59.99</v>
      </c>
      <c r="D499" s="149" t="s">
        <v>356</v>
      </c>
      <c r="E499" s="176" t="s">
        <v>655</v>
      </c>
      <c r="F499" s="169"/>
      <c r="G499" s="228" t="str">
        <f t="shared" si="18"/>
        <v>5-</v>
      </c>
      <c r="H499" s="146" t="str">
        <f t="shared" si="19"/>
        <v>-802</v>
      </c>
    </row>
    <row r="500" spans="1:8" ht="24" customHeight="1">
      <c r="A500" s="173">
        <v>499</v>
      </c>
      <c r="B500" s="178" t="s">
        <v>2789</v>
      </c>
      <c r="C500" s="178">
        <v>59.99</v>
      </c>
      <c r="D500" s="149" t="s">
        <v>356</v>
      </c>
      <c r="E500" s="176" t="s">
        <v>655</v>
      </c>
      <c r="F500" s="169"/>
      <c r="G500" s="228" t="str">
        <f t="shared" si="18"/>
        <v>5-</v>
      </c>
      <c r="H500" s="146" t="str">
        <f t="shared" si="19"/>
        <v>-803</v>
      </c>
    </row>
    <row r="501" spans="1:8" ht="24" customHeight="1">
      <c r="A501" s="173">
        <v>500</v>
      </c>
      <c r="B501" s="178" t="s">
        <v>2790</v>
      </c>
      <c r="C501" s="178">
        <v>59.99</v>
      </c>
      <c r="D501" s="149" t="s">
        <v>356</v>
      </c>
      <c r="E501" s="176" t="s">
        <v>655</v>
      </c>
      <c r="F501" s="169"/>
      <c r="G501" s="228" t="str">
        <f t="shared" si="18"/>
        <v>5-</v>
      </c>
      <c r="H501" s="146" t="str">
        <f t="shared" si="19"/>
        <v>-804</v>
      </c>
    </row>
    <row r="502" spans="1:8" ht="24" customHeight="1">
      <c r="A502" s="148">
        <v>501</v>
      </c>
      <c r="B502" s="178" t="s">
        <v>2791</v>
      </c>
      <c r="C502" s="178">
        <v>59.8</v>
      </c>
      <c r="D502" s="149" t="s">
        <v>356</v>
      </c>
      <c r="E502" s="176" t="s">
        <v>655</v>
      </c>
      <c r="F502" s="169"/>
      <c r="G502" s="228" t="str">
        <f t="shared" si="18"/>
        <v>5-</v>
      </c>
      <c r="H502" s="146" t="str">
        <f t="shared" si="19"/>
        <v>-805</v>
      </c>
    </row>
    <row r="503" spans="1:8" ht="24" customHeight="1">
      <c r="A503" s="173">
        <v>502</v>
      </c>
      <c r="B503" s="178" t="s">
        <v>2792</v>
      </c>
      <c r="C503" s="178">
        <v>59.43</v>
      </c>
      <c r="D503" s="149" t="s">
        <v>356</v>
      </c>
      <c r="E503" s="176" t="s">
        <v>655</v>
      </c>
      <c r="F503" s="169"/>
      <c r="G503" s="228" t="str">
        <f t="shared" si="18"/>
        <v>5-</v>
      </c>
      <c r="H503" s="146" t="str">
        <f t="shared" si="19"/>
        <v>-901</v>
      </c>
    </row>
    <row r="504" spans="1:8" ht="24" customHeight="1">
      <c r="A504" s="173">
        <v>503</v>
      </c>
      <c r="B504" s="178" t="s">
        <v>2793</v>
      </c>
      <c r="C504" s="178">
        <v>59.99</v>
      </c>
      <c r="D504" s="149" t="s">
        <v>356</v>
      </c>
      <c r="E504" s="176" t="s">
        <v>655</v>
      </c>
      <c r="F504" s="169"/>
      <c r="G504" s="228" t="str">
        <f t="shared" si="18"/>
        <v>5-</v>
      </c>
      <c r="H504" s="146" t="str">
        <f t="shared" si="19"/>
        <v>-902</v>
      </c>
    </row>
    <row r="505" spans="1:8" ht="24" customHeight="1">
      <c r="A505" s="148">
        <v>504</v>
      </c>
      <c r="B505" s="178" t="s">
        <v>2794</v>
      </c>
      <c r="C505" s="178">
        <v>59.99</v>
      </c>
      <c r="D505" s="149" t="s">
        <v>356</v>
      </c>
      <c r="E505" s="176" t="s">
        <v>655</v>
      </c>
      <c r="F505" s="169"/>
      <c r="G505" s="228" t="str">
        <f t="shared" si="18"/>
        <v>5-</v>
      </c>
      <c r="H505" s="146" t="str">
        <f t="shared" si="19"/>
        <v>-903</v>
      </c>
    </row>
    <row r="506" spans="1:8" ht="24" customHeight="1">
      <c r="A506" s="173">
        <v>505</v>
      </c>
      <c r="B506" s="178" t="s">
        <v>2795</v>
      </c>
      <c r="C506" s="178">
        <v>59.99</v>
      </c>
      <c r="D506" s="149" t="s">
        <v>356</v>
      </c>
      <c r="E506" s="176" t="s">
        <v>655</v>
      </c>
      <c r="F506" s="169"/>
      <c r="G506" s="228" t="str">
        <f t="shared" si="18"/>
        <v>5-</v>
      </c>
      <c r="H506" s="146" t="str">
        <f t="shared" si="19"/>
        <v>-904</v>
      </c>
    </row>
    <row r="507" spans="1:8" ht="24" customHeight="1">
      <c r="A507" s="173">
        <v>506</v>
      </c>
      <c r="B507" s="178" t="s">
        <v>2796</v>
      </c>
      <c r="C507" s="178">
        <v>59.8</v>
      </c>
      <c r="D507" s="149" t="s">
        <v>356</v>
      </c>
      <c r="E507" s="176" t="s">
        <v>655</v>
      </c>
      <c r="F507" s="169"/>
      <c r="G507" s="228" t="str">
        <f t="shared" si="18"/>
        <v>5-</v>
      </c>
      <c r="H507" s="146" t="str">
        <f t="shared" si="19"/>
        <v>-905</v>
      </c>
    </row>
    <row r="508" spans="1:8" ht="24" customHeight="1">
      <c r="A508" s="148">
        <v>507</v>
      </c>
      <c r="B508" s="172" t="s">
        <v>2797</v>
      </c>
      <c r="C508" s="151">
        <v>59.92</v>
      </c>
      <c r="D508" s="149" t="s">
        <v>356</v>
      </c>
      <c r="E508" s="149" t="s">
        <v>655</v>
      </c>
      <c r="F508" s="169"/>
      <c r="G508" s="228" t="str">
        <f t="shared" si="18"/>
        <v>10</v>
      </c>
      <c r="H508" s="146" t="str">
        <f t="shared" si="19"/>
        <v>-801</v>
      </c>
    </row>
    <row r="509" spans="1:8" ht="24" customHeight="1">
      <c r="A509" s="173">
        <v>508</v>
      </c>
      <c r="B509" s="172" t="s">
        <v>2798</v>
      </c>
      <c r="C509" s="151">
        <v>59.64</v>
      </c>
      <c r="D509" s="149" t="s">
        <v>356</v>
      </c>
      <c r="E509" s="149" t="s">
        <v>655</v>
      </c>
      <c r="F509" s="169"/>
      <c r="G509" s="228" t="str">
        <f t="shared" si="18"/>
        <v>10</v>
      </c>
      <c r="H509" s="146" t="str">
        <f t="shared" si="19"/>
        <v>-802</v>
      </c>
    </row>
    <row r="510" spans="1:8" ht="24" customHeight="1">
      <c r="A510" s="173">
        <v>509</v>
      </c>
      <c r="B510" s="172" t="s">
        <v>2799</v>
      </c>
      <c r="C510" s="151">
        <v>59.64</v>
      </c>
      <c r="D510" s="149" t="s">
        <v>356</v>
      </c>
      <c r="E510" s="149" t="s">
        <v>655</v>
      </c>
      <c r="F510" s="169"/>
      <c r="G510" s="228" t="str">
        <f t="shared" si="18"/>
        <v>10</v>
      </c>
      <c r="H510" s="146" t="str">
        <f t="shared" si="19"/>
        <v>-803</v>
      </c>
    </row>
    <row r="511" spans="1:8" ht="24" customHeight="1">
      <c r="A511" s="148">
        <v>510</v>
      </c>
      <c r="B511" s="172" t="s">
        <v>2800</v>
      </c>
      <c r="C511" s="151">
        <v>59.64</v>
      </c>
      <c r="D511" s="149" t="s">
        <v>356</v>
      </c>
      <c r="E511" s="149" t="s">
        <v>655</v>
      </c>
      <c r="F511" s="169"/>
      <c r="G511" s="228" t="str">
        <f t="shared" si="18"/>
        <v>10</v>
      </c>
      <c r="H511" s="146" t="str">
        <f t="shared" si="19"/>
        <v>-804</v>
      </c>
    </row>
    <row r="512" spans="1:8" ht="24" customHeight="1">
      <c r="A512" s="173">
        <v>511</v>
      </c>
      <c r="B512" s="172" t="s">
        <v>2801</v>
      </c>
      <c r="C512" s="151">
        <v>59.23</v>
      </c>
      <c r="D512" s="149" t="s">
        <v>356</v>
      </c>
      <c r="E512" s="149" t="s">
        <v>655</v>
      </c>
      <c r="F512" s="169"/>
      <c r="G512" s="228" t="str">
        <f t="shared" si="18"/>
        <v>10</v>
      </c>
      <c r="H512" s="146" t="str">
        <f t="shared" si="19"/>
        <v>-805</v>
      </c>
    </row>
    <row r="513" spans="1:8" ht="24" customHeight="1">
      <c r="A513" s="173">
        <v>512</v>
      </c>
      <c r="B513" s="172" t="s">
        <v>2802</v>
      </c>
      <c r="C513" s="151">
        <v>59.92</v>
      </c>
      <c r="D513" s="149" t="s">
        <v>356</v>
      </c>
      <c r="E513" s="149" t="s">
        <v>655</v>
      </c>
      <c r="F513" s="169"/>
      <c r="G513" s="228" t="str">
        <f t="shared" si="18"/>
        <v>10</v>
      </c>
      <c r="H513" s="146" t="str">
        <f t="shared" si="19"/>
        <v>-901</v>
      </c>
    </row>
    <row r="514" spans="1:8" ht="24" customHeight="1">
      <c r="A514" s="148">
        <v>513</v>
      </c>
      <c r="B514" s="172" t="s">
        <v>2803</v>
      </c>
      <c r="C514" s="151">
        <v>59.64</v>
      </c>
      <c r="D514" s="149" t="s">
        <v>356</v>
      </c>
      <c r="E514" s="149" t="s">
        <v>655</v>
      </c>
      <c r="F514" s="169"/>
      <c r="G514" s="228" t="str">
        <f t="shared" si="18"/>
        <v>10</v>
      </c>
      <c r="H514" s="146" t="str">
        <f t="shared" si="19"/>
        <v>-902</v>
      </c>
    </row>
    <row r="515" spans="1:8" ht="24" customHeight="1">
      <c r="A515" s="173">
        <v>514</v>
      </c>
      <c r="B515" s="172" t="s">
        <v>2804</v>
      </c>
      <c r="C515" s="151">
        <v>59.64</v>
      </c>
      <c r="D515" s="149" t="s">
        <v>356</v>
      </c>
      <c r="E515" s="149" t="s">
        <v>655</v>
      </c>
      <c r="F515" s="169"/>
      <c r="G515" s="228" t="str">
        <f t="shared" si="18"/>
        <v>10</v>
      </c>
      <c r="H515" s="146" t="str">
        <f t="shared" si="19"/>
        <v>-903</v>
      </c>
    </row>
    <row r="516" spans="1:8" ht="24" customHeight="1">
      <c r="A516" s="173">
        <v>515</v>
      </c>
      <c r="B516" s="172" t="s">
        <v>2805</v>
      </c>
      <c r="C516" s="151">
        <v>59.64</v>
      </c>
      <c r="D516" s="149" t="s">
        <v>356</v>
      </c>
      <c r="E516" s="149" t="s">
        <v>655</v>
      </c>
      <c r="F516" s="169"/>
      <c r="G516" s="228" t="str">
        <f t="shared" ref="G516:G579" si="20">LEFT(B516,2)</f>
        <v>10</v>
      </c>
      <c r="H516" s="146" t="str">
        <f t="shared" ref="H516:H579" si="21">RIGHT(B516,4)</f>
        <v>-904</v>
      </c>
    </row>
    <row r="517" spans="1:8" ht="24" customHeight="1">
      <c r="A517" s="148">
        <v>516</v>
      </c>
      <c r="B517" s="172" t="s">
        <v>2806</v>
      </c>
      <c r="C517" s="151">
        <v>59.23</v>
      </c>
      <c r="D517" s="149" t="s">
        <v>356</v>
      </c>
      <c r="E517" s="149" t="s">
        <v>655</v>
      </c>
      <c r="F517" s="169"/>
      <c r="G517" s="228" t="str">
        <f t="shared" si="20"/>
        <v>10</v>
      </c>
      <c r="H517" s="146" t="str">
        <f t="shared" si="21"/>
        <v>-905</v>
      </c>
    </row>
    <row r="518" spans="1:8" ht="24" customHeight="1">
      <c r="A518" s="173">
        <v>517</v>
      </c>
      <c r="B518" s="172" t="s">
        <v>2807</v>
      </c>
      <c r="C518" s="151">
        <v>59.92</v>
      </c>
      <c r="D518" s="149" t="s">
        <v>356</v>
      </c>
      <c r="E518" s="149" t="s">
        <v>655</v>
      </c>
      <c r="F518" s="169"/>
      <c r="G518" s="228" t="str">
        <f t="shared" si="20"/>
        <v>10</v>
      </c>
      <c r="H518" s="146" t="str">
        <f t="shared" si="21"/>
        <v>1001</v>
      </c>
    </row>
    <row r="519" spans="1:8" ht="24" customHeight="1">
      <c r="A519" s="173">
        <v>518</v>
      </c>
      <c r="B519" s="172" t="s">
        <v>2808</v>
      </c>
      <c r="C519" s="151">
        <v>59.64</v>
      </c>
      <c r="D519" s="149" t="s">
        <v>356</v>
      </c>
      <c r="E519" s="149" t="s">
        <v>655</v>
      </c>
      <c r="F519" s="169"/>
      <c r="G519" s="228" t="str">
        <f t="shared" si="20"/>
        <v>10</v>
      </c>
      <c r="H519" s="146" t="str">
        <f t="shared" si="21"/>
        <v>1002</v>
      </c>
    </row>
    <row r="520" spans="1:8" ht="24" customHeight="1">
      <c r="A520" s="148">
        <v>519</v>
      </c>
      <c r="B520" s="172" t="s">
        <v>2809</v>
      </c>
      <c r="C520" s="151">
        <v>59.64</v>
      </c>
      <c r="D520" s="149" t="s">
        <v>356</v>
      </c>
      <c r="E520" s="149" t="s">
        <v>655</v>
      </c>
      <c r="F520" s="169"/>
      <c r="G520" s="228" t="str">
        <f t="shared" si="20"/>
        <v>10</v>
      </c>
      <c r="H520" s="146" t="str">
        <f t="shared" si="21"/>
        <v>1003</v>
      </c>
    </row>
    <row r="521" spans="1:8" ht="24" customHeight="1">
      <c r="A521" s="173">
        <v>520</v>
      </c>
      <c r="B521" s="172" t="s">
        <v>2810</v>
      </c>
      <c r="C521" s="151">
        <v>59.64</v>
      </c>
      <c r="D521" s="149" t="s">
        <v>356</v>
      </c>
      <c r="E521" s="149" t="s">
        <v>655</v>
      </c>
      <c r="F521" s="169"/>
      <c r="G521" s="228" t="str">
        <f t="shared" si="20"/>
        <v>10</v>
      </c>
      <c r="H521" s="146" t="str">
        <f t="shared" si="21"/>
        <v>1004</v>
      </c>
    </row>
    <row r="522" spans="1:8" ht="24" customHeight="1">
      <c r="A522" s="173">
        <v>521</v>
      </c>
      <c r="B522" s="172" t="s">
        <v>2811</v>
      </c>
      <c r="C522" s="151">
        <v>59.23</v>
      </c>
      <c r="D522" s="149" t="s">
        <v>356</v>
      </c>
      <c r="E522" s="149" t="s">
        <v>655</v>
      </c>
      <c r="F522" s="169"/>
      <c r="G522" s="228" t="str">
        <f t="shared" si="20"/>
        <v>10</v>
      </c>
      <c r="H522" s="146" t="str">
        <f t="shared" si="21"/>
        <v>1005</v>
      </c>
    </row>
    <row r="523" spans="1:8" ht="24" customHeight="1">
      <c r="A523" s="148">
        <v>522</v>
      </c>
      <c r="B523" s="172" t="s">
        <v>2812</v>
      </c>
      <c r="C523" s="151">
        <v>59.92</v>
      </c>
      <c r="D523" s="149" t="s">
        <v>356</v>
      </c>
      <c r="E523" s="149" t="s">
        <v>655</v>
      </c>
      <c r="F523" s="169"/>
      <c r="G523" s="228" t="str">
        <f t="shared" si="20"/>
        <v>10</v>
      </c>
      <c r="H523" s="146" t="str">
        <f t="shared" si="21"/>
        <v>1101</v>
      </c>
    </row>
    <row r="524" spans="1:8" ht="24" customHeight="1">
      <c r="A524" s="173">
        <v>523</v>
      </c>
      <c r="B524" s="172" t="s">
        <v>2813</v>
      </c>
      <c r="C524" s="151">
        <v>59.64</v>
      </c>
      <c r="D524" s="149" t="s">
        <v>356</v>
      </c>
      <c r="E524" s="149" t="s">
        <v>655</v>
      </c>
      <c r="F524" s="169"/>
      <c r="G524" s="228" t="str">
        <f t="shared" si="20"/>
        <v>10</v>
      </c>
      <c r="H524" s="146" t="str">
        <f t="shared" si="21"/>
        <v>1102</v>
      </c>
    </row>
    <row r="525" spans="1:8" ht="24" customHeight="1">
      <c r="A525" s="173">
        <v>524</v>
      </c>
      <c r="B525" s="172" t="s">
        <v>2814</v>
      </c>
      <c r="C525" s="151">
        <v>59.64</v>
      </c>
      <c r="D525" s="149" t="s">
        <v>356</v>
      </c>
      <c r="E525" s="149" t="s">
        <v>655</v>
      </c>
      <c r="F525" s="169"/>
      <c r="G525" s="228" t="str">
        <f t="shared" si="20"/>
        <v>10</v>
      </c>
      <c r="H525" s="146" t="str">
        <f t="shared" si="21"/>
        <v>1103</v>
      </c>
    </row>
    <row r="526" spans="1:8" ht="24" customHeight="1">
      <c r="A526" s="148">
        <v>525</v>
      </c>
      <c r="B526" s="172" t="s">
        <v>2815</v>
      </c>
      <c r="C526" s="151">
        <v>59.64</v>
      </c>
      <c r="D526" s="149" t="s">
        <v>356</v>
      </c>
      <c r="E526" s="149" t="s">
        <v>655</v>
      </c>
      <c r="F526" s="169"/>
      <c r="G526" s="228" t="str">
        <f t="shared" si="20"/>
        <v>10</v>
      </c>
      <c r="H526" s="146" t="str">
        <f t="shared" si="21"/>
        <v>1104</v>
      </c>
    </row>
    <row r="527" spans="1:8" ht="24" customHeight="1">
      <c r="A527" s="173">
        <v>526</v>
      </c>
      <c r="B527" s="172" t="s">
        <v>2816</v>
      </c>
      <c r="C527" s="151">
        <v>59.23</v>
      </c>
      <c r="D527" s="149" t="s">
        <v>356</v>
      </c>
      <c r="E527" s="149" t="s">
        <v>655</v>
      </c>
      <c r="F527" s="169"/>
      <c r="G527" s="228" t="str">
        <f t="shared" si="20"/>
        <v>10</v>
      </c>
      <c r="H527" s="146" t="str">
        <f t="shared" si="21"/>
        <v>1105</v>
      </c>
    </row>
    <row r="528" spans="1:8" ht="24" customHeight="1">
      <c r="A528" s="173">
        <v>527</v>
      </c>
      <c r="B528" s="172" t="s">
        <v>2817</v>
      </c>
      <c r="C528" s="151">
        <v>59.62</v>
      </c>
      <c r="D528" s="149" t="s">
        <v>356</v>
      </c>
      <c r="E528" s="176" t="s">
        <v>655</v>
      </c>
      <c r="F528" s="169"/>
      <c r="G528" s="228" t="str">
        <f t="shared" si="20"/>
        <v>14</v>
      </c>
      <c r="H528" s="146" t="str">
        <f t="shared" si="21"/>
        <v>-802</v>
      </c>
    </row>
    <row r="529" spans="1:8" ht="24" customHeight="1">
      <c r="A529" s="148">
        <v>528</v>
      </c>
      <c r="B529" s="172" t="s">
        <v>2818</v>
      </c>
      <c r="C529" s="151">
        <v>59.15</v>
      </c>
      <c r="D529" s="149" t="s">
        <v>356</v>
      </c>
      <c r="E529" s="176" t="s">
        <v>655</v>
      </c>
      <c r="F529" s="169"/>
      <c r="G529" s="228" t="str">
        <f t="shared" si="20"/>
        <v>14</v>
      </c>
      <c r="H529" s="146" t="str">
        <f t="shared" si="21"/>
        <v>-805</v>
      </c>
    </row>
    <row r="530" spans="1:8" ht="24" customHeight="1">
      <c r="A530" s="173">
        <v>529</v>
      </c>
      <c r="B530" s="172" t="s">
        <v>2819</v>
      </c>
      <c r="C530" s="151">
        <v>59.99</v>
      </c>
      <c r="D530" s="149" t="s">
        <v>356</v>
      </c>
      <c r="E530" s="176" t="s">
        <v>655</v>
      </c>
      <c r="F530" s="169"/>
      <c r="G530" s="228" t="str">
        <f t="shared" si="20"/>
        <v>14</v>
      </c>
      <c r="H530" s="146" t="str">
        <f t="shared" si="21"/>
        <v>-901</v>
      </c>
    </row>
    <row r="531" spans="1:8" ht="24" customHeight="1">
      <c r="A531" s="173">
        <v>530</v>
      </c>
      <c r="B531" s="172" t="s">
        <v>2820</v>
      </c>
      <c r="C531" s="151">
        <v>59.62</v>
      </c>
      <c r="D531" s="149" t="s">
        <v>356</v>
      </c>
      <c r="E531" s="176" t="s">
        <v>655</v>
      </c>
      <c r="F531" s="169"/>
      <c r="G531" s="228" t="str">
        <f t="shared" si="20"/>
        <v>14</v>
      </c>
      <c r="H531" s="146" t="str">
        <f t="shared" si="21"/>
        <v>-902</v>
      </c>
    </row>
    <row r="532" spans="1:8" ht="24" customHeight="1">
      <c r="A532" s="148">
        <v>531</v>
      </c>
      <c r="B532" s="172" t="s">
        <v>2821</v>
      </c>
      <c r="C532" s="151">
        <v>59.62</v>
      </c>
      <c r="D532" s="149" t="s">
        <v>356</v>
      </c>
      <c r="E532" s="176" t="s">
        <v>655</v>
      </c>
      <c r="F532" s="169"/>
      <c r="G532" s="228" t="str">
        <f t="shared" si="20"/>
        <v>14</v>
      </c>
      <c r="H532" s="146" t="str">
        <f t="shared" si="21"/>
        <v>-903</v>
      </c>
    </row>
    <row r="533" spans="1:8" ht="24" customHeight="1">
      <c r="A533" s="173">
        <v>532</v>
      </c>
      <c r="B533" s="172" t="s">
        <v>2822</v>
      </c>
      <c r="C533" s="151">
        <v>59.62</v>
      </c>
      <c r="D533" s="149" t="s">
        <v>356</v>
      </c>
      <c r="E533" s="176" t="s">
        <v>655</v>
      </c>
      <c r="F533" s="169"/>
      <c r="G533" s="228" t="str">
        <f t="shared" si="20"/>
        <v>14</v>
      </c>
      <c r="H533" s="146" t="str">
        <f t="shared" si="21"/>
        <v>-904</v>
      </c>
    </row>
    <row r="534" spans="1:8" ht="24" customHeight="1">
      <c r="A534" s="173">
        <v>533</v>
      </c>
      <c r="B534" s="172" t="s">
        <v>2823</v>
      </c>
      <c r="C534" s="151">
        <v>59.15</v>
      </c>
      <c r="D534" s="149" t="s">
        <v>356</v>
      </c>
      <c r="E534" s="176" t="s">
        <v>655</v>
      </c>
      <c r="F534" s="169"/>
      <c r="G534" s="228" t="str">
        <f t="shared" si="20"/>
        <v>14</v>
      </c>
      <c r="H534" s="146" t="str">
        <f t="shared" si="21"/>
        <v>-905</v>
      </c>
    </row>
    <row r="535" spans="1:8" ht="24" customHeight="1">
      <c r="A535" s="148">
        <v>534</v>
      </c>
      <c r="B535" s="172" t="s">
        <v>2824</v>
      </c>
      <c r="C535" s="151">
        <v>59.99</v>
      </c>
      <c r="D535" s="149" t="s">
        <v>356</v>
      </c>
      <c r="E535" s="176" t="s">
        <v>655</v>
      </c>
      <c r="F535" s="169"/>
      <c r="G535" s="228" t="str">
        <f t="shared" si="20"/>
        <v>14</v>
      </c>
      <c r="H535" s="146" t="str">
        <f t="shared" si="21"/>
        <v>1001</v>
      </c>
    </row>
    <row r="536" spans="1:8" ht="24" customHeight="1">
      <c r="A536" s="173">
        <v>535</v>
      </c>
      <c r="B536" s="172" t="s">
        <v>2825</v>
      </c>
      <c r="C536" s="151">
        <v>59.62</v>
      </c>
      <c r="D536" s="149" t="s">
        <v>356</v>
      </c>
      <c r="E536" s="176" t="s">
        <v>655</v>
      </c>
      <c r="F536" s="169"/>
      <c r="G536" s="228" t="str">
        <f t="shared" si="20"/>
        <v>14</v>
      </c>
      <c r="H536" s="146" t="str">
        <f t="shared" si="21"/>
        <v>1003</v>
      </c>
    </row>
    <row r="537" spans="1:8" ht="24" customHeight="1">
      <c r="A537" s="173">
        <v>536</v>
      </c>
      <c r="B537" s="172" t="s">
        <v>2826</v>
      </c>
      <c r="C537" s="151">
        <v>59.62</v>
      </c>
      <c r="D537" s="149" t="s">
        <v>356</v>
      </c>
      <c r="E537" s="176" t="s">
        <v>655</v>
      </c>
      <c r="F537" s="169"/>
      <c r="G537" s="228" t="str">
        <f t="shared" si="20"/>
        <v>14</v>
      </c>
      <c r="H537" s="146" t="str">
        <f t="shared" si="21"/>
        <v>1004</v>
      </c>
    </row>
    <row r="538" spans="1:8" ht="24" customHeight="1">
      <c r="A538" s="148">
        <v>537</v>
      </c>
      <c r="B538" s="172" t="s">
        <v>2827</v>
      </c>
      <c r="C538" s="151">
        <v>59.15</v>
      </c>
      <c r="D538" s="149" t="s">
        <v>356</v>
      </c>
      <c r="E538" s="176" t="s">
        <v>655</v>
      </c>
      <c r="F538" s="169"/>
      <c r="G538" s="228" t="str">
        <f t="shared" si="20"/>
        <v>14</v>
      </c>
      <c r="H538" s="146" t="str">
        <f t="shared" si="21"/>
        <v>1005</v>
      </c>
    </row>
    <row r="539" spans="1:8" ht="24" customHeight="1">
      <c r="A539" s="173">
        <v>538</v>
      </c>
      <c r="B539" s="172" t="s">
        <v>2828</v>
      </c>
      <c r="C539" s="151">
        <v>59.06</v>
      </c>
      <c r="D539" s="149" t="s">
        <v>356</v>
      </c>
      <c r="E539" s="149" t="s">
        <v>657</v>
      </c>
      <c r="F539" s="169"/>
      <c r="G539" s="228" t="str">
        <f t="shared" si="20"/>
        <v>14</v>
      </c>
      <c r="H539" s="146" t="str">
        <f t="shared" si="21"/>
        <v>1801</v>
      </c>
    </row>
    <row r="540" spans="1:8" ht="24" customHeight="1">
      <c r="A540" s="173">
        <v>539</v>
      </c>
      <c r="B540" s="172" t="s">
        <v>2829</v>
      </c>
      <c r="C540" s="151">
        <v>59.62</v>
      </c>
      <c r="D540" s="149" t="s">
        <v>356</v>
      </c>
      <c r="E540" s="149" t="s">
        <v>657</v>
      </c>
      <c r="F540" s="169"/>
      <c r="G540" s="228" t="str">
        <f t="shared" si="20"/>
        <v>14</v>
      </c>
      <c r="H540" s="146" t="str">
        <f t="shared" si="21"/>
        <v>1804</v>
      </c>
    </row>
    <row r="541" spans="1:8" ht="24" customHeight="1">
      <c r="A541" s="148">
        <v>540</v>
      </c>
      <c r="B541" s="172" t="s">
        <v>2830</v>
      </c>
      <c r="C541" s="151">
        <v>59.62</v>
      </c>
      <c r="D541" s="149" t="s">
        <v>356</v>
      </c>
      <c r="E541" s="149" t="s">
        <v>657</v>
      </c>
      <c r="F541" s="169"/>
      <c r="G541" s="228" t="str">
        <f t="shared" si="20"/>
        <v>14</v>
      </c>
      <c r="H541" s="146" t="str">
        <f t="shared" si="21"/>
        <v>1902</v>
      </c>
    </row>
    <row r="542" spans="1:8" ht="24" customHeight="1">
      <c r="A542" s="173">
        <v>541</v>
      </c>
      <c r="B542" s="172" t="s">
        <v>2831</v>
      </c>
      <c r="C542" s="151">
        <v>59.62</v>
      </c>
      <c r="D542" s="149" t="s">
        <v>356</v>
      </c>
      <c r="E542" s="149" t="s">
        <v>657</v>
      </c>
      <c r="F542" s="169"/>
      <c r="G542" s="228" t="str">
        <f t="shared" si="20"/>
        <v>14</v>
      </c>
      <c r="H542" s="146" t="str">
        <f t="shared" si="21"/>
        <v>2103</v>
      </c>
    </row>
    <row r="543" spans="1:8" ht="24" customHeight="1">
      <c r="A543" s="173">
        <v>542</v>
      </c>
      <c r="B543" s="172" t="s">
        <v>2832</v>
      </c>
      <c r="C543" s="151">
        <v>59.62</v>
      </c>
      <c r="D543" s="149" t="s">
        <v>356</v>
      </c>
      <c r="E543" s="149" t="s">
        <v>657</v>
      </c>
      <c r="F543" s="169"/>
      <c r="G543" s="228" t="str">
        <f t="shared" si="20"/>
        <v>14</v>
      </c>
      <c r="H543" s="146" t="str">
        <f t="shared" si="21"/>
        <v>1103</v>
      </c>
    </row>
    <row r="544" spans="1:8" ht="24" customHeight="1">
      <c r="A544" s="148">
        <v>543</v>
      </c>
      <c r="B544" s="172" t="s">
        <v>2833</v>
      </c>
      <c r="C544" s="151">
        <v>59.62</v>
      </c>
      <c r="D544" s="149" t="s">
        <v>356</v>
      </c>
      <c r="E544" s="149" t="s">
        <v>657</v>
      </c>
      <c r="F544" s="169"/>
      <c r="G544" s="228" t="str">
        <f t="shared" si="20"/>
        <v>14</v>
      </c>
      <c r="H544" s="146" t="str">
        <f t="shared" si="21"/>
        <v>1104</v>
      </c>
    </row>
    <row r="545" spans="1:8" ht="24" customHeight="1">
      <c r="A545" s="173">
        <v>544</v>
      </c>
      <c r="B545" s="172" t="s">
        <v>2834</v>
      </c>
      <c r="C545" s="151">
        <v>59.9</v>
      </c>
      <c r="D545" s="149" t="s">
        <v>356</v>
      </c>
      <c r="E545" s="149" t="s">
        <v>657</v>
      </c>
      <c r="F545" s="169"/>
      <c r="G545" s="228" t="str">
        <f t="shared" si="20"/>
        <v>14</v>
      </c>
      <c r="H545" s="146" t="str">
        <f t="shared" si="21"/>
        <v>1105</v>
      </c>
    </row>
    <row r="546" spans="1:8" ht="24" customHeight="1">
      <c r="A546" s="173">
        <v>545</v>
      </c>
      <c r="B546" s="172" t="s">
        <v>2835</v>
      </c>
      <c r="C546" s="151">
        <v>59.06</v>
      </c>
      <c r="D546" s="149" t="s">
        <v>356</v>
      </c>
      <c r="E546" s="149" t="s">
        <v>657</v>
      </c>
      <c r="F546" s="169"/>
      <c r="G546" s="228" t="str">
        <f t="shared" si="20"/>
        <v>14</v>
      </c>
      <c r="H546" s="146" t="str">
        <f t="shared" si="21"/>
        <v>1201</v>
      </c>
    </row>
    <row r="547" spans="1:8" ht="24" customHeight="1">
      <c r="A547" s="148">
        <v>546</v>
      </c>
      <c r="B547" s="172" t="s">
        <v>2836</v>
      </c>
      <c r="C547" s="151">
        <v>59.62</v>
      </c>
      <c r="D547" s="149" t="s">
        <v>356</v>
      </c>
      <c r="E547" s="149" t="s">
        <v>657</v>
      </c>
      <c r="F547" s="169"/>
      <c r="G547" s="228" t="str">
        <f t="shared" si="20"/>
        <v>14</v>
      </c>
      <c r="H547" s="146" t="str">
        <f t="shared" si="21"/>
        <v>1202</v>
      </c>
    </row>
    <row r="548" spans="1:8" ht="24" customHeight="1">
      <c r="A548" s="173">
        <v>547</v>
      </c>
      <c r="B548" s="172" t="s">
        <v>2837</v>
      </c>
      <c r="C548" s="151">
        <v>59.62</v>
      </c>
      <c r="D548" s="149" t="s">
        <v>356</v>
      </c>
      <c r="E548" s="149" t="s">
        <v>657</v>
      </c>
      <c r="F548" s="169"/>
      <c r="G548" s="228" t="str">
        <f t="shared" si="20"/>
        <v>14</v>
      </c>
      <c r="H548" s="146" t="str">
        <f t="shared" si="21"/>
        <v>1203</v>
      </c>
    </row>
    <row r="549" spans="1:8" ht="24" customHeight="1">
      <c r="A549" s="173">
        <v>548</v>
      </c>
      <c r="B549" s="172" t="s">
        <v>2838</v>
      </c>
      <c r="C549" s="151">
        <v>59.62</v>
      </c>
      <c r="D549" s="149" t="s">
        <v>356</v>
      </c>
      <c r="E549" s="149" t="s">
        <v>657</v>
      </c>
      <c r="F549" s="169"/>
      <c r="G549" s="228" t="str">
        <f t="shared" si="20"/>
        <v>14</v>
      </c>
      <c r="H549" s="146" t="str">
        <f t="shared" si="21"/>
        <v>1204</v>
      </c>
    </row>
    <row r="550" spans="1:8" ht="24" customHeight="1">
      <c r="A550" s="148">
        <v>549</v>
      </c>
      <c r="B550" s="172" t="s">
        <v>2839</v>
      </c>
      <c r="C550" s="151">
        <v>59.9</v>
      </c>
      <c r="D550" s="149" t="s">
        <v>356</v>
      </c>
      <c r="E550" s="149" t="s">
        <v>657</v>
      </c>
      <c r="F550" s="169"/>
      <c r="G550" s="228" t="str">
        <f t="shared" si="20"/>
        <v>14</v>
      </c>
      <c r="H550" s="146" t="str">
        <f t="shared" si="21"/>
        <v>1205</v>
      </c>
    </row>
    <row r="551" spans="1:8" ht="24" customHeight="1">
      <c r="A551" s="173">
        <v>550</v>
      </c>
      <c r="B551" s="172" t="s">
        <v>2840</v>
      </c>
      <c r="C551" s="151">
        <v>59.06</v>
      </c>
      <c r="D551" s="149" t="s">
        <v>356</v>
      </c>
      <c r="E551" s="149" t="s">
        <v>657</v>
      </c>
      <c r="F551" s="169"/>
      <c r="G551" s="228" t="str">
        <f t="shared" si="20"/>
        <v>14</v>
      </c>
      <c r="H551" s="146" t="str">
        <f t="shared" si="21"/>
        <v>1301</v>
      </c>
    </row>
    <row r="552" spans="1:8" ht="24" customHeight="1">
      <c r="A552" s="173">
        <v>551</v>
      </c>
      <c r="B552" s="172" t="s">
        <v>2841</v>
      </c>
      <c r="C552" s="151">
        <v>59.62</v>
      </c>
      <c r="D552" s="149" t="s">
        <v>356</v>
      </c>
      <c r="E552" s="149" t="s">
        <v>657</v>
      </c>
      <c r="F552" s="169"/>
      <c r="G552" s="228" t="str">
        <f t="shared" si="20"/>
        <v>14</v>
      </c>
      <c r="H552" s="146" t="str">
        <f t="shared" si="21"/>
        <v>1302</v>
      </c>
    </row>
    <row r="553" spans="1:8" ht="24" customHeight="1">
      <c r="A553" s="148">
        <v>552</v>
      </c>
      <c r="B553" s="172" t="s">
        <v>2842</v>
      </c>
      <c r="C553" s="151">
        <v>59.62</v>
      </c>
      <c r="D553" s="149" t="s">
        <v>356</v>
      </c>
      <c r="E553" s="149" t="s">
        <v>657</v>
      </c>
      <c r="F553" s="169"/>
      <c r="G553" s="228" t="str">
        <f t="shared" si="20"/>
        <v>14</v>
      </c>
      <c r="H553" s="146" t="str">
        <f t="shared" si="21"/>
        <v>1303</v>
      </c>
    </row>
    <row r="554" spans="1:8" ht="24" customHeight="1">
      <c r="A554" s="173">
        <v>553</v>
      </c>
      <c r="B554" s="172" t="s">
        <v>2843</v>
      </c>
      <c r="C554" s="151">
        <v>59.62</v>
      </c>
      <c r="D554" s="149" t="s">
        <v>356</v>
      </c>
      <c r="E554" s="149" t="s">
        <v>657</v>
      </c>
      <c r="F554" s="169"/>
      <c r="G554" s="228" t="str">
        <f t="shared" si="20"/>
        <v>14</v>
      </c>
      <c r="H554" s="146" t="str">
        <f t="shared" si="21"/>
        <v>1304</v>
      </c>
    </row>
    <row r="555" spans="1:8" ht="24" customHeight="1">
      <c r="A555" s="173">
        <v>554</v>
      </c>
      <c r="B555" s="172" t="s">
        <v>2844</v>
      </c>
      <c r="C555" s="151">
        <v>59.9</v>
      </c>
      <c r="D555" s="149" t="s">
        <v>356</v>
      </c>
      <c r="E555" s="149" t="s">
        <v>657</v>
      </c>
      <c r="F555" s="169"/>
      <c r="G555" s="228" t="str">
        <f t="shared" si="20"/>
        <v>14</v>
      </c>
      <c r="H555" s="146" t="str">
        <f t="shared" si="21"/>
        <v>1305</v>
      </c>
    </row>
    <row r="556" spans="1:8" ht="24" customHeight="1">
      <c r="A556" s="148">
        <v>555</v>
      </c>
      <c r="B556" s="172" t="s">
        <v>2845</v>
      </c>
      <c r="C556" s="151">
        <v>59.06</v>
      </c>
      <c r="D556" s="149" t="s">
        <v>356</v>
      </c>
      <c r="E556" s="149" t="s">
        <v>657</v>
      </c>
      <c r="F556" s="169"/>
      <c r="G556" s="228" t="str">
        <f t="shared" si="20"/>
        <v>14</v>
      </c>
      <c r="H556" s="146" t="str">
        <f t="shared" si="21"/>
        <v>1401</v>
      </c>
    </row>
    <row r="557" spans="1:8" ht="24" customHeight="1">
      <c r="A557" s="173">
        <v>556</v>
      </c>
      <c r="B557" s="172" t="s">
        <v>2846</v>
      </c>
      <c r="C557" s="151">
        <v>59.62</v>
      </c>
      <c r="D557" s="149" t="s">
        <v>356</v>
      </c>
      <c r="E557" s="149" t="s">
        <v>657</v>
      </c>
      <c r="F557" s="169"/>
      <c r="G557" s="228" t="str">
        <f t="shared" si="20"/>
        <v>14</v>
      </c>
      <c r="H557" s="146" t="str">
        <f t="shared" si="21"/>
        <v>1402</v>
      </c>
    </row>
    <row r="558" spans="1:8" ht="24" customHeight="1">
      <c r="A558" s="173">
        <v>557</v>
      </c>
      <c r="B558" s="172" t="s">
        <v>2847</v>
      </c>
      <c r="C558" s="151">
        <v>59.62</v>
      </c>
      <c r="D558" s="149" t="s">
        <v>356</v>
      </c>
      <c r="E558" s="149" t="s">
        <v>657</v>
      </c>
      <c r="F558" s="169"/>
      <c r="G558" s="228" t="str">
        <f t="shared" si="20"/>
        <v>14</v>
      </c>
      <c r="H558" s="146" t="str">
        <f t="shared" si="21"/>
        <v>1403</v>
      </c>
    </row>
    <row r="559" spans="1:8" ht="24" customHeight="1">
      <c r="A559" s="148">
        <v>558</v>
      </c>
      <c r="B559" s="172" t="s">
        <v>2848</v>
      </c>
      <c r="C559" s="151">
        <v>59.62</v>
      </c>
      <c r="D559" s="149" t="s">
        <v>356</v>
      </c>
      <c r="E559" s="149" t="s">
        <v>657</v>
      </c>
      <c r="F559" s="169"/>
      <c r="G559" s="228" t="str">
        <f t="shared" si="20"/>
        <v>14</v>
      </c>
      <c r="H559" s="146" t="str">
        <f t="shared" si="21"/>
        <v>1404</v>
      </c>
    </row>
    <row r="560" spans="1:8" ht="24" customHeight="1">
      <c r="A560" s="173">
        <v>559</v>
      </c>
      <c r="B560" s="172" t="s">
        <v>2849</v>
      </c>
      <c r="C560" s="151">
        <v>59.9</v>
      </c>
      <c r="D560" s="149" t="s">
        <v>356</v>
      </c>
      <c r="E560" s="149" t="s">
        <v>657</v>
      </c>
      <c r="F560" s="169"/>
      <c r="G560" s="228" t="str">
        <f t="shared" si="20"/>
        <v>14</v>
      </c>
      <c r="H560" s="146" t="str">
        <f t="shared" si="21"/>
        <v>1405</v>
      </c>
    </row>
    <row r="561" spans="1:8" ht="24" customHeight="1">
      <c r="A561" s="173">
        <v>560</v>
      </c>
      <c r="B561" s="172" t="s">
        <v>2850</v>
      </c>
      <c r="C561" s="151">
        <v>59.06</v>
      </c>
      <c r="D561" s="149" t="s">
        <v>356</v>
      </c>
      <c r="E561" s="149" t="s">
        <v>657</v>
      </c>
      <c r="F561" s="169"/>
      <c r="G561" s="228" t="str">
        <f t="shared" si="20"/>
        <v>14</v>
      </c>
      <c r="H561" s="146" t="str">
        <f t="shared" si="21"/>
        <v>1501</v>
      </c>
    </row>
    <row r="562" spans="1:8" ht="24" customHeight="1">
      <c r="A562" s="148">
        <v>561</v>
      </c>
      <c r="B562" s="172" t="s">
        <v>2851</v>
      </c>
      <c r="C562" s="151">
        <v>59.62</v>
      </c>
      <c r="D562" s="149" t="s">
        <v>356</v>
      </c>
      <c r="E562" s="149" t="s">
        <v>657</v>
      </c>
      <c r="F562" s="169"/>
      <c r="G562" s="228" t="str">
        <f t="shared" si="20"/>
        <v>14</v>
      </c>
      <c r="H562" s="146" t="str">
        <f t="shared" si="21"/>
        <v>1502</v>
      </c>
    </row>
    <row r="563" spans="1:8" ht="24" customHeight="1">
      <c r="A563" s="173">
        <v>562</v>
      </c>
      <c r="B563" s="172" t="s">
        <v>2852</v>
      </c>
      <c r="C563" s="151">
        <v>59.62</v>
      </c>
      <c r="D563" s="149" t="s">
        <v>356</v>
      </c>
      <c r="E563" s="149" t="s">
        <v>657</v>
      </c>
      <c r="F563" s="169"/>
      <c r="G563" s="228" t="str">
        <f t="shared" si="20"/>
        <v>14</v>
      </c>
      <c r="H563" s="146" t="str">
        <f t="shared" si="21"/>
        <v>1503</v>
      </c>
    </row>
    <row r="564" spans="1:8" ht="24" customHeight="1">
      <c r="A564" s="173">
        <v>563</v>
      </c>
      <c r="B564" s="172" t="s">
        <v>2853</v>
      </c>
      <c r="C564" s="151">
        <v>59.62</v>
      </c>
      <c r="D564" s="149" t="s">
        <v>356</v>
      </c>
      <c r="E564" s="149" t="s">
        <v>657</v>
      </c>
      <c r="F564" s="169"/>
      <c r="G564" s="228" t="str">
        <f t="shared" si="20"/>
        <v>14</v>
      </c>
      <c r="H564" s="146" t="str">
        <f t="shared" si="21"/>
        <v>1504</v>
      </c>
    </row>
    <row r="565" spans="1:8" ht="24" customHeight="1">
      <c r="A565" s="148">
        <v>564</v>
      </c>
      <c r="B565" s="172" t="s">
        <v>2854</v>
      </c>
      <c r="C565" s="151">
        <v>59.9</v>
      </c>
      <c r="D565" s="149" t="s">
        <v>356</v>
      </c>
      <c r="E565" s="149" t="s">
        <v>657</v>
      </c>
      <c r="F565" s="169"/>
      <c r="G565" s="228" t="str">
        <f t="shared" si="20"/>
        <v>14</v>
      </c>
      <c r="H565" s="146" t="str">
        <f t="shared" si="21"/>
        <v>1505</v>
      </c>
    </row>
    <row r="566" spans="1:8" ht="24" customHeight="1">
      <c r="A566" s="173">
        <v>565</v>
      </c>
      <c r="B566" s="172" t="s">
        <v>2855</v>
      </c>
      <c r="C566" s="151">
        <v>59.06</v>
      </c>
      <c r="D566" s="149" t="s">
        <v>356</v>
      </c>
      <c r="E566" s="149" t="s">
        <v>657</v>
      </c>
      <c r="F566" s="169"/>
      <c r="G566" s="228" t="str">
        <f t="shared" si="20"/>
        <v>14</v>
      </c>
      <c r="H566" s="146" t="str">
        <f t="shared" si="21"/>
        <v>1601</v>
      </c>
    </row>
    <row r="567" spans="1:8" ht="24" customHeight="1">
      <c r="A567" s="173">
        <v>566</v>
      </c>
      <c r="B567" s="172" t="s">
        <v>2856</v>
      </c>
      <c r="C567" s="151">
        <v>59.62</v>
      </c>
      <c r="D567" s="149" t="s">
        <v>356</v>
      </c>
      <c r="E567" s="149" t="s">
        <v>657</v>
      </c>
      <c r="F567" s="169"/>
      <c r="G567" s="228" t="str">
        <f t="shared" si="20"/>
        <v>14</v>
      </c>
      <c r="H567" s="146" t="str">
        <f t="shared" si="21"/>
        <v>1602</v>
      </c>
    </row>
    <row r="568" spans="1:8" ht="24" customHeight="1">
      <c r="A568" s="148">
        <v>567</v>
      </c>
      <c r="B568" s="172" t="s">
        <v>2857</v>
      </c>
      <c r="C568" s="151">
        <v>59.99</v>
      </c>
      <c r="D568" s="149" t="s">
        <v>356</v>
      </c>
      <c r="E568" s="176" t="s">
        <v>655</v>
      </c>
      <c r="F568" s="169"/>
      <c r="G568" s="228" t="str">
        <f t="shared" si="20"/>
        <v>14</v>
      </c>
      <c r="H568" s="146" t="str">
        <f t="shared" si="21"/>
        <v>1201</v>
      </c>
    </row>
    <row r="569" spans="1:8" ht="24" customHeight="1">
      <c r="A569" s="173">
        <v>568</v>
      </c>
      <c r="B569" s="172" t="s">
        <v>2858</v>
      </c>
      <c r="C569" s="151">
        <v>59.62</v>
      </c>
      <c r="D569" s="149" t="s">
        <v>356</v>
      </c>
      <c r="E569" s="176" t="s">
        <v>655</v>
      </c>
      <c r="F569" s="169"/>
      <c r="G569" s="228" t="str">
        <f t="shared" si="20"/>
        <v>14</v>
      </c>
      <c r="H569" s="146" t="str">
        <f t="shared" si="21"/>
        <v>1202</v>
      </c>
    </row>
    <row r="570" spans="1:8" ht="24" customHeight="1">
      <c r="A570" s="173">
        <v>569</v>
      </c>
      <c r="B570" s="172" t="s">
        <v>2859</v>
      </c>
      <c r="C570" s="151">
        <v>59.62</v>
      </c>
      <c r="D570" s="149" t="s">
        <v>356</v>
      </c>
      <c r="E570" s="176" t="s">
        <v>655</v>
      </c>
      <c r="F570" s="169"/>
      <c r="G570" s="228" t="str">
        <f t="shared" si="20"/>
        <v>14</v>
      </c>
      <c r="H570" s="146" t="str">
        <f t="shared" si="21"/>
        <v>1203</v>
      </c>
    </row>
    <row r="571" spans="1:8" ht="24" customHeight="1">
      <c r="A571" s="148">
        <v>570</v>
      </c>
      <c r="B571" s="172" t="s">
        <v>2860</v>
      </c>
      <c r="C571" s="151">
        <v>59.62</v>
      </c>
      <c r="D571" s="149" t="s">
        <v>356</v>
      </c>
      <c r="E571" s="176" t="s">
        <v>655</v>
      </c>
      <c r="F571" s="169"/>
      <c r="G571" s="228" t="str">
        <f t="shared" si="20"/>
        <v>14</v>
      </c>
      <c r="H571" s="146" t="str">
        <f t="shared" si="21"/>
        <v>1204</v>
      </c>
    </row>
    <row r="572" spans="1:8" ht="24" customHeight="1">
      <c r="A572" s="173">
        <v>571</v>
      </c>
      <c r="B572" s="172" t="s">
        <v>2861</v>
      </c>
      <c r="C572" s="151">
        <v>59.15</v>
      </c>
      <c r="D572" s="149" t="s">
        <v>356</v>
      </c>
      <c r="E572" s="176" t="s">
        <v>655</v>
      </c>
      <c r="F572" s="169"/>
      <c r="G572" s="228" t="str">
        <f t="shared" si="20"/>
        <v>14</v>
      </c>
      <c r="H572" s="146" t="str">
        <f t="shared" si="21"/>
        <v>1205</v>
      </c>
    </row>
    <row r="573" spans="1:8" ht="24" customHeight="1">
      <c r="A573" s="173">
        <v>572</v>
      </c>
      <c r="B573" s="172" t="s">
        <v>2862</v>
      </c>
      <c r="C573" s="151">
        <v>59.99</v>
      </c>
      <c r="D573" s="149" t="s">
        <v>356</v>
      </c>
      <c r="E573" s="176" t="s">
        <v>655</v>
      </c>
      <c r="F573" s="169"/>
      <c r="G573" s="228" t="str">
        <f t="shared" si="20"/>
        <v>14</v>
      </c>
      <c r="H573" s="146" t="str">
        <f t="shared" si="21"/>
        <v>1301</v>
      </c>
    </row>
    <row r="574" spans="1:8" ht="24" customHeight="1">
      <c r="A574" s="148">
        <v>573</v>
      </c>
      <c r="B574" s="172" t="s">
        <v>2863</v>
      </c>
      <c r="C574" s="151">
        <v>59.62</v>
      </c>
      <c r="D574" s="149" t="s">
        <v>356</v>
      </c>
      <c r="E574" s="176" t="s">
        <v>655</v>
      </c>
      <c r="F574" s="169"/>
      <c r="G574" s="228" t="str">
        <f t="shared" si="20"/>
        <v>14</v>
      </c>
      <c r="H574" s="146" t="str">
        <f t="shared" si="21"/>
        <v>1302</v>
      </c>
    </row>
    <row r="575" spans="1:8" ht="24" customHeight="1">
      <c r="A575" s="173">
        <v>574</v>
      </c>
      <c r="B575" s="172" t="s">
        <v>2864</v>
      </c>
      <c r="C575" s="151">
        <v>59.62</v>
      </c>
      <c r="D575" s="149" t="s">
        <v>356</v>
      </c>
      <c r="E575" s="176" t="s">
        <v>655</v>
      </c>
      <c r="F575" s="169"/>
      <c r="G575" s="228" t="str">
        <f t="shared" si="20"/>
        <v>14</v>
      </c>
      <c r="H575" s="146" t="str">
        <f t="shared" si="21"/>
        <v>1303</v>
      </c>
    </row>
    <row r="576" spans="1:8" ht="24" customHeight="1">
      <c r="A576" s="173">
        <v>575</v>
      </c>
      <c r="B576" s="172" t="s">
        <v>2865</v>
      </c>
      <c r="C576" s="151">
        <v>59.62</v>
      </c>
      <c r="D576" s="149" t="s">
        <v>356</v>
      </c>
      <c r="E576" s="176" t="s">
        <v>655</v>
      </c>
      <c r="F576" s="169"/>
      <c r="G576" s="228" t="str">
        <f t="shared" si="20"/>
        <v>14</v>
      </c>
      <c r="H576" s="146" t="str">
        <f t="shared" si="21"/>
        <v>1304</v>
      </c>
    </row>
    <row r="577" spans="1:8" ht="24" customHeight="1">
      <c r="A577" s="148">
        <v>576</v>
      </c>
      <c r="B577" s="172" t="s">
        <v>2866</v>
      </c>
      <c r="C577" s="151">
        <v>59.15</v>
      </c>
      <c r="D577" s="149" t="s">
        <v>356</v>
      </c>
      <c r="E577" s="176" t="s">
        <v>655</v>
      </c>
      <c r="F577" s="169"/>
      <c r="G577" s="228" t="str">
        <f t="shared" si="20"/>
        <v>14</v>
      </c>
      <c r="H577" s="146" t="str">
        <f t="shared" si="21"/>
        <v>1305</v>
      </c>
    </row>
    <row r="578" spans="1:8" ht="24" customHeight="1">
      <c r="A578" s="173">
        <v>577</v>
      </c>
      <c r="B578" s="172" t="s">
        <v>2867</v>
      </c>
      <c r="C578" s="151">
        <v>59.99</v>
      </c>
      <c r="D578" s="149" t="s">
        <v>356</v>
      </c>
      <c r="E578" s="176" t="s">
        <v>655</v>
      </c>
      <c r="F578" s="169"/>
      <c r="G578" s="228" t="str">
        <f t="shared" si="20"/>
        <v>14</v>
      </c>
      <c r="H578" s="146" t="str">
        <f t="shared" si="21"/>
        <v>1401</v>
      </c>
    </row>
    <row r="579" spans="1:8" ht="24" customHeight="1">
      <c r="A579" s="173">
        <v>578</v>
      </c>
      <c r="B579" s="172" t="s">
        <v>2868</v>
      </c>
      <c r="C579" s="151">
        <v>59.62</v>
      </c>
      <c r="D579" s="149" t="s">
        <v>356</v>
      </c>
      <c r="E579" s="176" t="s">
        <v>655</v>
      </c>
      <c r="F579" s="169"/>
      <c r="G579" s="228" t="str">
        <f t="shared" si="20"/>
        <v>14</v>
      </c>
      <c r="H579" s="146" t="str">
        <f t="shared" si="21"/>
        <v>1402</v>
      </c>
    </row>
    <row r="580" spans="1:8" ht="24" customHeight="1">
      <c r="A580" s="148">
        <v>579</v>
      </c>
      <c r="B580" s="172" t="s">
        <v>2869</v>
      </c>
      <c r="C580" s="151">
        <v>59.62</v>
      </c>
      <c r="D580" s="149" t="s">
        <v>356</v>
      </c>
      <c r="E580" s="176" t="s">
        <v>655</v>
      </c>
      <c r="F580" s="169"/>
      <c r="G580" s="228" t="str">
        <f t="shared" ref="G580:G643" si="22">LEFT(B580,2)</f>
        <v>14</v>
      </c>
      <c r="H580" s="146" t="str">
        <f t="shared" ref="H580:H643" si="23">RIGHT(B580,4)</f>
        <v>1403</v>
      </c>
    </row>
    <row r="581" spans="1:8" ht="24" customHeight="1">
      <c r="A581" s="173">
        <v>580</v>
      </c>
      <c r="B581" s="172" t="s">
        <v>2870</v>
      </c>
      <c r="C581" s="151">
        <v>59.62</v>
      </c>
      <c r="D581" s="149" t="s">
        <v>356</v>
      </c>
      <c r="E581" s="176" t="s">
        <v>655</v>
      </c>
      <c r="F581" s="169"/>
      <c r="G581" s="228" t="str">
        <f t="shared" si="22"/>
        <v>14</v>
      </c>
      <c r="H581" s="146" t="str">
        <f t="shared" si="23"/>
        <v>1404</v>
      </c>
    </row>
    <row r="582" spans="1:8" ht="24" customHeight="1">
      <c r="A582" s="173">
        <v>581</v>
      </c>
      <c r="B582" s="172" t="s">
        <v>2871</v>
      </c>
      <c r="C582" s="151">
        <v>59.15</v>
      </c>
      <c r="D582" s="149" t="s">
        <v>356</v>
      </c>
      <c r="E582" s="176" t="s">
        <v>655</v>
      </c>
      <c r="F582" s="169"/>
      <c r="G582" s="228" t="str">
        <f t="shared" si="22"/>
        <v>14</v>
      </c>
      <c r="H582" s="146" t="str">
        <f t="shared" si="23"/>
        <v>1405</v>
      </c>
    </row>
    <row r="583" spans="1:8" ht="24" customHeight="1">
      <c r="A583" s="148">
        <v>582</v>
      </c>
      <c r="B583" s="172" t="s">
        <v>2872</v>
      </c>
      <c r="C583" s="151">
        <v>59.62</v>
      </c>
      <c r="D583" s="149" t="s">
        <v>356</v>
      </c>
      <c r="E583" s="149" t="s">
        <v>657</v>
      </c>
      <c r="F583" s="169"/>
      <c r="G583" s="228" t="str">
        <f t="shared" si="22"/>
        <v>14</v>
      </c>
      <c r="H583" s="146" t="str">
        <f t="shared" si="23"/>
        <v>2104</v>
      </c>
    </row>
    <row r="584" spans="1:8" ht="24" customHeight="1">
      <c r="A584" s="173">
        <v>583</v>
      </c>
      <c r="B584" s="172" t="s">
        <v>2873</v>
      </c>
      <c r="C584" s="151">
        <v>59.9</v>
      </c>
      <c r="D584" s="149" t="s">
        <v>356</v>
      </c>
      <c r="E584" s="149" t="s">
        <v>657</v>
      </c>
      <c r="F584" s="169"/>
      <c r="G584" s="228" t="str">
        <f t="shared" si="22"/>
        <v>14</v>
      </c>
      <c r="H584" s="146" t="str">
        <f t="shared" si="23"/>
        <v>2105</v>
      </c>
    </row>
    <row r="585" spans="1:8" ht="24" customHeight="1">
      <c r="A585" s="173">
        <v>584</v>
      </c>
      <c r="B585" s="172" t="s">
        <v>2874</v>
      </c>
      <c r="C585" s="151">
        <v>59.92</v>
      </c>
      <c r="D585" s="149" t="s">
        <v>356</v>
      </c>
      <c r="E585" s="149" t="s">
        <v>655</v>
      </c>
      <c r="F585" s="169"/>
      <c r="G585" s="228" t="str">
        <f t="shared" si="22"/>
        <v>10</v>
      </c>
      <c r="H585" s="146" t="str">
        <f t="shared" si="23"/>
        <v>1301</v>
      </c>
    </row>
    <row r="586" spans="1:8" ht="24" customHeight="1">
      <c r="A586" s="148">
        <v>585</v>
      </c>
      <c r="B586" s="172" t="s">
        <v>2875</v>
      </c>
      <c r="C586" s="151">
        <v>59.62</v>
      </c>
      <c r="D586" s="149" t="s">
        <v>356</v>
      </c>
      <c r="E586" s="149" t="s">
        <v>657</v>
      </c>
      <c r="F586" s="169"/>
      <c r="G586" s="228" t="str">
        <f t="shared" si="22"/>
        <v>14</v>
      </c>
      <c r="H586" s="146" t="str">
        <f t="shared" si="23"/>
        <v>1903</v>
      </c>
    </row>
    <row r="587" spans="1:8" ht="24" customHeight="1">
      <c r="A587" s="173">
        <v>586</v>
      </c>
      <c r="B587" s="172" t="s">
        <v>2876</v>
      </c>
      <c r="C587" s="151">
        <v>59.62</v>
      </c>
      <c r="D587" s="149" t="s">
        <v>356</v>
      </c>
      <c r="E587" s="149" t="s">
        <v>657</v>
      </c>
      <c r="F587" s="169"/>
      <c r="G587" s="228" t="str">
        <f t="shared" si="22"/>
        <v>14</v>
      </c>
      <c r="H587" s="146" t="str">
        <f t="shared" si="23"/>
        <v>1904</v>
      </c>
    </row>
    <row r="588" spans="1:8" ht="24" customHeight="1">
      <c r="A588" s="173">
        <v>587</v>
      </c>
      <c r="B588" s="172" t="s">
        <v>2877</v>
      </c>
      <c r="C588" s="151">
        <v>59.9</v>
      </c>
      <c r="D588" s="149" t="s">
        <v>356</v>
      </c>
      <c r="E588" s="149" t="s">
        <v>657</v>
      </c>
      <c r="F588" s="169"/>
      <c r="G588" s="228" t="str">
        <f t="shared" si="22"/>
        <v>14</v>
      </c>
      <c r="H588" s="146" t="str">
        <f t="shared" si="23"/>
        <v>1905</v>
      </c>
    </row>
    <row r="589" spans="1:8" ht="24" customHeight="1">
      <c r="A589" s="148">
        <v>588</v>
      </c>
      <c r="B589" s="172" t="s">
        <v>2878</v>
      </c>
      <c r="C589" s="151">
        <v>59.06</v>
      </c>
      <c r="D589" s="149" t="s">
        <v>356</v>
      </c>
      <c r="E589" s="149" t="s">
        <v>657</v>
      </c>
      <c r="F589" s="169"/>
      <c r="G589" s="228" t="str">
        <f t="shared" si="22"/>
        <v>14</v>
      </c>
      <c r="H589" s="146" t="str">
        <f t="shared" si="23"/>
        <v>2001</v>
      </c>
    </row>
    <row r="590" spans="1:8" ht="24" customHeight="1">
      <c r="A590" s="173">
        <v>589</v>
      </c>
      <c r="B590" s="172" t="s">
        <v>2879</v>
      </c>
      <c r="C590" s="151">
        <v>59.62</v>
      </c>
      <c r="D590" s="149" t="s">
        <v>356</v>
      </c>
      <c r="E590" s="149" t="s">
        <v>657</v>
      </c>
      <c r="F590" s="169"/>
      <c r="G590" s="228" t="str">
        <f t="shared" si="22"/>
        <v>14</v>
      </c>
      <c r="H590" s="146" t="str">
        <f t="shared" si="23"/>
        <v>2002</v>
      </c>
    </row>
    <row r="591" spans="1:8" ht="24" customHeight="1">
      <c r="A591" s="173">
        <v>590</v>
      </c>
      <c r="B591" s="172" t="s">
        <v>2880</v>
      </c>
      <c r="C591" s="151">
        <v>59.62</v>
      </c>
      <c r="D591" s="149" t="s">
        <v>356</v>
      </c>
      <c r="E591" s="149" t="s">
        <v>657</v>
      </c>
      <c r="F591" s="169"/>
      <c r="G591" s="228" t="str">
        <f t="shared" si="22"/>
        <v>14</v>
      </c>
      <c r="H591" s="146" t="str">
        <f t="shared" si="23"/>
        <v>2003</v>
      </c>
    </row>
    <row r="592" spans="1:8" ht="24" customHeight="1">
      <c r="A592" s="148">
        <v>591</v>
      </c>
      <c r="B592" s="172" t="s">
        <v>2881</v>
      </c>
      <c r="C592" s="151">
        <v>59.62</v>
      </c>
      <c r="D592" s="149" t="s">
        <v>356</v>
      </c>
      <c r="E592" s="149" t="s">
        <v>657</v>
      </c>
      <c r="F592" s="169"/>
      <c r="G592" s="228" t="str">
        <f t="shared" si="22"/>
        <v>14</v>
      </c>
      <c r="H592" s="146" t="str">
        <f t="shared" si="23"/>
        <v>2004</v>
      </c>
    </row>
    <row r="593" spans="1:8" ht="24" customHeight="1">
      <c r="A593" s="173">
        <v>592</v>
      </c>
      <c r="B593" s="172" t="s">
        <v>2882</v>
      </c>
      <c r="C593" s="151">
        <v>59.9</v>
      </c>
      <c r="D593" s="149" t="s">
        <v>356</v>
      </c>
      <c r="E593" s="149" t="s">
        <v>657</v>
      </c>
      <c r="F593" s="169"/>
      <c r="G593" s="228" t="str">
        <f t="shared" si="22"/>
        <v>14</v>
      </c>
      <c r="H593" s="146" t="str">
        <f t="shared" si="23"/>
        <v>2005</v>
      </c>
    </row>
    <row r="594" spans="1:8" ht="24" customHeight="1">
      <c r="A594" s="173">
        <v>593</v>
      </c>
      <c r="B594" s="172" t="s">
        <v>2883</v>
      </c>
      <c r="C594" s="151">
        <v>59.62</v>
      </c>
      <c r="D594" s="149" t="s">
        <v>356</v>
      </c>
      <c r="E594" s="149" t="s">
        <v>657</v>
      </c>
      <c r="F594" s="169"/>
      <c r="G594" s="228" t="str">
        <f t="shared" si="22"/>
        <v>14</v>
      </c>
      <c r="H594" s="146" t="str">
        <f t="shared" si="23"/>
        <v>-703</v>
      </c>
    </row>
    <row r="595" spans="1:8" ht="24" customHeight="1">
      <c r="A595" s="148">
        <v>594</v>
      </c>
      <c r="B595" s="172" t="s">
        <v>2884</v>
      </c>
      <c r="C595" s="151">
        <v>59.62</v>
      </c>
      <c r="D595" s="149" t="s">
        <v>356</v>
      </c>
      <c r="E595" s="149" t="s">
        <v>657</v>
      </c>
      <c r="F595" s="169"/>
      <c r="G595" s="228" t="str">
        <f t="shared" si="22"/>
        <v>14</v>
      </c>
      <c r="H595" s="146" t="str">
        <f t="shared" si="23"/>
        <v>-704</v>
      </c>
    </row>
    <row r="596" spans="1:8" ht="24" customHeight="1">
      <c r="A596" s="173">
        <v>595</v>
      </c>
      <c r="B596" s="172" t="s">
        <v>2885</v>
      </c>
      <c r="C596" s="151">
        <v>59.9</v>
      </c>
      <c r="D596" s="149" t="s">
        <v>356</v>
      </c>
      <c r="E596" s="149" t="s">
        <v>657</v>
      </c>
      <c r="F596" s="169"/>
      <c r="G596" s="228" t="str">
        <f t="shared" si="22"/>
        <v>14</v>
      </c>
      <c r="H596" s="146" t="str">
        <f t="shared" si="23"/>
        <v>-705</v>
      </c>
    </row>
    <row r="597" spans="1:8" ht="24" customHeight="1">
      <c r="A597" s="173">
        <v>596</v>
      </c>
      <c r="B597" s="172" t="s">
        <v>2886</v>
      </c>
      <c r="C597" s="151">
        <v>59.06</v>
      </c>
      <c r="D597" s="149" t="s">
        <v>356</v>
      </c>
      <c r="E597" s="149" t="s">
        <v>657</v>
      </c>
      <c r="F597" s="169"/>
      <c r="G597" s="228" t="str">
        <f t="shared" si="22"/>
        <v>14</v>
      </c>
      <c r="H597" s="146" t="str">
        <f t="shared" si="23"/>
        <v>-801</v>
      </c>
    </row>
    <row r="598" spans="1:8" ht="24" customHeight="1">
      <c r="A598" s="148">
        <v>597</v>
      </c>
      <c r="B598" s="172" t="s">
        <v>2887</v>
      </c>
      <c r="C598" s="151">
        <v>59.62</v>
      </c>
      <c r="D598" s="149" t="s">
        <v>356</v>
      </c>
      <c r="E598" s="149" t="s">
        <v>657</v>
      </c>
      <c r="F598" s="169"/>
      <c r="G598" s="228" t="str">
        <f t="shared" si="22"/>
        <v>14</v>
      </c>
      <c r="H598" s="146" t="str">
        <f t="shared" si="23"/>
        <v>-802</v>
      </c>
    </row>
    <row r="599" spans="1:8" ht="24" customHeight="1">
      <c r="A599" s="173">
        <v>598</v>
      </c>
      <c r="B599" s="172" t="s">
        <v>2888</v>
      </c>
      <c r="C599" s="151">
        <v>59.62</v>
      </c>
      <c r="D599" s="149" t="s">
        <v>356</v>
      </c>
      <c r="E599" s="149" t="s">
        <v>657</v>
      </c>
      <c r="F599" s="169"/>
      <c r="G599" s="228" t="str">
        <f t="shared" si="22"/>
        <v>14</v>
      </c>
      <c r="H599" s="146" t="str">
        <f t="shared" si="23"/>
        <v>-803</v>
      </c>
    </row>
    <row r="600" spans="1:8" ht="24" customHeight="1">
      <c r="A600" s="173">
        <v>599</v>
      </c>
      <c r="B600" s="172" t="s">
        <v>2889</v>
      </c>
      <c r="C600" s="151">
        <v>59.62</v>
      </c>
      <c r="D600" s="149" t="s">
        <v>356</v>
      </c>
      <c r="E600" s="149" t="s">
        <v>657</v>
      </c>
      <c r="F600" s="169"/>
      <c r="G600" s="228" t="str">
        <f t="shared" si="22"/>
        <v>14</v>
      </c>
      <c r="H600" s="146" t="str">
        <f t="shared" si="23"/>
        <v>-804</v>
      </c>
    </row>
    <row r="601" spans="1:8" ht="24" customHeight="1">
      <c r="A601" s="148">
        <v>600</v>
      </c>
      <c r="B601" s="172" t="s">
        <v>2890</v>
      </c>
      <c r="C601" s="151">
        <v>59.9</v>
      </c>
      <c r="D601" s="149" t="s">
        <v>356</v>
      </c>
      <c r="E601" s="149" t="s">
        <v>657</v>
      </c>
      <c r="F601" s="169"/>
      <c r="G601" s="228" t="str">
        <f t="shared" si="22"/>
        <v>14</v>
      </c>
      <c r="H601" s="146" t="str">
        <f t="shared" si="23"/>
        <v>-805</v>
      </c>
    </row>
    <row r="602" spans="1:8" ht="24" customHeight="1">
      <c r="A602" s="173">
        <v>601</v>
      </c>
      <c r="B602" s="172" t="s">
        <v>2891</v>
      </c>
      <c r="C602" s="151">
        <v>59.06</v>
      </c>
      <c r="D602" s="149" t="s">
        <v>356</v>
      </c>
      <c r="E602" s="149" t="s">
        <v>657</v>
      </c>
      <c r="F602" s="169"/>
      <c r="G602" s="228" t="str">
        <f t="shared" si="22"/>
        <v>14</v>
      </c>
      <c r="H602" s="146" t="str">
        <f t="shared" si="23"/>
        <v>-901</v>
      </c>
    </row>
    <row r="603" spans="1:8" ht="24" customHeight="1">
      <c r="A603" s="173">
        <v>602</v>
      </c>
      <c r="B603" s="172" t="s">
        <v>2892</v>
      </c>
      <c r="C603" s="151">
        <v>59.62</v>
      </c>
      <c r="D603" s="149" t="s">
        <v>356</v>
      </c>
      <c r="E603" s="149" t="s">
        <v>657</v>
      </c>
      <c r="F603" s="169"/>
      <c r="G603" s="228" t="str">
        <f t="shared" si="22"/>
        <v>14</v>
      </c>
      <c r="H603" s="146" t="str">
        <f t="shared" si="23"/>
        <v>-902</v>
      </c>
    </row>
    <row r="604" spans="1:8" ht="24" customHeight="1">
      <c r="A604" s="148">
        <v>603</v>
      </c>
      <c r="B604" s="172" t="s">
        <v>2893</v>
      </c>
      <c r="C604" s="151">
        <v>59.62</v>
      </c>
      <c r="D604" s="149" t="s">
        <v>356</v>
      </c>
      <c r="E604" s="149" t="s">
        <v>657</v>
      </c>
      <c r="F604" s="169"/>
      <c r="G604" s="228" t="str">
        <f t="shared" si="22"/>
        <v>14</v>
      </c>
      <c r="H604" s="146" t="str">
        <f t="shared" si="23"/>
        <v>-903</v>
      </c>
    </row>
    <row r="605" spans="1:8" ht="24" customHeight="1">
      <c r="A605" s="173">
        <v>604</v>
      </c>
      <c r="B605" s="172" t="s">
        <v>2894</v>
      </c>
      <c r="C605" s="151">
        <v>59.62</v>
      </c>
      <c r="D605" s="149" t="s">
        <v>356</v>
      </c>
      <c r="E605" s="149" t="s">
        <v>657</v>
      </c>
      <c r="F605" s="169"/>
      <c r="G605" s="228" t="str">
        <f t="shared" si="22"/>
        <v>14</v>
      </c>
      <c r="H605" s="146" t="str">
        <f t="shared" si="23"/>
        <v>-904</v>
      </c>
    </row>
    <row r="606" spans="1:8" ht="24" customHeight="1">
      <c r="A606" s="173">
        <v>605</v>
      </c>
      <c r="B606" s="172" t="s">
        <v>2895</v>
      </c>
      <c r="C606" s="151">
        <v>59.9</v>
      </c>
      <c r="D606" s="149" t="s">
        <v>356</v>
      </c>
      <c r="E606" s="149" t="s">
        <v>657</v>
      </c>
      <c r="F606" s="169"/>
      <c r="G606" s="228" t="str">
        <f t="shared" si="22"/>
        <v>14</v>
      </c>
      <c r="H606" s="146" t="str">
        <f t="shared" si="23"/>
        <v>-905</v>
      </c>
    </row>
    <row r="607" spans="1:8" ht="24" customHeight="1">
      <c r="A607" s="148">
        <v>606</v>
      </c>
      <c r="B607" s="172" t="s">
        <v>2896</v>
      </c>
      <c r="C607" s="151">
        <v>59.06</v>
      </c>
      <c r="D607" s="149" t="s">
        <v>356</v>
      </c>
      <c r="E607" s="149" t="s">
        <v>657</v>
      </c>
      <c r="F607" s="169"/>
      <c r="G607" s="228" t="str">
        <f t="shared" si="22"/>
        <v>14</v>
      </c>
      <c r="H607" s="146" t="str">
        <f t="shared" si="23"/>
        <v>1001</v>
      </c>
    </row>
    <row r="608" spans="1:8" ht="24" customHeight="1">
      <c r="A608" s="173">
        <v>607</v>
      </c>
      <c r="B608" s="172" t="s">
        <v>2897</v>
      </c>
      <c r="C608" s="151">
        <v>59.62</v>
      </c>
      <c r="D608" s="149" t="s">
        <v>356</v>
      </c>
      <c r="E608" s="149" t="s">
        <v>657</v>
      </c>
      <c r="F608" s="169"/>
      <c r="G608" s="228" t="str">
        <f t="shared" si="22"/>
        <v>14</v>
      </c>
      <c r="H608" s="146" t="str">
        <f t="shared" si="23"/>
        <v>1002</v>
      </c>
    </row>
    <row r="609" spans="1:8" ht="24" customHeight="1">
      <c r="A609" s="173">
        <v>608</v>
      </c>
      <c r="B609" s="172" t="s">
        <v>2898</v>
      </c>
      <c r="C609" s="151">
        <v>59.62</v>
      </c>
      <c r="D609" s="149" t="s">
        <v>356</v>
      </c>
      <c r="E609" s="149" t="s">
        <v>657</v>
      </c>
      <c r="F609" s="169"/>
      <c r="G609" s="228" t="str">
        <f t="shared" si="22"/>
        <v>14</v>
      </c>
      <c r="H609" s="146" t="str">
        <f t="shared" si="23"/>
        <v>1003</v>
      </c>
    </row>
    <row r="610" spans="1:8" ht="24" customHeight="1">
      <c r="A610" s="148">
        <v>609</v>
      </c>
      <c r="B610" s="172" t="s">
        <v>2899</v>
      </c>
      <c r="C610" s="151">
        <v>59.62</v>
      </c>
      <c r="D610" s="149" t="s">
        <v>356</v>
      </c>
      <c r="E610" s="149" t="s">
        <v>657</v>
      </c>
      <c r="F610" s="169"/>
      <c r="G610" s="228" t="str">
        <f t="shared" si="22"/>
        <v>14</v>
      </c>
      <c r="H610" s="146" t="str">
        <f t="shared" si="23"/>
        <v>1004</v>
      </c>
    </row>
    <row r="611" spans="1:8" ht="24" customHeight="1">
      <c r="A611" s="173">
        <v>610</v>
      </c>
      <c r="B611" s="172" t="s">
        <v>2900</v>
      </c>
      <c r="C611" s="151">
        <v>59.9</v>
      </c>
      <c r="D611" s="149" t="s">
        <v>356</v>
      </c>
      <c r="E611" s="149" t="s">
        <v>657</v>
      </c>
      <c r="F611" s="169"/>
      <c r="G611" s="228" t="str">
        <f t="shared" si="22"/>
        <v>14</v>
      </c>
      <c r="H611" s="146" t="str">
        <f t="shared" si="23"/>
        <v>1005</v>
      </c>
    </row>
    <row r="612" spans="1:8" ht="24" customHeight="1">
      <c r="A612" s="173">
        <v>611</v>
      </c>
      <c r="B612" s="172" t="s">
        <v>2901</v>
      </c>
      <c r="C612" s="151">
        <v>59.06</v>
      </c>
      <c r="D612" s="149" t="s">
        <v>356</v>
      </c>
      <c r="E612" s="149" t="s">
        <v>657</v>
      </c>
      <c r="F612" s="169"/>
      <c r="G612" s="228" t="str">
        <f t="shared" si="22"/>
        <v>14</v>
      </c>
      <c r="H612" s="146" t="str">
        <f t="shared" si="23"/>
        <v>1101</v>
      </c>
    </row>
    <row r="613" spans="1:8" ht="24" customHeight="1">
      <c r="A613" s="148">
        <v>612</v>
      </c>
      <c r="B613" s="172" t="s">
        <v>2902</v>
      </c>
      <c r="C613" s="151">
        <v>59.62</v>
      </c>
      <c r="D613" s="149" t="s">
        <v>356</v>
      </c>
      <c r="E613" s="149" t="s">
        <v>657</v>
      </c>
      <c r="F613" s="169"/>
      <c r="G613" s="228" t="str">
        <f t="shared" si="22"/>
        <v>14</v>
      </c>
      <c r="H613" s="146" t="str">
        <f t="shared" si="23"/>
        <v>1102</v>
      </c>
    </row>
    <row r="614" spans="1:8" ht="24" customHeight="1">
      <c r="A614" s="173">
        <v>613</v>
      </c>
      <c r="B614" s="172" t="s">
        <v>2903</v>
      </c>
      <c r="C614" s="151">
        <v>59.99</v>
      </c>
      <c r="D614" s="149" t="s">
        <v>356</v>
      </c>
      <c r="E614" s="176" t="s">
        <v>655</v>
      </c>
      <c r="F614" s="169"/>
      <c r="G614" s="228" t="str">
        <f t="shared" si="22"/>
        <v>14</v>
      </c>
      <c r="H614" s="146" t="str">
        <f t="shared" si="23"/>
        <v>1501</v>
      </c>
    </row>
    <row r="615" spans="1:8" ht="24" customHeight="1">
      <c r="A615" s="173">
        <v>614</v>
      </c>
      <c r="B615" s="172" t="s">
        <v>2904</v>
      </c>
      <c r="C615" s="151">
        <v>59.62</v>
      </c>
      <c r="D615" s="149" t="s">
        <v>356</v>
      </c>
      <c r="E615" s="176" t="s">
        <v>655</v>
      </c>
      <c r="F615" s="169"/>
      <c r="G615" s="228" t="str">
        <f t="shared" si="22"/>
        <v>14</v>
      </c>
      <c r="H615" s="146" t="str">
        <f t="shared" si="23"/>
        <v>1502</v>
      </c>
    </row>
    <row r="616" spans="1:8" ht="24" customHeight="1">
      <c r="A616" s="148">
        <v>615</v>
      </c>
      <c r="B616" s="172" t="s">
        <v>2905</v>
      </c>
      <c r="C616" s="151">
        <v>59.62</v>
      </c>
      <c r="D616" s="149" t="s">
        <v>356</v>
      </c>
      <c r="E616" s="176" t="s">
        <v>655</v>
      </c>
      <c r="F616" s="169"/>
      <c r="G616" s="228" t="str">
        <f t="shared" si="22"/>
        <v>14</v>
      </c>
      <c r="H616" s="146" t="str">
        <f t="shared" si="23"/>
        <v>1503</v>
      </c>
    </row>
    <row r="617" spans="1:8" ht="24" customHeight="1">
      <c r="A617" s="173">
        <v>616</v>
      </c>
      <c r="B617" s="172" t="s">
        <v>2906</v>
      </c>
      <c r="C617" s="151">
        <v>59.62</v>
      </c>
      <c r="D617" s="149" t="s">
        <v>356</v>
      </c>
      <c r="E617" s="176" t="s">
        <v>655</v>
      </c>
      <c r="F617" s="169"/>
      <c r="G617" s="228" t="str">
        <f t="shared" si="22"/>
        <v>14</v>
      </c>
      <c r="H617" s="146" t="str">
        <f t="shared" si="23"/>
        <v>1504</v>
      </c>
    </row>
    <row r="618" spans="1:8" ht="24" customHeight="1">
      <c r="A618" s="173">
        <v>617</v>
      </c>
      <c r="B618" s="172" t="s">
        <v>2907</v>
      </c>
      <c r="C618" s="151">
        <v>59.15</v>
      </c>
      <c r="D618" s="149" t="s">
        <v>356</v>
      </c>
      <c r="E618" s="176" t="s">
        <v>655</v>
      </c>
      <c r="F618" s="169"/>
      <c r="G618" s="228" t="str">
        <f t="shared" si="22"/>
        <v>14</v>
      </c>
      <c r="H618" s="146" t="str">
        <f t="shared" si="23"/>
        <v>1505</v>
      </c>
    </row>
    <row r="619" spans="1:8" ht="24" customHeight="1">
      <c r="A619" s="148">
        <v>618</v>
      </c>
      <c r="B619" s="172" t="s">
        <v>2908</v>
      </c>
      <c r="C619" s="151">
        <v>59.99</v>
      </c>
      <c r="D619" s="149" t="s">
        <v>356</v>
      </c>
      <c r="E619" s="176" t="s">
        <v>655</v>
      </c>
      <c r="F619" s="169"/>
      <c r="G619" s="228" t="str">
        <f t="shared" si="22"/>
        <v>14</v>
      </c>
      <c r="H619" s="146" t="str">
        <f t="shared" si="23"/>
        <v>1601</v>
      </c>
    </row>
    <row r="620" spans="1:8" ht="24" customHeight="1">
      <c r="A620" s="173">
        <v>619</v>
      </c>
      <c r="B620" s="172" t="s">
        <v>2909</v>
      </c>
      <c r="C620" s="151">
        <v>59.62</v>
      </c>
      <c r="D620" s="149" t="s">
        <v>356</v>
      </c>
      <c r="E620" s="176" t="s">
        <v>655</v>
      </c>
      <c r="F620" s="169"/>
      <c r="G620" s="228" t="str">
        <f t="shared" si="22"/>
        <v>14</v>
      </c>
      <c r="H620" s="146" t="str">
        <f t="shared" si="23"/>
        <v>1602</v>
      </c>
    </row>
    <row r="621" spans="1:8" ht="24" customHeight="1">
      <c r="A621" s="173">
        <v>620</v>
      </c>
      <c r="B621" s="172" t="s">
        <v>2910</v>
      </c>
      <c r="C621" s="151">
        <v>59.62</v>
      </c>
      <c r="D621" s="149" t="s">
        <v>356</v>
      </c>
      <c r="E621" s="176" t="s">
        <v>655</v>
      </c>
      <c r="F621" s="169"/>
      <c r="G621" s="228" t="str">
        <f t="shared" si="22"/>
        <v>14</v>
      </c>
      <c r="H621" s="146" t="str">
        <f t="shared" si="23"/>
        <v>1603</v>
      </c>
    </row>
    <row r="622" spans="1:8" ht="24" customHeight="1">
      <c r="A622" s="148">
        <v>621</v>
      </c>
      <c r="B622" s="172" t="s">
        <v>2911</v>
      </c>
      <c r="C622" s="151">
        <v>59.62</v>
      </c>
      <c r="D622" s="149" t="s">
        <v>356</v>
      </c>
      <c r="E622" s="176" t="s">
        <v>655</v>
      </c>
      <c r="F622" s="169"/>
      <c r="G622" s="228" t="str">
        <f t="shared" si="22"/>
        <v>14</v>
      </c>
      <c r="H622" s="146" t="str">
        <f t="shared" si="23"/>
        <v>1604</v>
      </c>
    </row>
    <row r="623" spans="1:8" ht="24" customHeight="1">
      <c r="A623" s="173">
        <v>622</v>
      </c>
      <c r="B623" s="172" t="s">
        <v>2912</v>
      </c>
      <c r="C623" s="151">
        <v>59.15</v>
      </c>
      <c r="D623" s="149" t="s">
        <v>356</v>
      </c>
      <c r="E623" s="176" t="s">
        <v>655</v>
      </c>
      <c r="F623" s="169"/>
      <c r="G623" s="228" t="str">
        <f t="shared" si="22"/>
        <v>14</v>
      </c>
      <c r="H623" s="146" t="str">
        <f t="shared" si="23"/>
        <v>1605</v>
      </c>
    </row>
    <row r="624" spans="1:8" ht="24" customHeight="1">
      <c r="A624" s="173">
        <v>623</v>
      </c>
      <c r="B624" s="172" t="s">
        <v>2913</v>
      </c>
      <c r="C624" s="151">
        <v>59.62</v>
      </c>
      <c r="D624" s="149" t="s">
        <v>356</v>
      </c>
      <c r="E624" s="149" t="s">
        <v>657</v>
      </c>
      <c r="F624" s="169"/>
      <c r="G624" s="228" t="str">
        <f t="shared" si="22"/>
        <v>14</v>
      </c>
      <c r="H624" s="146" t="str">
        <f t="shared" si="23"/>
        <v>-304</v>
      </c>
    </row>
    <row r="625" spans="1:8" ht="24" customHeight="1">
      <c r="A625" s="148">
        <v>624</v>
      </c>
      <c r="B625" s="172" t="s">
        <v>2914</v>
      </c>
      <c r="C625" s="151">
        <v>59.62</v>
      </c>
      <c r="D625" s="149" t="s">
        <v>356</v>
      </c>
      <c r="E625" s="149" t="s">
        <v>657</v>
      </c>
      <c r="F625" s="169"/>
      <c r="G625" s="228" t="str">
        <f t="shared" si="22"/>
        <v>14</v>
      </c>
      <c r="H625" s="146" t="str">
        <f t="shared" si="23"/>
        <v>-404</v>
      </c>
    </row>
    <row r="626" spans="1:8" ht="24" customHeight="1">
      <c r="A626" s="173">
        <v>625</v>
      </c>
      <c r="B626" s="172" t="s">
        <v>2915</v>
      </c>
      <c r="C626" s="151">
        <v>59.62</v>
      </c>
      <c r="D626" s="149" t="s">
        <v>356</v>
      </c>
      <c r="E626" s="149" t="s">
        <v>657</v>
      </c>
      <c r="F626" s="169"/>
      <c r="G626" s="228" t="str">
        <f t="shared" si="22"/>
        <v>14</v>
      </c>
      <c r="H626" s="146" t="str">
        <f t="shared" si="23"/>
        <v>1704</v>
      </c>
    </row>
    <row r="627" spans="1:8" ht="24" customHeight="1">
      <c r="A627" s="173">
        <v>626</v>
      </c>
      <c r="B627" s="172" t="s">
        <v>2916</v>
      </c>
      <c r="C627" s="151">
        <v>59.06</v>
      </c>
      <c r="D627" s="149" t="s">
        <v>356</v>
      </c>
      <c r="E627" s="149" t="s">
        <v>657</v>
      </c>
      <c r="F627" s="169"/>
      <c r="G627" s="228" t="str">
        <f t="shared" si="22"/>
        <v>14</v>
      </c>
      <c r="H627" s="146" t="str">
        <f t="shared" si="23"/>
        <v>-301</v>
      </c>
    </row>
    <row r="628" spans="1:8" ht="24" customHeight="1">
      <c r="A628" s="148">
        <v>627</v>
      </c>
      <c r="B628" s="172" t="s">
        <v>2917</v>
      </c>
      <c r="C628" s="151">
        <v>59.62</v>
      </c>
      <c r="D628" s="149" t="s">
        <v>356</v>
      </c>
      <c r="E628" s="149" t="s">
        <v>657</v>
      </c>
      <c r="F628" s="169"/>
      <c r="G628" s="228" t="str">
        <f t="shared" si="22"/>
        <v>14</v>
      </c>
      <c r="H628" s="146" t="str">
        <f t="shared" si="23"/>
        <v>-302</v>
      </c>
    </row>
    <row r="629" spans="1:8" ht="24" customHeight="1">
      <c r="A629" s="173">
        <v>628</v>
      </c>
      <c r="B629" s="172" t="s">
        <v>2918</v>
      </c>
      <c r="C629" s="151">
        <v>59.99</v>
      </c>
      <c r="D629" s="149" t="s">
        <v>356</v>
      </c>
      <c r="E629" s="176" t="s">
        <v>655</v>
      </c>
      <c r="F629" s="169"/>
      <c r="G629" s="228" t="str">
        <f t="shared" si="22"/>
        <v>14</v>
      </c>
      <c r="H629" s="146" t="str">
        <f t="shared" si="23"/>
        <v>1101</v>
      </c>
    </row>
    <row r="630" spans="1:8" ht="24" customHeight="1">
      <c r="A630" s="173">
        <v>629</v>
      </c>
      <c r="B630" s="172" t="s">
        <v>2919</v>
      </c>
      <c r="C630" s="151">
        <v>59.62</v>
      </c>
      <c r="D630" s="149" t="s">
        <v>356</v>
      </c>
      <c r="E630" s="176" t="s">
        <v>655</v>
      </c>
      <c r="F630" s="169"/>
      <c r="G630" s="228" t="str">
        <f t="shared" si="22"/>
        <v>14</v>
      </c>
      <c r="H630" s="146" t="str">
        <f t="shared" si="23"/>
        <v>1102</v>
      </c>
    </row>
    <row r="631" spans="1:8" ht="24" customHeight="1">
      <c r="A631" s="148">
        <v>630</v>
      </c>
      <c r="B631" s="172" t="s">
        <v>2920</v>
      </c>
      <c r="C631" s="151">
        <v>59.62</v>
      </c>
      <c r="D631" s="149" t="s">
        <v>356</v>
      </c>
      <c r="E631" s="176" t="s">
        <v>655</v>
      </c>
      <c r="F631" s="169"/>
      <c r="G631" s="228" t="str">
        <f t="shared" si="22"/>
        <v>14</v>
      </c>
      <c r="H631" s="146" t="str">
        <f t="shared" si="23"/>
        <v>1103</v>
      </c>
    </row>
    <row r="632" spans="1:8" ht="24" customHeight="1">
      <c r="A632" s="173">
        <v>631</v>
      </c>
      <c r="B632" s="172" t="s">
        <v>2921</v>
      </c>
      <c r="C632" s="151">
        <v>59.62</v>
      </c>
      <c r="D632" s="149" t="s">
        <v>356</v>
      </c>
      <c r="E632" s="176" t="s">
        <v>655</v>
      </c>
      <c r="F632" s="169"/>
      <c r="G632" s="228" t="str">
        <f t="shared" si="22"/>
        <v>14</v>
      </c>
      <c r="H632" s="146" t="str">
        <f t="shared" si="23"/>
        <v>1104</v>
      </c>
    </row>
    <row r="633" spans="1:8" ht="24" customHeight="1">
      <c r="A633" s="173">
        <v>632</v>
      </c>
      <c r="B633" s="172" t="s">
        <v>2922</v>
      </c>
      <c r="C633" s="151">
        <v>59.15</v>
      </c>
      <c r="D633" s="149" t="s">
        <v>356</v>
      </c>
      <c r="E633" s="176" t="s">
        <v>655</v>
      </c>
      <c r="F633" s="169"/>
      <c r="G633" s="228" t="str">
        <f t="shared" si="22"/>
        <v>14</v>
      </c>
      <c r="H633" s="146" t="str">
        <f t="shared" si="23"/>
        <v>1105</v>
      </c>
    </row>
    <row r="634" spans="1:8" ht="24" customHeight="1">
      <c r="A634" s="148">
        <v>633</v>
      </c>
      <c r="B634" s="172" t="s">
        <v>2923</v>
      </c>
      <c r="C634" s="151">
        <v>59.99</v>
      </c>
      <c r="D634" s="149" t="s">
        <v>356</v>
      </c>
      <c r="E634" s="176" t="s">
        <v>655</v>
      </c>
      <c r="F634" s="169"/>
      <c r="G634" s="228" t="str">
        <f t="shared" si="22"/>
        <v>14</v>
      </c>
      <c r="H634" s="146" t="str">
        <f t="shared" si="23"/>
        <v>-201</v>
      </c>
    </row>
    <row r="635" spans="1:8" ht="24" customHeight="1">
      <c r="A635" s="173">
        <v>634</v>
      </c>
      <c r="B635" s="172" t="s">
        <v>2924</v>
      </c>
      <c r="C635" s="151">
        <v>59.62</v>
      </c>
      <c r="D635" s="149" t="s">
        <v>356</v>
      </c>
      <c r="E635" s="176" t="s">
        <v>655</v>
      </c>
      <c r="F635" s="169"/>
      <c r="G635" s="228" t="str">
        <f t="shared" si="22"/>
        <v>14</v>
      </c>
      <c r="H635" s="146" t="str">
        <f t="shared" si="23"/>
        <v>-202</v>
      </c>
    </row>
    <row r="636" spans="1:8" ht="24" customHeight="1">
      <c r="A636" s="173">
        <v>635</v>
      </c>
      <c r="B636" s="172" t="s">
        <v>2925</v>
      </c>
      <c r="C636" s="151">
        <v>59.62</v>
      </c>
      <c r="D636" s="149" t="s">
        <v>356</v>
      </c>
      <c r="E636" s="176" t="s">
        <v>655</v>
      </c>
      <c r="F636" s="169"/>
      <c r="G636" s="228" t="str">
        <f t="shared" si="22"/>
        <v>14</v>
      </c>
      <c r="H636" s="146" t="str">
        <f t="shared" si="23"/>
        <v>-203</v>
      </c>
    </row>
    <row r="637" spans="1:8" ht="24" customHeight="1">
      <c r="A637" s="148">
        <v>636</v>
      </c>
      <c r="B637" s="172" t="s">
        <v>2926</v>
      </c>
      <c r="C637" s="151">
        <v>59.62</v>
      </c>
      <c r="D637" s="149" t="s">
        <v>356</v>
      </c>
      <c r="E637" s="176" t="s">
        <v>655</v>
      </c>
      <c r="F637" s="169"/>
      <c r="G637" s="228" t="str">
        <f t="shared" si="22"/>
        <v>14</v>
      </c>
      <c r="H637" s="146" t="str">
        <f t="shared" si="23"/>
        <v>-204</v>
      </c>
    </row>
    <row r="638" spans="1:8" ht="24" customHeight="1">
      <c r="A638" s="173">
        <v>637</v>
      </c>
      <c r="B638" s="172" t="s">
        <v>2927</v>
      </c>
      <c r="C638" s="151">
        <v>59.15</v>
      </c>
      <c r="D638" s="149" t="s">
        <v>356</v>
      </c>
      <c r="E638" s="176" t="s">
        <v>655</v>
      </c>
      <c r="F638" s="169"/>
      <c r="G638" s="228" t="str">
        <f t="shared" si="22"/>
        <v>14</v>
      </c>
      <c r="H638" s="146" t="str">
        <f t="shared" si="23"/>
        <v>-205</v>
      </c>
    </row>
    <row r="639" spans="1:8" ht="24" customHeight="1">
      <c r="A639" s="173">
        <v>638</v>
      </c>
      <c r="B639" s="172" t="s">
        <v>2928</v>
      </c>
      <c r="C639" s="151">
        <v>59.99</v>
      </c>
      <c r="D639" s="149" t="s">
        <v>356</v>
      </c>
      <c r="E639" s="176" t="s">
        <v>655</v>
      </c>
      <c r="F639" s="169"/>
      <c r="G639" s="228" t="str">
        <f t="shared" si="22"/>
        <v>14</v>
      </c>
      <c r="H639" s="146" t="str">
        <f t="shared" si="23"/>
        <v>-301</v>
      </c>
    </row>
    <row r="640" spans="1:8" ht="24" customHeight="1">
      <c r="A640" s="148">
        <v>639</v>
      </c>
      <c r="B640" s="172" t="s">
        <v>2929</v>
      </c>
      <c r="C640" s="151">
        <v>59.62</v>
      </c>
      <c r="D640" s="149" t="s">
        <v>356</v>
      </c>
      <c r="E640" s="176" t="s">
        <v>655</v>
      </c>
      <c r="F640" s="169"/>
      <c r="G640" s="228" t="str">
        <f t="shared" si="22"/>
        <v>14</v>
      </c>
      <c r="H640" s="146" t="str">
        <f t="shared" si="23"/>
        <v>-302</v>
      </c>
    </row>
    <row r="641" spans="1:8" ht="24" customHeight="1">
      <c r="A641" s="173">
        <v>640</v>
      </c>
      <c r="B641" s="172" t="s">
        <v>2930</v>
      </c>
      <c r="C641" s="151">
        <v>59.62</v>
      </c>
      <c r="D641" s="149" t="s">
        <v>356</v>
      </c>
      <c r="E641" s="176" t="s">
        <v>655</v>
      </c>
      <c r="F641" s="169"/>
      <c r="G641" s="228" t="str">
        <f t="shared" si="22"/>
        <v>14</v>
      </c>
      <c r="H641" s="146" t="str">
        <f t="shared" si="23"/>
        <v>-303</v>
      </c>
    </row>
    <row r="642" spans="1:8" ht="24" customHeight="1">
      <c r="A642" s="173">
        <v>641</v>
      </c>
      <c r="B642" s="172" t="s">
        <v>2931</v>
      </c>
      <c r="C642" s="151">
        <v>59.62</v>
      </c>
      <c r="D642" s="149" t="s">
        <v>356</v>
      </c>
      <c r="E642" s="176" t="s">
        <v>655</v>
      </c>
      <c r="F642" s="169"/>
      <c r="G642" s="228" t="str">
        <f t="shared" si="22"/>
        <v>14</v>
      </c>
      <c r="H642" s="146" t="str">
        <f t="shared" si="23"/>
        <v>-304</v>
      </c>
    </row>
    <row r="643" spans="1:8" ht="24" customHeight="1">
      <c r="A643" s="148">
        <v>642</v>
      </c>
      <c r="B643" s="172" t="s">
        <v>2932</v>
      </c>
      <c r="C643" s="151">
        <v>59.15</v>
      </c>
      <c r="D643" s="149" t="s">
        <v>356</v>
      </c>
      <c r="E643" s="176" t="s">
        <v>655</v>
      </c>
      <c r="F643" s="169"/>
      <c r="G643" s="228" t="str">
        <f t="shared" si="22"/>
        <v>14</v>
      </c>
      <c r="H643" s="146" t="str">
        <f t="shared" si="23"/>
        <v>-305</v>
      </c>
    </row>
    <row r="644" spans="1:8" ht="24" customHeight="1">
      <c r="A644" s="173">
        <v>643</v>
      </c>
      <c r="B644" s="172" t="s">
        <v>2933</v>
      </c>
      <c r="C644" s="151">
        <v>59.99</v>
      </c>
      <c r="D644" s="149" t="s">
        <v>356</v>
      </c>
      <c r="E644" s="176" t="s">
        <v>655</v>
      </c>
      <c r="F644" s="169"/>
      <c r="G644" s="228" t="str">
        <f t="shared" ref="G644:G707" si="24">LEFT(B644,2)</f>
        <v>14</v>
      </c>
      <c r="H644" s="146" t="str">
        <f t="shared" ref="H644:H707" si="25">RIGHT(B644,4)</f>
        <v>-401</v>
      </c>
    </row>
    <row r="645" spans="1:8" ht="24" customHeight="1">
      <c r="A645" s="173">
        <v>644</v>
      </c>
      <c r="B645" s="172" t="s">
        <v>2934</v>
      </c>
      <c r="C645" s="151">
        <v>59.62</v>
      </c>
      <c r="D645" s="149" t="s">
        <v>356</v>
      </c>
      <c r="E645" s="176" t="s">
        <v>655</v>
      </c>
      <c r="F645" s="169"/>
      <c r="G645" s="228" t="str">
        <f t="shared" si="24"/>
        <v>14</v>
      </c>
      <c r="H645" s="146" t="str">
        <f t="shared" si="25"/>
        <v>-402</v>
      </c>
    </row>
    <row r="646" spans="1:8" ht="24" customHeight="1">
      <c r="A646" s="148">
        <v>645</v>
      </c>
      <c r="B646" s="172" t="s">
        <v>2935</v>
      </c>
      <c r="C646" s="151">
        <v>59.62</v>
      </c>
      <c r="D646" s="149" t="s">
        <v>356</v>
      </c>
      <c r="E646" s="176" t="s">
        <v>655</v>
      </c>
      <c r="F646" s="169"/>
      <c r="G646" s="228" t="str">
        <f t="shared" si="24"/>
        <v>14</v>
      </c>
      <c r="H646" s="146" t="str">
        <f t="shared" si="25"/>
        <v>-403</v>
      </c>
    </row>
    <row r="647" spans="1:8" ht="24" customHeight="1">
      <c r="A647" s="173">
        <v>646</v>
      </c>
      <c r="B647" s="172" t="s">
        <v>2936</v>
      </c>
      <c r="C647" s="151">
        <v>59.62</v>
      </c>
      <c r="D647" s="149" t="s">
        <v>356</v>
      </c>
      <c r="E647" s="176" t="s">
        <v>655</v>
      </c>
      <c r="F647" s="169"/>
      <c r="G647" s="228" t="str">
        <f t="shared" si="24"/>
        <v>14</v>
      </c>
      <c r="H647" s="146" t="str">
        <f t="shared" si="25"/>
        <v>-404</v>
      </c>
    </row>
    <row r="648" spans="1:8" ht="24" customHeight="1">
      <c r="A648" s="173">
        <v>647</v>
      </c>
      <c r="B648" s="172" t="s">
        <v>2937</v>
      </c>
      <c r="C648" s="151">
        <v>59.15</v>
      </c>
      <c r="D648" s="149" t="s">
        <v>356</v>
      </c>
      <c r="E648" s="176" t="s">
        <v>655</v>
      </c>
      <c r="F648" s="169"/>
      <c r="G648" s="228" t="str">
        <f t="shared" si="24"/>
        <v>14</v>
      </c>
      <c r="H648" s="146" t="str">
        <f t="shared" si="25"/>
        <v>-405</v>
      </c>
    </row>
    <row r="649" spans="1:8" ht="24" customHeight="1">
      <c r="A649" s="148">
        <v>648</v>
      </c>
      <c r="B649" s="172" t="s">
        <v>2938</v>
      </c>
      <c r="C649" s="151">
        <v>59.99</v>
      </c>
      <c r="D649" s="149" t="s">
        <v>356</v>
      </c>
      <c r="E649" s="176" t="s">
        <v>655</v>
      </c>
      <c r="F649" s="169"/>
      <c r="G649" s="228" t="str">
        <f t="shared" si="24"/>
        <v>14</v>
      </c>
      <c r="H649" s="146" t="str">
        <f t="shared" si="25"/>
        <v>-501</v>
      </c>
    </row>
    <row r="650" spans="1:8" ht="24" customHeight="1">
      <c r="A650" s="173">
        <v>649</v>
      </c>
      <c r="B650" s="172" t="s">
        <v>2939</v>
      </c>
      <c r="C650" s="151">
        <v>59.62</v>
      </c>
      <c r="D650" s="149" t="s">
        <v>356</v>
      </c>
      <c r="E650" s="176" t="s">
        <v>655</v>
      </c>
      <c r="F650" s="169"/>
      <c r="G650" s="228" t="str">
        <f t="shared" si="24"/>
        <v>14</v>
      </c>
      <c r="H650" s="146" t="str">
        <f t="shared" si="25"/>
        <v>-502</v>
      </c>
    </row>
    <row r="651" spans="1:8" ht="24" customHeight="1">
      <c r="A651" s="173">
        <v>650</v>
      </c>
      <c r="B651" s="172" t="s">
        <v>2940</v>
      </c>
      <c r="C651" s="151">
        <v>59.62</v>
      </c>
      <c r="D651" s="149" t="s">
        <v>356</v>
      </c>
      <c r="E651" s="176" t="s">
        <v>655</v>
      </c>
      <c r="F651" s="169"/>
      <c r="G651" s="228" t="str">
        <f t="shared" si="24"/>
        <v>14</v>
      </c>
      <c r="H651" s="146" t="str">
        <f t="shared" si="25"/>
        <v>-503</v>
      </c>
    </row>
    <row r="652" spans="1:8" ht="24" customHeight="1">
      <c r="A652" s="148">
        <v>651</v>
      </c>
      <c r="B652" s="172" t="s">
        <v>2941</v>
      </c>
      <c r="C652" s="151">
        <v>59.62</v>
      </c>
      <c r="D652" s="149" t="s">
        <v>356</v>
      </c>
      <c r="E652" s="176" t="s">
        <v>655</v>
      </c>
      <c r="F652" s="169"/>
      <c r="G652" s="228" t="str">
        <f t="shared" si="24"/>
        <v>14</v>
      </c>
      <c r="H652" s="146" t="str">
        <f t="shared" si="25"/>
        <v>-504</v>
      </c>
    </row>
    <row r="653" spans="1:8" ht="24" customHeight="1">
      <c r="A653" s="173">
        <v>652</v>
      </c>
      <c r="B653" s="172" t="s">
        <v>2942</v>
      </c>
      <c r="C653" s="151">
        <v>59.15</v>
      </c>
      <c r="D653" s="149" t="s">
        <v>356</v>
      </c>
      <c r="E653" s="176" t="s">
        <v>655</v>
      </c>
      <c r="F653" s="169"/>
      <c r="G653" s="228" t="str">
        <f t="shared" si="24"/>
        <v>14</v>
      </c>
      <c r="H653" s="146" t="str">
        <f t="shared" si="25"/>
        <v>-505</v>
      </c>
    </row>
    <row r="654" spans="1:8" ht="24" customHeight="1">
      <c r="A654" s="173">
        <v>653</v>
      </c>
      <c r="B654" s="172" t="s">
        <v>2943</v>
      </c>
      <c r="C654" s="151">
        <v>59.99</v>
      </c>
      <c r="D654" s="149" t="s">
        <v>356</v>
      </c>
      <c r="E654" s="176" t="s">
        <v>655</v>
      </c>
      <c r="F654" s="169"/>
      <c r="G654" s="228" t="str">
        <f t="shared" si="24"/>
        <v>14</v>
      </c>
      <c r="H654" s="146" t="str">
        <f t="shared" si="25"/>
        <v>-601</v>
      </c>
    </row>
    <row r="655" spans="1:8" ht="24" customHeight="1">
      <c r="A655" s="148">
        <v>654</v>
      </c>
      <c r="B655" s="172" t="s">
        <v>2944</v>
      </c>
      <c r="C655" s="151">
        <v>59.62</v>
      </c>
      <c r="D655" s="149" t="s">
        <v>356</v>
      </c>
      <c r="E655" s="176" t="s">
        <v>655</v>
      </c>
      <c r="F655" s="169"/>
      <c r="G655" s="228" t="str">
        <f t="shared" si="24"/>
        <v>14</v>
      </c>
      <c r="H655" s="146" t="str">
        <f t="shared" si="25"/>
        <v>-602</v>
      </c>
    </row>
    <row r="656" spans="1:8" ht="24" customHeight="1">
      <c r="A656" s="173">
        <v>655</v>
      </c>
      <c r="B656" s="172" t="s">
        <v>2945</v>
      </c>
      <c r="C656" s="151">
        <v>59.62</v>
      </c>
      <c r="D656" s="149" t="s">
        <v>356</v>
      </c>
      <c r="E656" s="176" t="s">
        <v>655</v>
      </c>
      <c r="F656" s="169"/>
      <c r="G656" s="228" t="str">
        <f t="shared" si="24"/>
        <v>14</v>
      </c>
      <c r="H656" s="146" t="str">
        <f t="shared" si="25"/>
        <v>-603</v>
      </c>
    </row>
    <row r="657" spans="1:8" ht="24" customHeight="1">
      <c r="A657" s="173">
        <v>656</v>
      </c>
      <c r="B657" s="172" t="s">
        <v>2946</v>
      </c>
      <c r="C657" s="151">
        <v>59.62</v>
      </c>
      <c r="D657" s="149" t="s">
        <v>356</v>
      </c>
      <c r="E657" s="176" t="s">
        <v>655</v>
      </c>
      <c r="F657" s="169"/>
      <c r="G657" s="228" t="str">
        <f t="shared" si="24"/>
        <v>14</v>
      </c>
      <c r="H657" s="146" t="str">
        <f t="shared" si="25"/>
        <v>-604</v>
      </c>
    </row>
    <row r="658" spans="1:8" ht="24" customHeight="1">
      <c r="A658" s="148">
        <v>657</v>
      </c>
      <c r="B658" s="172" t="s">
        <v>2947</v>
      </c>
      <c r="C658" s="151">
        <v>59.15</v>
      </c>
      <c r="D658" s="149" t="s">
        <v>356</v>
      </c>
      <c r="E658" s="176" t="s">
        <v>655</v>
      </c>
      <c r="F658" s="169"/>
      <c r="G658" s="228" t="str">
        <f t="shared" si="24"/>
        <v>14</v>
      </c>
      <c r="H658" s="146" t="str">
        <f t="shared" si="25"/>
        <v>-605</v>
      </c>
    </row>
    <row r="659" spans="1:8" ht="24" customHeight="1">
      <c r="A659" s="173">
        <v>658</v>
      </c>
      <c r="B659" s="172" t="s">
        <v>2948</v>
      </c>
      <c r="C659" s="151">
        <v>59.99</v>
      </c>
      <c r="D659" s="149" t="s">
        <v>356</v>
      </c>
      <c r="E659" s="176" t="s">
        <v>655</v>
      </c>
      <c r="F659" s="169"/>
      <c r="G659" s="228" t="str">
        <f t="shared" si="24"/>
        <v>14</v>
      </c>
      <c r="H659" s="146" t="str">
        <f t="shared" si="25"/>
        <v>-701</v>
      </c>
    </row>
    <row r="660" spans="1:8" ht="24" customHeight="1">
      <c r="A660" s="173">
        <v>659</v>
      </c>
      <c r="B660" s="172" t="s">
        <v>2949</v>
      </c>
      <c r="C660" s="151">
        <v>59.62</v>
      </c>
      <c r="D660" s="149" t="s">
        <v>356</v>
      </c>
      <c r="E660" s="176" t="s">
        <v>655</v>
      </c>
      <c r="F660" s="169"/>
      <c r="G660" s="228" t="str">
        <f t="shared" si="24"/>
        <v>14</v>
      </c>
      <c r="H660" s="146" t="str">
        <f t="shared" si="25"/>
        <v>-702</v>
      </c>
    </row>
    <row r="661" spans="1:8" ht="24" customHeight="1">
      <c r="A661" s="148">
        <v>660</v>
      </c>
      <c r="B661" s="172" t="s">
        <v>2950</v>
      </c>
      <c r="C661" s="151">
        <v>59.62</v>
      </c>
      <c r="D661" s="149" t="s">
        <v>356</v>
      </c>
      <c r="E661" s="176" t="s">
        <v>655</v>
      </c>
      <c r="F661" s="169"/>
      <c r="G661" s="228" t="str">
        <f t="shared" si="24"/>
        <v>14</v>
      </c>
      <c r="H661" s="146" t="str">
        <f t="shared" si="25"/>
        <v>-703</v>
      </c>
    </row>
    <row r="662" spans="1:8" ht="24" customHeight="1">
      <c r="A662" s="173">
        <v>661</v>
      </c>
      <c r="B662" s="172" t="s">
        <v>2951</v>
      </c>
      <c r="C662" s="151">
        <v>59.62</v>
      </c>
      <c r="D662" s="149" t="s">
        <v>356</v>
      </c>
      <c r="E662" s="176" t="s">
        <v>655</v>
      </c>
      <c r="F662" s="169"/>
      <c r="G662" s="228" t="str">
        <f t="shared" si="24"/>
        <v>14</v>
      </c>
      <c r="H662" s="146" t="str">
        <f t="shared" si="25"/>
        <v>-704</v>
      </c>
    </row>
    <row r="663" spans="1:8" ht="24" customHeight="1">
      <c r="A663" s="173">
        <v>662</v>
      </c>
      <c r="B663" s="172" t="s">
        <v>2952</v>
      </c>
      <c r="C663" s="151">
        <v>59.15</v>
      </c>
      <c r="D663" s="149" t="s">
        <v>356</v>
      </c>
      <c r="E663" s="176" t="s">
        <v>655</v>
      </c>
      <c r="F663" s="169"/>
      <c r="G663" s="228" t="str">
        <f t="shared" si="24"/>
        <v>14</v>
      </c>
      <c r="H663" s="146" t="str">
        <f t="shared" si="25"/>
        <v>-705</v>
      </c>
    </row>
    <row r="664" spans="1:8" ht="24" customHeight="1">
      <c r="A664" s="148">
        <v>663</v>
      </c>
      <c r="B664" s="178" t="s">
        <v>2953</v>
      </c>
      <c r="C664" s="172">
        <v>59.62</v>
      </c>
      <c r="D664" s="149" t="s">
        <v>356</v>
      </c>
      <c r="E664" s="149" t="s">
        <v>657</v>
      </c>
      <c r="F664" s="169"/>
      <c r="G664" s="228" t="str">
        <f t="shared" si="24"/>
        <v>14</v>
      </c>
      <c r="H664" s="146" t="str">
        <f t="shared" si="25"/>
        <v>-303</v>
      </c>
    </row>
    <row r="665" spans="1:8" ht="24" customHeight="1">
      <c r="A665" s="173">
        <v>664</v>
      </c>
      <c r="B665" s="178" t="s">
        <v>2954</v>
      </c>
      <c r="C665" s="172">
        <v>59.9</v>
      </c>
      <c r="D665" s="149" t="s">
        <v>356</v>
      </c>
      <c r="E665" s="149" t="s">
        <v>657</v>
      </c>
      <c r="F665" s="169"/>
      <c r="G665" s="228" t="str">
        <f t="shared" si="24"/>
        <v>14</v>
      </c>
      <c r="H665" s="146" t="str">
        <f t="shared" si="25"/>
        <v>-305</v>
      </c>
    </row>
    <row r="666" spans="1:8" ht="24" customHeight="1">
      <c r="A666" s="173">
        <v>665</v>
      </c>
      <c r="B666" s="178" t="s">
        <v>2955</v>
      </c>
      <c r="C666" s="172">
        <v>59.62</v>
      </c>
      <c r="D666" s="149" t="s">
        <v>356</v>
      </c>
      <c r="E666" s="149" t="s">
        <v>657</v>
      </c>
      <c r="F666" s="169"/>
      <c r="G666" s="228" t="str">
        <f t="shared" si="24"/>
        <v>14</v>
      </c>
      <c r="H666" s="146" t="str">
        <f t="shared" si="25"/>
        <v>-402</v>
      </c>
    </row>
    <row r="667" spans="1:8" ht="24" customHeight="1">
      <c r="A667" s="148">
        <v>666</v>
      </c>
      <c r="B667" s="178" t="s">
        <v>2956</v>
      </c>
      <c r="C667" s="172">
        <v>59.62</v>
      </c>
      <c r="D667" s="149" t="s">
        <v>356</v>
      </c>
      <c r="E667" s="149" t="s">
        <v>657</v>
      </c>
      <c r="F667" s="169"/>
      <c r="G667" s="228" t="str">
        <f t="shared" si="24"/>
        <v>14</v>
      </c>
      <c r="H667" s="146" t="str">
        <f t="shared" si="25"/>
        <v>-403</v>
      </c>
    </row>
    <row r="668" spans="1:8" ht="24" customHeight="1">
      <c r="A668" s="173">
        <v>667</v>
      </c>
      <c r="B668" s="178" t="s">
        <v>2957</v>
      </c>
      <c r="C668" s="172">
        <v>59.9</v>
      </c>
      <c r="D668" s="149" t="s">
        <v>356</v>
      </c>
      <c r="E668" s="149" t="s">
        <v>657</v>
      </c>
      <c r="F668" s="169"/>
      <c r="G668" s="228" t="str">
        <f t="shared" si="24"/>
        <v>14</v>
      </c>
      <c r="H668" s="146" t="str">
        <f t="shared" si="25"/>
        <v>-405</v>
      </c>
    </row>
    <row r="669" spans="1:8" ht="24" customHeight="1">
      <c r="A669" s="173">
        <v>668</v>
      </c>
      <c r="B669" s="178" t="s">
        <v>2958</v>
      </c>
      <c r="C669" s="172">
        <v>59.62</v>
      </c>
      <c r="D669" s="149" t="s">
        <v>356</v>
      </c>
      <c r="E669" s="149" t="s">
        <v>657</v>
      </c>
      <c r="F669" s="169"/>
      <c r="G669" s="228" t="str">
        <f t="shared" si="24"/>
        <v>14</v>
      </c>
      <c r="H669" s="146" t="str">
        <f t="shared" si="25"/>
        <v>-502</v>
      </c>
    </row>
    <row r="670" spans="1:8" ht="24" customHeight="1">
      <c r="A670" s="148">
        <v>669</v>
      </c>
      <c r="B670" s="178" t="s">
        <v>2959</v>
      </c>
      <c r="C670" s="172">
        <v>59.62</v>
      </c>
      <c r="D670" s="149" t="s">
        <v>356</v>
      </c>
      <c r="E670" s="149" t="s">
        <v>657</v>
      </c>
      <c r="F670" s="169"/>
      <c r="G670" s="228" t="str">
        <f t="shared" si="24"/>
        <v>14</v>
      </c>
      <c r="H670" s="146" t="str">
        <f t="shared" si="25"/>
        <v>-503</v>
      </c>
    </row>
    <row r="671" spans="1:8" ht="24" customHeight="1">
      <c r="A671" s="173">
        <v>670</v>
      </c>
      <c r="B671" s="178" t="s">
        <v>2960</v>
      </c>
      <c r="C671" s="172">
        <v>59.62</v>
      </c>
      <c r="D671" s="149" t="s">
        <v>356</v>
      </c>
      <c r="E671" s="149" t="s">
        <v>657</v>
      </c>
      <c r="F671" s="169"/>
      <c r="G671" s="228" t="str">
        <f t="shared" si="24"/>
        <v>14</v>
      </c>
      <c r="H671" s="146" t="str">
        <f t="shared" si="25"/>
        <v>-504</v>
      </c>
    </row>
    <row r="672" spans="1:8" ht="24" customHeight="1">
      <c r="A672" s="173">
        <v>671</v>
      </c>
      <c r="B672" s="178" t="s">
        <v>2961</v>
      </c>
      <c r="C672" s="172">
        <v>59.62</v>
      </c>
      <c r="D672" s="149" t="s">
        <v>356</v>
      </c>
      <c r="E672" s="149" t="s">
        <v>657</v>
      </c>
      <c r="F672" s="169"/>
      <c r="G672" s="228" t="str">
        <f t="shared" si="24"/>
        <v>14</v>
      </c>
      <c r="H672" s="146" t="str">
        <f t="shared" si="25"/>
        <v>-602</v>
      </c>
    </row>
    <row r="673" spans="1:8" ht="24" customHeight="1">
      <c r="A673" s="148">
        <v>672</v>
      </c>
      <c r="B673" s="178" t="s">
        <v>2962</v>
      </c>
      <c r="C673" s="172">
        <v>59.62</v>
      </c>
      <c r="D673" s="149" t="s">
        <v>356</v>
      </c>
      <c r="E673" s="149" t="s">
        <v>657</v>
      </c>
      <c r="F673" s="169"/>
      <c r="G673" s="228" t="str">
        <f t="shared" si="24"/>
        <v>14</v>
      </c>
      <c r="H673" s="146" t="str">
        <f t="shared" si="25"/>
        <v>-603</v>
      </c>
    </row>
    <row r="674" spans="1:8" ht="24" customHeight="1">
      <c r="A674" s="173">
        <v>673</v>
      </c>
      <c r="B674" s="178" t="s">
        <v>2963</v>
      </c>
      <c r="C674" s="172">
        <v>59.62</v>
      </c>
      <c r="D674" s="149" t="s">
        <v>356</v>
      </c>
      <c r="E674" s="149" t="s">
        <v>657</v>
      </c>
      <c r="F674" s="169"/>
      <c r="G674" s="228" t="str">
        <f t="shared" si="24"/>
        <v>14</v>
      </c>
      <c r="H674" s="146" t="str">
        <f t="shared" si="25"/>
        <v>-702</v>
      </c>
    </row>
    <row r="675" spans="1:8" ht="24" customHeight="1">
      <c r="A675" s="173">
        <v>674</v>
      </c>
      <c r="B675" s="155" t="s">
        <v>2964</v>
      </c>
      <c r="C675" s="179">
        <v>59.06</v>
      </c>
      <c r="D675" s="149" t="s">
        <v>356</v>
      </c>
      <c r="E675" s="149" t="s">
        <v>657</v>
      </c>
      <c r="F675" s="169"/>
      <c r="G675" s="228" t="str">
        <f t="shared" si="24"/>
        <v>14</v>
      </c>
      <c r="H675" s="146" t="str">
        <f t="shared" si="25"/>
        <v>-601</v>
      </c>
    </row>
    <row r="676" spans="1:8" ht="24" customHeight="1">
      <c r="A676" s="148">
        <v>675</v>
      </c>
      <c r="B676" s="155" t="s">
        <v>2965</v>
      </c>
      <c r="C676" s="179">
        <v>59.62</v>
      </c>
      <c r="D676" s="149" t="s">
        <v>356</v>
      </c>
      <c r="E676" s="149" t="s">
        <v>657</v>
      </c>
      <c r="F676" s="169"/>
      <c r="G676" s="228" t="str">
        <f t="shared" si="24"/>
        <v>14</v>
      </c>
      <c r="H676" s="146" t="str">
        <f t="shared" si="25"/>
        <v>-604</v>
      </c>
    </row>
    <row r="677" spans="1:8" ht="24" customHeight="1">
      <c r="A677" s="173">
        <v>676</v>
      </c>
      <c r="B677" s="155" t="s">
        <v>2966</v>
      </c>
      <c r="C677" s="179">
        <v>59.9</v>
      </c>
      <c r="D677" s="149" t="s">
        <v>356</v>
      </c>
      <c r="E677" s="149" t="s">
        <v>657</v>
      </c>
      <c r="F677" s="169"/>
      <c r="G677" s="228" t="str">
        <f t="shared" si="24"/>
        <v>14</v>
      </c>
      <c r="H677" s="146" t="str">
        <f t="shared" si="25"/>
        <v>-605</v>
      </c>
    </row>
    <row r="678" spans="1:8" ht="24" customHeight="1">
      <c r="A678" s="173">
        <v>677</v>
      </c>
      <c r="B678" s="178" t="s">
        <v>2967</v>
      </c>
      <c r="C678" s="178">
        <v>59.64</v>
      </c>
      <c r="D678" s="149" t="s">
        <v>356</v>
      </c>
      <c r="E678" s="149" t="s">
        <v>655</v>
      </c>
      <c r="F678" s="169"/>
      <c r="G678" s="228" t="str">
        <f t="shared" si="24"/>
        <v>10</v>
      </c>
      <c r="H678" s="146" t="str">
        <f t="shared" si="25"/>
        <v>-302</v>
      </c>
    </row>
    <row r="679" spans="1:8" ht="24" customHeight="1">
      <c r="A679" s="148">
        <v>678</v>
      </c>
      <c r="B679" s="178" t="s">
        <v>2968</v>
      </c>
      <c r="C679" s="178">
        <v>59.64</v>
      </c>
      <c r="D679" s="149" t="s">
        <v>356</v>
      </c>
      <c r="E679" s="149" t="s">
        <v>655</v>
      </c>
      <c r="F679" s="169"/>
      <c r="G679" s="228" t="str">
        <f t="shared" si="24"/>
        <v>10</v>
      </c>
      <c r="H679" s="146" t="str">
        <f t="shared" si="25"/>
        <v>-303</v>
      </c>
    </row>
    <row r="680" spans="1:8" ht="24" customHeight="1">
      <c r="A680" s="173">
        <v>679</v>
      </c>
      <c r="B680" s="178" t="s">
        <v>2969</v>
      </c>
      <c r="C680" s="178">
        <v>59.23</v>
      </c>
      <c r="D680" s="149" t="s">
        <v>356</v>
      </c>
      <c r="E680" s="149" t="s">
        <v>655</v>
      </c>
      <c r="F680" s="169"/>
      <c r="G680" s="228" t="str">
        <f t="shared" si="24"/>
        <v>10</v>
      </c>
      <c r="H680" s="146" t="str">
        <f t="shared" si="25"/>
        <v>-305</v>
      </c>
    </row>
    <row r="681" spans="1:8" ht="24" customHeight="1">
      <c r="A681" s="173">
        <v>680</v>
      </c>
      <c r="B681" s="178" t="s">
        <v>2970</v>
      </c>
      <c r="C681" s="178">
        <v>59.92</v>
      </c>
      <c r="D681" s="149" t="s">
        <v>356</v>
      </c>
      <c r="E681" s="149" t="s">
        <v>655</v>
      </c>
      <c r="F681" s="169"/>
      <c r="G681" s="228" t="str">
        <f t="shared" si="24"/>
        <v>10</v>
      </c>
      <c r="H681" s="146" t="str">
        <f t="shared" si="25"/>
        <v>-401</v>
      </c>
    </row>
    <row r="682" spans="1:8" ht="24" customHeight="1">
      <c r="A682" s="148">
        <v>681</v>
      </c>
      <c r="B682" s="178" t="s">
        <v>2971</v>
      </c>
      <c r="C682" s="178">
        <v>59.64</v>
      </c>
      <c r="D682" s="149" t="s">
        <v>356</v>
      </c>
      <c r="E682" s="149" t="s">
        <v>655</v>
      </c>
      <c r="F682" s="169"/>
      <c r="G682" s="228" t="str">
        <f t="shared" si="24"/>
        <v>10</v>
      </c>
      <c r="H682" s="146" t="str">
        <f t="shared" si="25"/>
        <v>-402</v>
      </c>
    </row>
    <row r="683" spans="1:8" ht="24" customHeight="1">
      <c r="A683" s="173">
        <v>682</v>
      </c>
      <c r="B683" s="178" t="s">
        <v>2972</v>
      </c>
      <c r="C683" s="178">
        <v>59.64</v>
      </c>
      <c r="D683" s="149" t="s">
        <v>356</v>
      </c>
      <c r="E683" s="149" t="s">
        <v>655</v>
      </c>
      <c r="F683" s="169"/>
      <c r="G683" s="228" t="str">
        <f t="shared" si="24"/>
        <v>10</v>
      </c>
      <c r="H683" s="146" t="str">
        <f t="shared" si="25"/>
        <v>-403</v>
      </c>
    </row>
    <row r="684" spans="1:8" ht="24" customHeight="1">
      <c r="A684" s="173">
        <v>683</v>
      </c>
      <c r="B684" s="178" t="s">
        <v>2973</v>
      </c>
      <c r="C684" s="178">
        <v>59.64</v>
      </c>
      <c r="D684" s="149" t="s">
        <v>356</v>
      </c>
      <c r="E684" s="149" t="s">
        <v>655</v>
      </c>
      <c r="F684" s="169"/>
      <c r="G684" s="228" t="str">
        <f t="shared" si="24"/>
        <v>10</v>
      </c>
      <c r="H684" s="146" t="str">
        <f t="shared" si="25"/>
        <v>-404</v>
      </c>
    </row>
    <row r="685" spans="1:8" ht="24" customHeight="1">
      <c r="A685" s="148">
        <v>684</v>
      </c>
      <c r="B685" s="178" t="s">
        <v>2974</v>
      </c>
      <c r="C685" s="178">
        <v>59.92</v>
      </c>
      <c r="D685" s="149" t="s">
        <v>356</v>
      </c>
      <c r="E685" s="149" t="s">
        <v>655</v>
      </c>
      <c r="F685" s="169"/>
      <c r="G685" s="228" t="str">
        <f t="shared" si="24"/>
        <v>10</v>
      </c>
      <c r="H685" s="146" t="str">
        <f t="shared" si="25"/>
        <v>-501</v>
      </c>
    </row>
    <row r="686" spans="1:8" ht="24" customHeight="1">
      <c r="A686" s="173">
        <v>685</v>
      </c>
      <c r="B686" s="178" t="s">
        <v>2975</v>
      </c>
      <c r="C686" s="178">
        <v>59.64</v>
      </c>
      <c r="D686" s="149" t="s">
        <v>356</v>
      </c>
      <c r="E686" s="149" t="s">
        <v>655</v>
      </c>
      <c r="F686" s="169"/>
      <c r="G686" s="228" t="str">
        <f t="shared" si="24"/>
        <v>10</v>
      </c>
      <c r="H686" s="146" t="str">
        <f t="shared" si="25"/>
        <v>-502</v>
      </c>
    </row>
    <row r="687" spans="1:8" ht="24" customHeight="1">
      <c r="A687" s="173">
        <v>686</v>
      </c>
      <c r="B687" s="178" t="s">
        <v>2976</v>
      </c>
      <c r="C687" s="178">
        <v>59.64</v>
      </c>
      <c r="D687" s="149" t="s">
        <v>356</v>
      </c>
      <c r="E687" s="149" t="s">
        <v>655</v>
      </c>
      <c r="F687" s="169"/>
      <c r="G687" s="228" t="str">
        <f t="shared" si="24"/>
        <v>10</v>
      </c>
      <c r="H687" s="146" t="str">
        <f t="shared" si="25"/>
        <v>-503</v>
      </c>
    </row>
    <row r="688" spans="1:8" ht="24" customHeight="1">
      <c r="A688" s="148">
        <v>687</v>
      </c>
      <c r="B688" s="178" t="s">
        <v>2977</v>
      </c>
      <c r="C688" s="178">
        <v>59.64</v>
      </c>
      <c r="D688" s="149" t="s">
        <v>356</v>
      </c>
      <c r="E688" s="149" t="s">
        <v>655</v>
      </c>
      <c r="F688" s="169"/>
      <c r="G688" s="228" t="str">
        <f t="shared" si="24"/>
        <v>10</v>
      </c>
      <c r="H688" s="146" t="str">
        <f t="shared" si="25"/>
        <v>-504</v>
      </c>
    </row>
    <row r="689" spans="1:8" ht="24" customHeight="1">
      <c r="A689" s="173">
        <v>688</v>
      </c>
      <c r="B689" s="178" t="s">
        <v>2978</v>
      </c>
      <c r="C689" s="178">
        <v>59.9</v>
      </c>
      <c r="D689" s="149" t="s">
        <v>356</v>
      </c>
      <c r="E689" s="149" t="s">
        <v>657</v>
      </c>
      <c r="F689" s="169"/>
      <c r="G689" s="228" t="str">
        <f t="shared" si="24"/>
        <v>14</v>
      </c>
      <c r="H689" s="146" t="str">
        <f t="shared" si="25"/>
        <v>1605</v>
      </c>
    </row>
    <row r="690" spans="1:8" ht="24" customHeight="1">
      <c r="A690" s="173">
        <v>689</v>
      </c>
      <c r="B690" s="178" t="s">
        <v>2979</v>
      </c>
      <c r="C690" s="178">
        <v>59.92</v>
      </c>
      <c r="D690" s="149" t="s">
        <v>356</v>
      </c>
      <c r="E690" s="149" t="s">
        <v>655</v>
      </c>
      <c r="F690" s="169"/>
      <c r="G690" s="228" t="str">
        <f t="shared" si="24"/>
        <v>10</v>
      </c>
      <c r="H690" s="146" t="str">
        <f t="shared" si="25"/>
        <v>-601</v>
      </c>
    </row>
    <row r="691" spans="1:8" ht="24" customHeight="1">
      <c r="A691" s="148">
        <v>690</v>
      </c>
      <c r="B691" s="178" t="s">
        <v>2980</v>
      </c>
      <c r="C691" s="178">
        <v>59.64</v>
      </c>
      <c r="D691" s="149" t="s">
        <v>356</v>
      </c>
      <c r="E691" s="149" t="s">
        <v>655</v>
      </c>
      <c r="F691" s="169"/>
      <c r="G691" s="228" t="str">
        <f t="shared" si="24"/>
        <v>10</v>
      </c>
      <c r="H691" s="146" t="str">
        <f t="shared" si="25"/>
        <v>-602</v>
      </c>
    </row>
    <row r="692" spans="1:8" ht="24" customHeight="1">
      <c r="A692" s="173">
        <v>691</v>
      </c>
      <c r="B692" s="178" t="s">
        <v>2981</v>
      </c>
      <c r="C692" s="178">
        <v>59.64</v>
      </c>
      <c r="D692" s="149" t="s">
        <v>356</v>
      </c>
      <c r="E692" s="149" t="s">
        <v>655</v>
      </c>
      <c r="F692" s="169"/>
      <c r="G692" s="228" t="str">
        <f t="shared" si="24"/>
        <v>10</v>
      </c>
      <c r="H692" s="146" t="str">
        <f t="shared" si="25"/>
        <v>-603</v>
      </c>
    </row>
    <row r="693" spans="1:8" ht="24" customHeight="1">
      <c r="A693" s="173">
        <v>692</v>
      </c>
      <c r="B693" s="178" t="s">
        <v>2982</v>
      </c>
      <c r="C693" s="178">
        <v>59.64</v>
      </c>
      <c r="D693" s="149" t="s">
        <v>356</v>
      </c>
      <c r="E693" s="149" t="s">
        <v>655</v>
      </c>
      <c r="F693" s="169"/>
      <c r="G693" s="228" t="str">
        <f t="shared" si="24"/>
        <v>10</v>
      </c>
      <c r="H693" s="146" t="str">
        <f t="shared" si="25"/>
        <v>-604</v>
      </c>
    </row>
    <row r="694" spans="1:8" ht="24" customHeight="1">
      <c r="A694" s="148">
        <v>693</v>
      </c>
      <c r="B694" s="178" t="s">
        <v>2983</v>
      </c>
      <c r="C694" s="178">
        <v>59.23</v>
      </c>
      <c r="D694" s="149" t="s">
        <v>356</v>
      </c>
      <c r="E694" s="149" t="s">
        <v>655</v>
      </c>
      <c r="F694" s="169"/>
      <c r="G694" s="228" t="str">
        <f t="shared" si="24"/>
        <v>10</v>
      </c>
      <c r="H694" s="146" t="str">
        <f t="shared" si="25"/>
        <v>-605</v>
      </c>
    </row>
    <row r="695" spans="1:8" ht="24" customHeight="1">
      <c r="A695" s="173">
        <v>694</v>
      </c>
      <c r="B695" s="178" t="s">
        <v>2984</v>
      </c>
      <c r="C695" s="178">
        <v>59.92</v>
      </c>
      <c r="D695" s="149" t="s">
        <v>356</v>
      </c>
      <c r="E695" s="149" t="s">
        <v>655</v>
      </c>
      <c r="F695" s="169"/>
      <c r="G695" s="228" t="str">
        <f t="shared" si="24"/>
        <v>10</v>
      </c>
      <c r="H695" s="146" t="str">
        <f t="shared" si="25"/>
        <v>-701</v>
      </c>
    </row>
    <row r="696" spans="1:8" ht="24" customHeight="1">
      <c r="A696" s="173">
        <v>695</v>
      </c>
      <c r="B696" s="178" t="s">
        <v>2985</v>
      </c>
      <c r="C696" s="178">
        <v>59.64</v>
      </c>
      <c r="D696" s="149" t="s">
        <v>356</v>
      </c>
      <c r="E696" s="149" t="s">
        <v>655</v>
      </c>
      <c r="F696" s="169"/>
      <c r="G696" s="228" t="str">
        <f t="shared" si="24"/>
        <v>10</v>
      </c>
      <c r="H696" s="146" t="str">
        <f t="shared" si="25"/>
        <v>1302</v>
      </c>
    </row>
    <row r="697" spans="1:8" ht="24" customHeight="1">
      <c r="A697" s="148">
        <v>696</v>
      </c>
      <c r="B697" s="178" t="s">
        <v>2986</v>
      </c>
      <c r="C697" s="178">
        <v>59.64</v>
      </c>
      <c r="D697" s="149" t="s">
        <v>356</v>
      </c>
      <c r="E697" s="149" t="s">
        <v>655</v>
      </c>
      <c r="F697" s="169"/>
      <c r="G697" s="228" t="str">
        <f t="shared" si="24"/>
        <v>10</v>
      </c>
      <c r="H697" s="146" t="str">
        <f t="shared" si="25"/>
        <v>1303</v>
      </c>
    </row>
    <row r="698" spans="1:8" ht="24" customHeight="1">
      <c r="A698" s="173">
        <v>697</v>
      </c>
      <c r="B698" s="178" t="s">
        <v>2987</v>
      </c>
      <c r="C698" s="178">
        <v>59.92</v>
      </c>
      <c r="D698" s="149" t="s">
        <v>356</v>
      </c>
      <c r="E698" s="149" t="s">
        <v>655</v>
      </c>
      <c r="F698" s="169"/>
      <c r="G698" s="228" t="str">
        <f t="shared" si="24"/>
        <v>10</v>
      </c>
      <c r="H698" s="146" t="str">
        <f t="shared" si="25"/>
        <v>-301</v>
      </c>
    </row>
    <row r="699" spans="1:8" ht="24" customHeight="1">
      <c r="A699" s="173">
        <v>698</v>
      </c>
      <c r="B699" s="178" t="s">
        <v>2988</v>
      </c>
      <c r="C699" s="178">
        <v>59.64</v>
      </c>
      <c r="D699" s="149" t="s">
        <v>356</v>
      </c>
      <c r="E699" s="149" t="s">
        <v>655</v>
      </c>
      <c r="F699" s="169"/>
      <c r="G699" s="228" t="str">
        <f t="shared" si="24"/>
        <v>10</v>
      </c>
      <c r="H699" s="146" t="str">
        <f t="shared" si="25"/>
        <v>-304</v>
      </c>
    </row>
    <row r="700" spans="1:8" ht="24" customHeight="1">
      <c r="A700" s="148">
        <v>699</v>
      </c>
      <c r="B700" s="178" t="s">
        <v>2989</v>
      </c>
      <c r="C700" s="178">
        <v>59.23</v>
      </c>
      <c r="D700" s="149" t="s">
        <v>356</v>
      </c>
      <c r="E700" s="149" t="s">
        <v>655</v>
      </c>
      <c r="F700" s="169"/>
      <c r="G700" s="228" t="str">
        <f t="shared" si="24"/>
        <v>10</v>
      </c>
      <c r="H700" s="146" t="str">
        <f t="shared" si="25"/>
        <v>-405</v>
      </c>
    </row>
    <row r="701" spans="1:8" ht="24" customHeight="1">
      <c r="A701" s="173">
        <v>700</v>
      </c>
      <c r="B701" s="178" t="s">
        <v>2990</v>
      </c>
      <c r="C701" s="178">
        <v>59.64</v>
      </c>
      <c r="D701" s="149" t="s">
        <v>356</v>
      </c>
      <c r="E701" s="149" t="s">
        <v>655</v>
      </c>
      <c r="F701" s="169"/>
      <c r="G701" s="228" t="str">
        <f t="shared" si="24"/>
        <v>10</v>
      </c>
      <c r="H701" s="146" t="str">
        <f t="shared" si="25"/>
        <v>-702</v>
      </c>
    </row>
    <row r="702" spans="1:8" ht="24" customHeight="1">
      <c r="A702" s="173">
        <v>701</v>
      </c>
      <c r="B702" s="178" t="s">
        <v>2991</v>
      </c>
      <c r="C702" s="178">
        <v>59.64</v>
      </c>
      <c r="D702" s="149" t="s">
        <v>356</v>
      </c>
      <c r="E702" s="149" t="s">
        <v>655</v>
      </c>
      <c r="F702" s="169"/>
      <c r="G702" s="228" t="str">
        <f t="shared" si="24"/>
        <v>10</v>
      </c>
      <c r="H702" s="146" t="str">
        <f t="shared" si="25"/>
        <v>-703</v>
      </c>
    </row>
    <row r="703" spans="1:8" ht="24" customHeight="1">
      <c r="A703" s="148">
        <v>702</v>
      </c>
      <c r="B703" s="178" t="s">
        <v>2992</v>
      </c>
      <c r="C703" s="178">
        <v>59.64</v>
      </c>
      <c r="D703" s="149" t="s">
        <v>356</v>
      </c>
      <c r="E703" s="149" t="s">
        <v>655</v>
      </c>
      <c r="F703" s="169"/>
      <c r="G703" s="228" t="str">
        <f t="shared" si="24"/>
        <v>10</v>
      </c>
      <c r="H703" s="146" t="str">
        <f t="shared" si="25"/>
        <v>-704</v>
      </c>
    </row>
    <row r="704" spans="1:8" ht="24" customHeight="1">
      <c r="A704" s="173">
        <v>703</v>
      </c>
      <c r="B704" s="178" t="s">
        <v>2993</v>
      </c>
      <c r="C704" s="178">
        <v>59.23</v>
      </c>
      <c r="D704" s="149" t="s">
        <v>356</v>
      </c>
      <c r="E704" s="149" t="s">
        <v>655</v>
      </c>
      <c r="F704" s="169"/>
      <c r="G704" s="228" t="str">
        <f t="shared" si="24"/>
        <v>10</v>
      </c>
      <c r="H704" s="146" t="str">
        <f t="shared" si="25"/>
        <v>-705</v>
      </c>
    </row>
    <row r="705" spans="1:8" ht="24" customHeight="1">
      <c r="A705" s="173">
        <v>704</v>
      </c>
      <c r="B705" s="178" t="s">
        <v>2994</v>
      </c>
      <c r="C705" s="178">
        <v>59.92</v>
      </c>
      <c r="D705" s="149" t="s">
        <v>356</v>
      </c>
      <c r="E705" s="149" t="s">
        <v>655</v>
      </c>
      <c r="F705" s="169"/>
      <c r="G705" s="228" t="str">
        <f t="shared" si="24"/>
        <v>10</v>
      </c>
      <c r="H705" s="146" t="str">
        <f t="shared" si="25"/>
        <v>-201</v>
      </c>
    </row>
    <row r="706" spans="1:8" ht="24" customHeight="1">
      <c r="A706" s="148">
        <v>705</v>
      </c>
      <c r="B706" s="178" t="s">
        <v>2995</v>
      </c>
      <c r="C706" s="178">
        <v>59.64</v>
      </c>
      <c r="D706" s="149" t="s">
        <v>356</v>
      </c>
      <c r="E706" s="149" t="s">
        <v>655</v>
      </c>
      <c r="F706" s="169"/>
      <c r="G706" s="228" t="str">
        <f t="shared" si="24"/>
        <v>10</v>
      </c>
      <c r="H706" s="146" t="str">
        <f t="shared" si="25"/>
        <v>-202</v>
      </c>
    </row>
    <row r="707" spans="1:8" ht="24" customHeight="1">
      <c r="A707" s="173">
        <v>706</v>
      </c>
      <c r="B707" s="178" t="s">
        <v>2996</v>
      </c>
      <c r="C707" s="178">
        <v>59.64</v>
      </c>
      <c r="D707" s="149" t="s">
        <v>356</v>
      </c>
      <c r="E707" s="149" t="s">
        <v>655</v>
      </c>
      <c r="F707" s="169"/>
      <c r="G707" s="228" t="str">
        <f t="shared" si="24"/>
        <v>10</v>
      </c>
      <c r="H707" s="146" t="str">
        <f t="shared" si="25"/>
        <v>-203</v>
      </c>
    </row>
    <row r="708" spans="1:8" ht="24" customHeight="1">
      <c r="A708" s="173">
        <v>707</v>
      </c>
      <c r="B708" s="178" t="s">
        <v>2997</v>
      </c>
      <c r="C708" s="178">
        <v>59.62</v>
      </c>
      <c r="D708" s="149" t="s">
        <v>356</v>
      </c>
      <c r="E708" s="176" t="s">
        <v>655</v>
      </c>
      <c r="F708" s="169"/>
      <c r="G708" s="228" t="str">
        <f t="shared" ref="G708:G734" si="26">LEFT(B708,2)</f>
        <v>14</v>
      </c>
      <c r="H708" s="146" t="str">
        <f t="shared" ref="H708:H734" si="27">RIGHT(B708,4)</f>
        <v>1002</v>
      </c>
    </row>
    <row r="709" spans="1:8" ht="24" customHeight="1">
      <c r="A709" s="148">
        <v>708</v>
      </c>
      <c r="B709" s="178" t="s">
        <v>2998</v>
      </c>
      <c r="C709" s="178">
        <v>59.99</v>
      </c>
      <c r="D709" s="149" t="s">
        <v>356</v>
      </c>
      <c r="E709" s="176" t="s">
        <v>655</v>
      </c>
      <c r="F709" s="169"/>
      <c r="G709" s="228" t="str">
        <f t="shared" si="26"/>
        <v>14</v>
      </c>
      <c r="H709" s="146" t="str">
        <f t="shared" si="27"/>
        <v>-801</v>
      </c>
    </row>
    <row r="710" spans="1:8" ht="24" customHeight="1">
      <c r="A710" s="173">
        <v>709</v>
      </c>
      <c r="B710" s="178" t="s">
        <v>2999</v>
      </c>
      <c r="C710" s="178">
        <v>59.62</v>
      </c>
      <c r="D710" s="149" t="s">
        <v>356</v>
      </c>
      <c r="E710" s="176" t="s">
        <v>655</v>
      </c>
      <c r="F710" s="169"/>
      <c r="G710" s="228" t="str">
        <f t="shared" si="26"/>
        <v>14</v>
      </c>
      <c r="H710" s="146" t="str">
        <f t="shared" si="27"/>
        <v>-804</v>
      </c>
    </row>
    <row r="711" spans="1:8" ht="24" customHeight="1">
      <c r="A711" s="173">
        <v>710</v>
      </c>
      <c r="B711" s="178" t="s">
        <v>3000</v>
      </c>
      <c r="C711" s="178">
        <v>59.62</v>
      </c>
      <c r="D711" s="149" t="s">
        <v>356</v>
      </c>
      <c r="E711" s="149" t="s">
        <v>657</v>
      </c>
      <c r="F711" s="169"/>
      <c r="G711" s="228" t="str">
        <f t="shared" si="26"/>
        <v>14</v>
      </c>
      <c r="H711" s="146" t="str">
        <f t="shared" si="27"/>
        <v>1802</v>
      </c>
    </row>
    <row r="712" spans="1:8" ht="24" customHeight="1">
      <c r="A712" s="148">
        <v>711</v>
      </c>
      <c r="B712" s="178" t="s">
        <v>3001</v>
      </c>
      <c r="C712" s="178">
        <v>59.62</v>
      </c>
      <c r="D712" s="149" t="s">
        <v>356</v>
      </c>
      <c r="E712" s="149" t="s">
        <v>657</v>
      </c>
      <c r="F712" s="169"/>
      <c r="G712" s="228" t="str">
        <f t="shared" si="26"/>
        <v>14</v>
      </c>
      <c r="H712" s="146" t="str">
        <f t="shared" si="27"/>
        <v>1803</v>
      </c>
    </row>
    <row r="713" spans="1:8" ht="24" customHeight="1">
      <c r="A713" s="173">
        <v>712</v>
      </c>
      <c r="B713" s="178" t="s">
        <v>3002</v>
      </c>
      <c r="C713" s="178">
        <v>59.06</v>
      </c>
      <c r="D713" s="149" t="s">
        <v>356</v>
      </c>
      <c r="E713" s="149" t="s">
        <v>657</v>
      </c>
      <c r="F713" s="169"/>
      <c r="G713" s="228" t="str">
        <f t="shared" si="26"/>
        <v>14</v>
      </c>
      <c r="H713" s="146" t="str">
        <f t="shared" si="27"/>
        <v>1901</v>
      </c>
    </row>
    <row r="714" spans="1:8" ht="24" customHeight="1">
      <c r="A714" s="173">
        <v>713</v>
      </c>
      <c r="B714" s="178" t="s">
        <v>3003</v>
      </c>
      <c r="C714" s="178">
        <v>59.06</v>
      </c>
      <c r="D714" s="149" t="s">
        <v>356</v>
      </c>
      <c r="E714" s="149" t="s">
        <v>657</v>
      </c>
      <c r="F714" s="169"/>
      <c r="G714" s="228" t="str">
        <f t="shared" si="26"/>
        <v>14</v>
      </c>
      <c r="H714" s="146" t="str">
        <f t="shared" si="27"/>
        <v>2101</v>
      </c>
    </row>
    <row r="715" spans="1:8" ht="24" customHeight="1">
      <c r="A715" s="148">
        <v>714</v>
      </c>
      <c r="B715" s="178" t="s">
        <v>3004</v>
      </c>
      <c r="C715" s="178">
        <v>59.62</v>
      </c>
      <c r="D715" s="149" t="s">
        <v>356</v>
      </c>
      <c r="E715" s="149" t="s">
        <v>657</v>
      </c>
      <c r="F715" s="169"/>
      <c r="G715" s="228" t="str">
        <f t="shared" si="26"/>
        <v>14</v>
      </c>
      <c r="H715" s="146" t="str">
        <f t="shared" si="27"/>
        <v>2102</v>
      </c>
    </row>
    <row r="716" spans="1:8" ht="24" customHeight="1">
      <c r="A716" s="173">
        <v>715</v>
      </c>
      <c r="B716" s="178" t="s">
        <v>3005</v>
      </c>
      <c r="C716" s="178">
        <v>59.06</v>
      </c>
      <c r="D716" s="149" t="s">
        <v>356</v>
      </c>
      <c r="E716" s="149" t="s">
        <v>657</v>
      </c>
      <c r="F716" s="169"/>
      <c r="G716" s="228" t="str">
        <f t="shared" si="26"/>
        <v>14</v>
      </c>
      <c r="H716" s="146" t="str">
        <f t="shared" si="27"/>
        <v>-401</v>
      </c>
    </row>
    <row r="717" spans="1:8" ht="24" customHeight="1">
      <c r="A717" s="173">
        <v>716</v>
      </c>
      <c r="B717" s="178" t="s">
        <v>3006</v>
      </c>
      <c r="C717" s="178">
        <v>59.06</v>
      </c>
      <c r="D717" s="149" t="s">
        <v>356</v>
      </c>
      <c r="E717" s="149" t="s">
        <v>657</v>
      </c>
      <c r="F717" s="169"/>
      <c r="G717" s="228" t="str">
        <f t="shared" si="26"/>
        <v>14</v>
      </c>
      <c r="H717" s="146" t="str">
        <f t="shared" si="27"/>
        <v>-501</v>
      </c>
    </row>
    <row r="718" spans="1:8" ht="24" customHeight="1">
      <c r="A718" s="148">
        <v>717</v>
      </c>
      <c r="B718" s="178" t="s">
        <v>3007</v>
      </c>
      <c r="C718" s="178">
        <v>59.9</v>
      </c>
      <c r="D718" s="149" t="s">
        <v>356</v>
      </c>
      <c r="E718" s="149" t="s">
        <v>657</v>
      </c>
      <c r="F718" s="169"/>
      <c r="G718" s="228" t="str">
        <f t="shared" si="26"/>
        <v>14</v>
      </c>
      <c r="H718" s="146" t="str">
        <f t="shared" si="27"/>
        <v>-505</v>
      </c>
    </row>
    <row r="719" spans="1:8" ht="24" customHeight="1">
      <c r="A719" s="173">
        <v>718</v>
      </c>
      <c r="B719" s="178" t="s">
        <v>3008</v>
      </c>
      <c r="C719" s="178">
        <v>59.06</v>
      </c>
      <c r="D719" s="149" t="s">
        <v>356</v>
      </c>
      <c r="E719" s="149" t="s">
        <v>657</v>
      </c>
      <c r="F719" s="169"/>
      <c r="G719" s="228" t="str">
        <f t="shared" si="26"/>
        <v>14</v>
      </c>
      <c r="H719" s="146" t="str">
        <f t="shared" si="27"/>
        <v>-701</v>
      </c>
    </row>
    <row r="720" spans="1:8" ht="24" customHeight="1">
      <c r="A720" s="173">
        <v>719</v>
      </c>
      <c r="B720" s="178" t="s">
        <v>3009</v>
      </c>
      <c r="C720" s="178">
        <v>59.23</v>
      </c>
      <c r="D720" s="149" t="s">
        <v>356</v>
      </c>
      <c r="E720" s="149" t="s">
        <v>655</v>
      </c>
      <c r="F720" s="169"/>
      <c r="G720" s="228" t="str">
        <f t="shared" si="26"/>
        <v>10</v>
      </c>
      <c r="H720" s="146" t="str">
        <f t="shared" si="27"/>
        <v>-205</v>
      </c>
    </row>
    <row r="721" spans="1:8" ht="24" customHeight="1">
      <c r="A721" s="148">
        <v>720</v>
      </c>
      <c r="B721" s="178" t="s">
        <v>3010</v>
      </c>
      <c r="C721" s="178">
        <v>59.06</v>
      </c>
      <c r="D721" s="149" t="s">
        <v>356</v>
      </c>
      <c r="E721" s="149" t="s">
        <v>657</v>
      </c>
      <c r="F721" s="169"/>
      <c r="G721" s="228" t="str">
        <f t="shared" si="26"/>
        <v>14</v>
      </c>
      <c r="H721" s="146" t="str">
        <f t="shared" si="27"/>
        <v>1701</v>
      </c>
    </row>
    <row r="722" spans="1:8" ht="24" customHeight="1">
      <c r="A722" s="173">
        <v>721</v>
      </c>
      <c r="B722" s="178" t="s">
        <v>3011</v>
      </c>
      <c r="C722" s="178">
        <v>59.62</v>
      </c>
      <c r="D722" s="149" t="s">
        <v>356</v>
      </c>
      <c r="E722" s="149" t="s">
        <v>657</v>
      </c>
      <c r="F722" s="169"/>
      <c r="G722" s="228" t="str">
        <f t="shared" si="26"/>
        <v>14</v>
      </c>
      <c r="H722" s="146" t="str">
        <f t="shared" si="27"/>
        <v>1702</v>
      </c>
    </row>
    <row r="723" spans="1:8" ht="24" customHeight="1">
      <c r="A723" s="173">
        <v>722</v>
      </c>
      <c r="B723" s="178" t="s">
        <v>3012</v>
      </c>
      <c r="C723" s="178">
        <v>59.62</v>
      </c>
      <c r="D723" s="149" t="s">
        <v>356</v>
      </c>
      <c r="E723" s="149" t="s">
        <v>657</v>
      </c>
      <c r="F723" s="169"/>
      <c r="G723" s="228" t="str">
        <f t="shared" si="26"/>
        <v>14</v>
      </c>
      <c r="H723" s="146" t="str">
        <f t="shared" si="27"/>
        <v>1703</v>
      </c>
    </row>
    <row r="724" spans="1:8" ht="24" customHeight="1">
      <c r="A724" s="148">
        <v>723</v>
      </c>
      <c r="B724" s="178" t="s">
        <v>3013</v>
      </c>
      <c r="C724" s="178">
        <v>59.9</v>
      </c>
      <c r="D724" s="149" t="s">
        <v>356</v>
      </c>
      <c r="E724" s="149" t="s">
        <v>657</v>
      </c>
      <c r="F724" s="169"/>
      <c r="G724" s="228" t="str">
        <f t="shared" si="26"/>
        <v>14</v>
      </c>
      <c r="H724" s="146" t="str">
        <f t="shared" si="27"/>
        <v>1705</v>
      </c>
    </row>
    <row r="725" spans="1:8" ht="24" customHeight="1">
      <c r="A725" s="173">
        <v>724</v>
      </c>
      <c r="B725" s="151" t="s">
        <v>3014</v>
      </c>
      <c r="C725" s="151">
        <v>59.92</v>
      </c>
      <c r="D725" s="149" t="s">
        <v>356</v>
      </c>
      <c r="E725" s="149" t="s">
        <v>655</v>
      </c>
      <c r="F725" s="169"/>
      <c r="G725" s="228" t="str">
        <f t="shared" si="26"/>
        <v>10</v>
      </c>
      <c r="H725" s="146" t="str">
        <f t="shared" si="27"/>
        <v>1201</v>
      </c>
    </row>
    <row r="726" spans="1:8" ht="24" customHeight="1">
      <c r="A726" s="173">
        <v>725</v>
      </c>
      <c r="B726" s="151" t="s">
        <v>3015</v>
      </c>
      <c r="C726" s="151">
        <v>59.64</v>
      </c>
      <c r="D726" s="149" t="s">
        <v>356</v>
      </c>
      <c r="E726" s="149" t="s">
        <v>655</v>
      </c>
      <c r="F726" s="169"/>
      <c r="G726" s="228" t="str">
        <f t="shared" si="26"/>
        <v>10</v>
      </c>
      <c r="H726" s="146" t="str">
        <f t="shared" si="27"/>
        <v>1202</v>
      </c>
    </row>
    <row r="727" spans="1:8" ht="24" customHeight="1">
      <c r="A727" s="148">
        <v>726</v>
      </c>
      <c r="B727" s="151" t="s">
        <v>3016</v>
      </c>
      <c r="C727" s="151">
        <v>59.64</v>
      </c>
      <c r="D727" s="149" t="s">
        <v>356</v>
      </c>
      <c r="E727" s="149" t="s">
        <v>655</v>
      </c>
      <c r="F727" s="169"/>
      <c r="G727" s="228" t="str">
        <f t="shared" si="26"/>
        <v>10</v>
      </c>
      <c r="H727" s="146" t="str">
        <f t="shared" si="27"/>
        <v>1203</v>
      </c>
    </row>
    <row r="728" spans="1:8" ht="24" customHeight="1">
      <c r="A728" s="173">
        <v>727</v>
      </c>
      <c r="B728" s="151" t="s">
        <v>3017</v>
      </c>
      <c r="C728" s="151">
        <v>59.64</v>
      </c>
      <c r="D728" s="149" t="s">
        <v>356</v>
      </c>
      <c r="E728" s="149" t="s">
        <v>655</v>
      </c>
      <c r="F728" s="169"/>
      <c r="G728" s="228" t="str">
        <f t="shared" si="26"/>
        <v>10</v>
      </c>
      <c r="H728" s="146" t="str">
        <f t="shared" si="27"/>
        <v>1204</v>
      </c>
    </row>
    <row r="729" spans="1:8" ht="24" customHeight="1">
      <c r="A729" s="173">
        <v>728</v>
      </c>
      <c r="B729" s="151" t="s">
        <v>3018</v>
      </c>
      <c r="C729" s="151">
        <v>59.23</v>
      </c>
      <c r="D729" s="149" t="s">
        <v>356</v>
      </c>
      <c r="E729" s="149" t="s">
        <v>655</v>
      </c>
      <c r="F729" s="169"/>
      <c r="G729" s="228" t="str">
        <f t="shared" si="26"/>
        <v>10</v>
      </c>
      <c r="H729" s="146" t="str">
        <f t="shared" si="27"/>
        <v>1205</v>
      </c>
    </row>
    <row r="730" spans="1:8" ht="24" customHeight="1">
      <c r="A730" s="148">
        <v>729</v>
      </c>
      <c r="B730" s="151" t="s">
        <v>3019</v>
      </c>
      <c r="C730" s="151">
        <v>59.06</v>
      </c>
      <c r="D730" s="149" t="s">
        <v>356</v>
      </c>
      <c r="E730" s="149" t="s">
        <v>657</v>
      </c>
      <c r="F730" s="169"/>
      <c r="G730" s="228" t="str">
        <f t="shared" si="26"/>
        <v>14</v>
      </c>
      <c r="H730" s="146" t="str">
        <f t="shared" si="27"/>
        <v>-201</v>
      </c>
    </row>
    <row r="731" spans="1:8" ht="24" customHeight="1">
      <c r="A731" s="173">
        <v>730</v>
      </c>
      <c r="B731" s="151" t="s">
        <v>3020</v>
      </c>
      <c r="C731" s="151">
        <v>59.62</v>
      </c>
      <c r="D731" s="149" t="s">
        <v>356</v>
      </c>
      <c r="E731" s="149" t="s">
        <v>657</v>
      </c>
      <c r="F731" s="169"/>
      <c r="G731" s="228" t="str">
        <f t="shared" si="26"/>
        <v>14</v>
      </c>
      <c r="H731" s="146" t="str">
        <f t="shared" si="27"/>
        <v>-202</v>
      </c>
    </row>
    <row r="732" spans="1:8" ht="24" customHeight="1">
      <c r="A732" s="173">
        <v>731</v>
      </c>
      <c r="B732" s="151" t="s">
        <v>3021</v>
      </c>
      <c r="C732" s="151">
        <v>59.62</v>
      </c>
      <c r="D732" s="149" t="s">
        <v>356</v>
      </c>
      <c r="E732" s="149" t="s">
        <v>657</v>
      </c>
      <c r="F732" s="169"/>
      <c r="G732" s="228" t="str">
        <f t="shared" si="26"/>
        <v>14</v>
      </c>
      <c r="H732" s="146" t="str">
        <f t="shared" si="27"/>
        <v>-204</v>
      </c>
    </row>
    <row r="733" spans="1:8" ht="24" customHeight="1">
      <c r="A733" s="148">
        <v>732</v>
      </c>
      <c r="B733" s="151" t="s">
        <v>3022</v>
      </c>
      <c r="C733" s="151">
        <v>59.62</v>
      </c>
      <c r="D733" s="149" t="s">
        <v>356</v>
      </c>
      <c r="E733" s="149" t="s">
        <v>657</v>
      </c>
      <c r="F733" s="169"/>
      <c r="G733" s="228" t="str">
        <f t="shared" si="26"/>
        <v>14</v>
      </c>
      <c r="H733" s="146" t="str">
        <f t="shared" si="27"/>
        <v>-203</v>
      </c>
    </row>
    <row r="734" spans="1:8" ht="24" customHeight="1">
      <c r="A734" s="173">
        <v>733</v>
      </c>
      <c r="B734" s="151" t="s">
        <v>3023</v>
      </c>
      <c r="C734" s="151">
        <v>59.9</v>
      </c>
      <c r="D734" s="149" t="s">
        <v>356</v>
      </c>
      <c r="E734" s="149" t="s">
        <v>657</v>
      </c>
      <c r="F734" s="169"/>
      <c r="G734" s="228" t="str">
        <f t="shared" si="26"/>
        <v>14</v>
      </c>
      <c r="H734" s="146" t="str">
        <f t="shared" si="27"/>
        <v>-205</v>
      </c>
    </row>
  </sheetData>
  <autoFilter ref="A1:H734" xr:uid="{00000000-0009-0000-0000-000011000000}"/>
  <phoneticPr fontId="1" type="noConversion"/>
  <pageMargins left="0.75" right="0.75" top="1" bottom="1" header="0.5" footer="0.5"/>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Q970"/>
  <sheetViews>
    <sheetView topLeftCell="F1" workbookViewId="0">
      <selection activeCell="L10" sqref="L10"/>
    </sheetView>
  </sheetViews>
  <sheetFormatPr defaultColWidth="9" defaultRowHeight="24.75" customHeight="1"/>
  <cols>
    <col min="1" max="5" width="9" style="150"/>
    <col min="6" max="6" width="17.5" style="150" customWidth="1"/>
    <col min="7" max="7" width="8.75" style="150" customWidth="1"/>
    <col min="8" max="11" width="9" style="180"/>
    <col min="12" max="12" width="12.75" style="180" bestFit="1" customWidth="1"/>
    <col min="13" max="13" width="10.5" style="180" bestFit="1" customWidth="1"/>
    <col min="14" max="14" width="12.375" style="180" customWidth="1"/>
    <col min="15" max="16384" width="9" style="180"/>
  </cols>
  <sheetData>
    <row r="1" spans="1:17" ht="24.75" customHeight="1">
      <c r="A1" s="171" t="s">
        <v>77</v>
      </c>
      <c r="B1" s="171" t="s">
        <v>353</v>
      </c>
      <c r="C1" s="171" t="s">
        <v>248</v>
      </c>
      <c r="D1" s="171" t="s">
        <v>236</v>
      </c>
      <c r="E1" s="171" t="s">
        <v>155</v>
      </c>
      <c r="F1" s="171" t="s">
        <v>1258</v>
      </c>
      <c r="G1" s="227"/>
    </row>
    <row r="2" spans="1:17" ht="24.75" customHeight="1">
      <c r="A2" s="149">
        <v>1</v>
      </c>
      <c r="B2" s="181" t="s">
        <v>3024</v>
      </c>
      <c r="C2" s="182">
        <v>59.85</v>
      </c>
      <c r="D2" s="149" t="s">
        <v>356</v>
      </c>
      <c r="E2" s="149" t="s">
        <v>655</v>
      </c>
      <c r="F2" s="149"/>
      <c r="G2" s="228" t="str">
        <f>LEFT(B2,2)</f>
        <v>4-</v>
      </c>
      <c r="H2" s="146" t="str">
        <f>RIGHT(B2,4)</f>
        <v>1001</v>
      </c>
      <c r="I2" s="180" t="s">
        <v>143</v>
      </c>
      <c r="J2" s="180" t="s">
        <v>155</v>
      </c>
      <c r="K2" s="180" t="s">
        <v>308</v>
      </c>
      <c r="L2" s="180" t="s">
        <v>3480</v>
      </c>
      <c r="M2" s="180" t="s">
        <v>3481</v>
      </c>
      <c r="N2" s="180" t="s">
        <v>3589</v>
      </c>
    </row>
    <row r="3" spans="1:17" ht="24.75" customHeight="1">
      <c r="A3" s="149">
        <v>2</v>
      </c>
      <c r="B3" s="181" t="s">
        <v>3025</v>
      </c>
      <c r="C3" s="182">
        <v>60.26</v>
      </c>
      <c r="D3" s="149" t="s">
        <v>356</v>
      </c>
      <c r="E3" s="149" t="s">
        <v>655</v>
      </c>
      <c r="F3" s="149"/>
      <c r="G3" s="228" t="str">
        <f t="shared" ref="G3:G66" si="0">LEFT(B3,2)</f>
        <v>4-</v>
      </c>
      <c r="H3" s="146" t="str">
        <f t="shared" ref="H3:H66" si="1">RIGHT(B3,4)</f>
        <v>1002</v>
      </c>
      <c r="I3" s="180" t="s">
        <v>356</v>
      </c>
      <c r="J3" s="180" t="s">
        <v>655</v>
      </c>
      <c r="K3" s="180">
        <f>COUNTIFS(D2:D970,I3,E2:E970,J3)</f>
        <v>644</v>
      </c>
      <c r="L3" s="180" t="s">
        <v>3482</v>
      </c>
      <c r="M3" s="180">
        <f>SUMIF(E2:E970,J3,C2:C970)</f>
        <v>38443.430000000095</v>
      </c>
      <c r="N3" s="201" t="s">
        <v>3590</v>
      </c>
    </row>
    <row r="4" spans="1:17" ht="24.75" customHeight="1">
      <c r="A4" s="149">
        <v>3</v>
      </c>
      <c r="B4" s="181" t="s">
        <v>3026</v>
      </c>
      <c r="C4" s="182">
        <v>60.26</v>
      </c>
      <c r="D4" s="149" t="s">
        <v>356</v>
      </c>
      <c r="E4" s="149" t="s">
        <v>655</v>
      </c>
      <c r="F4" s="149"/>
      <c r="G4" s="228" t="str">
        <f t="shared" si="0"/>
        <v>4-</v>
      </c>
      <c r="H4" s="146" t="str">
        <f t="shared" si="1"/>
        <v>1003</v>
      </c>
      <c r="J4" s="180" t="s">
        <v>657</v>
      </c>
      <c r="K4" s="180">
        <f>COUNTIFS(D3:D971,I3,E3:E971,J4)</f>
        <v>325</v>
      </c>
      <c r="L4" s="180" t="s">
        <v>3483</v>
      </c>
      <c r="M4" s="180">
        <f>SUMIF(E2:E971,J4,C2:C971)</f>
        <v>19508.070000000029</v>
      </c>
      <c r="N4" s="201" t="s">
        <v>3591</v>
      </c>
    </row>
    <row r="5" spans="1:17" ht="24.75" customHeight="1">
      <c r="A5" s="149">
        <v>4</v>
      </c>
      <c r="B5" s="181" t="s">
        <v>3027</v>
      </c>
      <c r="C5" s="182">
        <v>60.26</v>
      </c>
      <c r="D5" s="149" t="s">
        <v>356</v>
      </c>
      <c r="E5" s="149" t="s">
        <v>655</v>
      </c>
      <c r="F5" s="149"/>
      <c r="G5" s="228" t="str">
        <f t="shared" si="0"/>
        <v>4-</v>
      </c>
      <c r="H5" s="146" t="str">
        <f t="shared" si="1"/>
        <v>1004</v>
      </c>
      <c r="K5" s="192">
        <f>K3+K4</f>
        <v>969</v>
      </c>
      <c r="M5" s="194">
        <f>M3+M4</f>
        <v>57951.500000000124</v>
      </c>
      <c r="N5" s="193">
        <f>SUM(C2:C970)</f>
        <v>57951.500000000138</v>
      </c>
    </row>
    <row r="6" spans="1:17" ht="24.75" customHeight="1">
      <c r="A6" s="149">
        <v>5</v>
      </c>
      <c r="B6" s="181" t="s">
        <v>3028</v>
      </c>
      <c r="C6" s="182">
        <v>58.5</v>
      </c>
      <c r="D6" s="149" t="s">
        <v>356</v>
      </c>
      <c r="E6" s="149" t="s">
        <v>655</v>
      </c>
      <c r="F6" s="149"/>
      <c r="G6" s="228" t="str">
        <f t="shared" si="0"/>
        <v>4-</v>
      </c>
      <c r="H6" s="146" t="str">
        <f t="shared" si="1"/>
        <v>1005</v>
      </c>
      <c r="M6" s="195"/>
    </row>
    <row r="7" spans="1:17" ht="24.75" customHeight="1">
      <c r="A7" s="149">
        <v>6</v>
      </c>
      <c r="B7" s="181" t="s">
        <v>3029</v>
      </c>
      <c r="C7" s="182">
        <v>60.19</v>
      </c>
      <c r="D7" s="149" t="s">
        <v>356</v>
      </c>
      <c r="E7" s="149" t="s">
        <v>655</v>
      </c>
      <c r="F7" s="149"/>
      <c r="G7" s="228" t="str">
        <f t="shared" si="0"/>
        <v>4-</v>
      </c>
      <c r="H7" s="146" t="str">
        <f t="shared" si="1"/>
        <v>-302</v>
      </c>
    </row>
    <row r="8" spans="1:17" ht="24.75" customHeight="1">
      <c r="A8" s="149">
        <v>7</v>
      </c>
      <c r="B8" s="172" t="s">
        <v>1756</v>
      </c>
      <c r="C8" s="182">
        <v>60.26</v>
      </c>
      <c r="D8" s="149" t="s">
        <v>356</v>
      </c>
      <c r="E8" s="149" t="s">
        <v>655</v>
      </c>
      <c r="F8" s="149"/>
      <c r="G8" s="228" t="str">
        <f t="shared" si="0"/>
        <v>4-</v>
      </c>
      <c r="H8" s="146" t="str">
        <f t="shared" si="1"/>
        <v>2104</v>
      </c>
      <c r="J8" s="150" t="s">
        <v>3684</v>
      </c>
      <c r="K8" s="180">
        <f>COUNTIFS(G2:G970,J8)</f>
        <v>422</v>
      </c>
      <c r="L8" s="150"/>
      <c r="M8" s="180">
        <f>SUMIF(G2:G970,J8,C2:C970)</f>
        <v>25359.670000000075</v>
      </c>
      <c r="N8" s="150" t="s">
        <v>3689</v>
      </c>
      <c r="O8" s="180">
        <f>SUMIFS(C2:C970,E2:E970,N8,G2:G970,J8)</f>
        <v>17754.100000000006</v>
      </c>
      <c r="P8" s="150" t="s">
        <v>3690</v>
      </c>
      <c r="Q8" s="180">
        <f>SUMIFS(C2:C970,E2:E970,P8,G2:G970,J8)</f>
        <v>7605.5699999999988</v>
      </c>
    </row>
    <row r="9" spans="1:17" ht="24.75" customHeight="1">
      <c r="A9" s="149">
        <v>8</v>
      </c>
      <c r="B9" s="172" t="s">
        <v>1757</v>
      </c>
      <c r="C9" s="182">
        <v>58.05</v>
      </c>
      <c r="D9" s="149" t="s">
        <v>356</v>
      </c>
      <c r="E9" s="149" t="s">
        <v>655</v>
      </c>
      <c r="F9" s="149"/>
      <c r="G9" s="228" t="str">
        <f t="shared" si="0"/>
        <v>4-</v>
      </c>
      <c r="H9" s="146" t="str">
        <f t="shared" si="1"/>
        <v>2105</v>
      </c>
      <c r="J9" s="150" t="s">
        <v>3686</v>
      </c>
      <c r="K9" s="180">
        <f>COUNTIFS(G2:G970,J9)</f>
        <v>88</v>
      </c>
      <c r="L9" s="150"/>
      <c r="M9" s="180">
        <f>SUMIF(G2:G970,J9,C2:C970)</f>
        <v>5273.8500000000013</v>
      </c>
      <c r="N9" s="150" t="s">
        <v>3689</v>
      </c>
      <c r="O9" s="180">
        <f t="shared" ref="O9:O11" si="2">SUMIFS(C3:C971,E3:E971,N9,G3:G971,J9)</f>
        <v>0</v>
      </c>
      <c r="P9" s="150" t="s">
        <v>3690</v>
      </c>
      <c r="Q9" s="180">
        <f>SUMIFS(C2:C971,E2:E971,P9,G2:G971,J9)</f>
        <v>5273.8500000000013</v>
      </c>
    </row>
    <row r="10" spans="1:17" ht="24.75" customHeight="1">
      <c r="A10" s="149">
        <v>9</v>
      </c>
      <c r="B10" s="172" t="s">
        <v>3030</v>
      </c>
      <c r="C10" s="182">
        <v>60.19</v>
      </c>
      <c r="D10" s="149" t="s">
        <v>356</v>
      </c>
      <c r="E10" s="149" t="s">
        <v>655</v>
      </c>
      <c r="F10" s="149"/>
      <c r="G10" s="228" t="str">
        <f t="shared" si="0"/>
        <v>4-</v>
      </c>
      <c r="H10" s="146" t="str">
        <f t="shared" si="1"/>
        <v>-303</v>
      </c>
      <c r="J10" s="150" t="s">
        <v>3687</v>
      </c>
      <c r="K10" s="180">
        <f>COUNTIFS(G2:G970,J10)</f>
        <v>459</v>
      </c>
      <c r="L10" s="150"/>
      <c r="M10" s="180">
        <f>SUMIF(G2:G970,J10,C2:C970)</f>
        <v>27317.98000000001</v>
      </c>
      <c r="N10" s="150" t="s">
        <v>3689</v>
      </c>
      <c r="O10" s="180">
        <f>SUMIFS(C2:C972,E2:E972,N10,G2:G972,J10)</f>
        <v>20689.329999999984</v>
      </c>
      <c r="P10" s="150" t="s">
        <v>3690</v>
      </c>
      <c r="Q10" s="180">
        <f>SUMIFS(C2:C972,E2:E972,P10,G2:G972,J10)</f>
        <v>6628.650000000006</v>
      </c>
    </row>
    <row r="11" spans="1:17" ht="24.75" customHeight="1">
      <c r="A11" s="149">
        <v>10</v>
      </c>
      <c r="B11" s="172" t="s">
        <v>3031</v>
      </c>
      <c r="C11" s="182">
        <v>60.19</v>
      </c>
      <c r="D11" s="149" t="s">
        <v>356</v>
      </c>
      <c r="E11" s="149" t="s">
        <v>655</v>
      </c>
      <c r="F11" s="149"/>
      <c r="G11" s="228" t="str">
        <f t="shared" si="0"/>
        <v>4-</v>
      </c>
      <c r="H11" s="146" t="str">
        <f t="shared" si="1"/>
        <v>-304</v>
      </c>
      <c r="J11" s="150"/>
      <c r="K11" s="180">
        <f>COUNTIFS(G1:G929,J11)</f>
        <v>0</v>
      </c>
      <c r="L11" s="150"/>
      <c r="M11" s="180">
        <f>SUMIF(G1:G929,J11,C1:C929)</f>
        <v>0</v>
      </c>
      <c r="N11" s="150" t="s">
        <v>3689</v>
      </c>
      <c r="O11" s="180">
        <f t="shared" si="2"/>
        <v>0</v>
      </c>
      <c r="P11" s="150" t="s">
        <v>3690</v>
      </c>
      <c r="Q11" s="180">
        <f t="shared" ref="Q11" si="3">SUMIFS(C5:C973,E5:E973,P11,G5:G973,J11)</f>
        <v>0</v>
      </c>
    </row>
    <row r="12" spans="1:17" ht="24.75" customHeight="1">
      <c r="A12" s="149">
        <v>11</v>
      </c>
      <c r="B12" s="172" t="s">
        <v>3032</v>
      </c>
      <c r="C12" s="182">
        <v>58.43</v>
      </c>
      <c r="D12" s="149" t="s">
        <v>356</v>
      </c>
      <c r="E12" s="149" t="s">
        <v>655</v>
      </c>
      <c r="F12" s="149"/>
      <c r="G12" s="228" t="str">
        <f t="shared" si="0"/>
        <v>4-</v>
      </c>
      <c r="H12" s="146" t="str">
        <f t="shared" si="1"/>
        <v>-305</v>
      </c>
      <c r="J12" s="150"/>
      <c r="K12" s="229">
        <f>SUM(K8:K11)</f>
        <v>969</v>
      </c>
      <c r="L12" s="150"/>
      <c r="M12" s="229">
        <f>SUM(M8:M11)</f>
        <v>57951.500000000087</v>
      </c>
      <c r="N12" s="150"/>
      <c r="O12" s="229">
        <f>SUM(O8:O11)</f>
        <v>38443.429999999993</v>
      </c>
      <c r="P12" s="150"/>
      <c r="Q12" s="229">
        <f>SUM(Q8:Q11)</f>
        <v>19508.070000000007</v>
      </c>
    </row>
    <row r="13" spans="1:17" ht="24.75" customHeight="1">
      <c r="A13" s="149">
        <v>12</v>
      </c>
      <c r="B13" s="172" t="s">
        <v>3033</v>
      </c>
      <c r="C13" s="182">
        <v>58.87</v>
      </c>
      <c r="D13" s="149" t="s">
        <v>356</v>
      </c>
      <c r="E13" s="149" t="s">
        <v>655</v>
      </c>
      <c r="F13" s="149"/>
      <c r="G13" s="228" t="str">
        <f t="shared" si="0"/>
        <v>4-</v>
      </c>
      <c r="H13" s="146" t="str">
        <f t="shared" si="1"/>
        <v>-306</v>
      </c>
      <c r="K13" s="236" t="s">
        <v>3691</v>
      </c>
      <c r="L13" s="231" t="s">
        <v>3692</v>
      </c>
      <c r="M13" s="231" t="s">
        <v>3690</v>
      </c>
      <c r="N13" s="231">
        <f t="array" ref="N13">MODE(IF(E2:E970=M13,C2:C970,""))</f>
        <v>60.55</v>
      </c>
      <c r="O13" s="230">
        <f>COUNTIFS(E2:E970,M13,C2:C970,N13)</f>
        <v>51</v>
      </c>
      <c r="P13" s="230"/>
    </row>
    <row r="14" spans="1:17" ht="24.75" customHeight="1">
      <c r="A14" s="149">
        <v>13</v>
      </c>
      <c r="B14" s="172" t="s">
        <v>3034</v>
      </c>
      <c r="C14" s="182">
        <v>58.87</v>
      </c>
      <c r="D14" s="149" t="s">
        <v>356</v>
      </c>
      <c r="E14" s="149" t="s">
        <v>655</v>
      </c>
      <c r="F14" s="149"/>
      <c r="G14" s="228" t="str">
        <f t="shared" si="0"/>
        <v>4-</v>
      </c>
      <c r="H14" s="146" t="str">
        <f t="shared" si="1"/>
        <v>-307</v>
      </c>
      <c r="K14" s="146"/>
      <c r="L14" s="146"/>
      <c r="M14" s="236" t="s">
        <v>3689</v>
      </c>
      <c r="N14" s="236">
        <f>MODE(IF(E2:E970=M14,C2:C970,""))</f>
        <v>60.55</v>
      </c>
      <c r="O14" s="237">
        <f>COUNTIFS(E2:E970,M14,C2:C970,N14)</f>
        <v>60</v>
      </c>
    </row>
    <row r="15" spans="1:17" ht="24.75" customHeight="1">
      <c r="A15" s="149">
        <v>14</v>
      </c>
      <c r="B15" s="172" t="s">
        <v>3035</v>
      </c>
      <c r="C15" s="182">
        <v>58.43</v>
      </c>
      <c r="D15" s="149" t="s">
        <v>356</v>
      </c>
      <c r="E15" s="149" t="s">
        <v>655</v>
      </c>
      <c r="F15" s="149"/>
      <c r="G15" s="228" t="str">
        <f t="shared" si="0"/>
        <v>4-</v>
      </c>
      <c r="H15" s="146" t="str">
        <f t="shared" si="1"/>
        <v>-308</v>
      </c>
      <c r="O15" s="180">
        <f>_xlfn.MODE.MULT(C2:C970)</f>
        <v>60.55</v>
      </c>
      <c r="P15" s="180">
        <f>COUNTIF(C2:C970,O15)</f>
        <v>111</v>
      </c>
    </row>
    <row r="16" spans="1:17" ht="24.75" customHeight="1">
      <c r="A16" s="149">
        <v>15</v>
      </c>
      <c r="B16" s="172" t="s">
        <v>3036</v>
      </c>
      <c r="C16" s="182">
        <v>60.43</v>
      </c>
      <c r="D16" s="149" t="s">
        <v>356</v>
      </c>
      <c r="E16" s="149" t="s">
        <v>655</v>
      </c>
      <c r="F16" s="149"/>
      <c r="G16" s="228" t="str">
        <f t="shared" si="0"/>
        <v>4-</v>
      </c>
      <c r="H16" s="146" t="str">
        <f t="shared" si="1"/>
        <v>-309</v>
      </c>
      <c r="K16" s="150"/>
      <c r="L16" s="150"/>
      <c r="M16" s="150" t="s">
        <v>3690</v>
      </c>
      <c r="N16" s="150" t="s">
        <v>3689</v>
      </c>
    </row>
    <row r="17" spans="1:14" ht="24.75" customHeight="1">
      <c r="A17" s="149">
        <v>16</v>
      </c>
      <c r="B17" s="181" t="s">
        <v>3037</v>
      </c>
      <c r="C17" s="182">
        <v>60.43</v>
      </c>
      <c r="D17" s="149" t="s">
        <v>356</v>
      </c>
      <c r="E17" s="149" t="s">
        <v>655</v>
      </c>
      <c r="F17" s="149"/>
      <c r="G17" s="228" t="str">
        <f t="shared" si="0"/>
        <v>4-</v>
      </c>
      <c r="H17" s="146" t="str">
        <f t="shared" si="1"/>
        <v>-209</v>
      </c>
      <c r="K17" s="150">
        <f>COUNT(_xlfn.MODE.MULT(C2:C970))</f>
        <v>1</v>
      </c>
      <c r="L17" s="150">
        <f>_xlfn.MODE.MULT(C2:C970)</f>
        <v>60.55</v>
      </c>
      <c r="M17" s="239">
        <f>COUNTIFS($D$2:$D$970,$L$13,$E$2:$E$970,$M$16,$C$2:$C$970,L17)</f>
        <v>51</v>
      </c>
      <c r="N17" s="239">
        <f>COUNTIFS($D$2:$D$970,$L$13,$E$2:$E$970,$N$16,$C$2:$C$970,L17)</f>
        <v>60</v>
      </c>
    </row>
    <row r="18" spans="1:14" ht="24.75" customHeight="1">
      <c r="A18" s="149">
        <v>17</v>
      </c>
      <c r="B18" s="181" t="s">
        <v>3038</v>
      </c>
      <c r="C18" s="182">
        <v>58.93</v>
      </c>
      <c r="D18" s="149" t="s">
        <v>356</v>
      </c>
      <c r="E18" s="149" t="s">
        <v>655</v>
      </c>
      <c r="F18" s="149"/>
      <c r="G18" s="228" t="str">
        <f t="shared" si="0"/>
        <v>4-</v>
      </c>
      <c r="H18" s="146" t="str">
        <f t="shared" si="1"/>
        <v>1006</v>
      </c>
    </row>
    <row r="19" spans="1:14" ht="24.75" customHeight="1">
      <c r="A19" s="149">
        <v>18</v>
      </c>
      <c r="B19" s="172" t="s">
        <v>1699</v>
      </c>
      <c r="C19" s="182">
        <v>58.05</v>
      </c>
      <c r="D19" s="149" t="s">
        <v>356</v>
      </c>
      <c r="E19" s="149" t="s">
        <v>655</v>
      </c>
      <c r="F19" s="149"/>
      <c r="G19" s="228" t="str">
        <f t="shared" si="0"/>
        <v>4-</v>
      </c>
      <c r="H19" s="146" t="str">
        <f t="shared" si="1"/>
        <v>1305</v>
      </c>
    </row>
    <row r="20" spans="1:14" ht="24.75" customHeight="1">
      <c r="A20" s="149">
        <v>19</v>
      </c>
      <c r="B20" s="181" t="s">
        <v>1777</v>
      </c>
      <c r="C20" s="182">
        <v>58.5</v>
      </c>
      <c r="D20" s="149" t="s">
        <v>356</v>
      </c>
      <c r="E20" s="149" t="s">
        <v>655</v>
      </c>
      <c r="F20" s="149"/>
      <c r="G20" s="228" t="str">
        <f t="shared" si="0"/>
        <v>4-</v>
      </c>
      <c r="H20" s="146" t="str">
        <f t="shared" si="1"/>
        <v>1003</v>
      </c>
    </row>
    <row r="21" spans="1:14" ht="24.75" customHeight="1">
      <c r="A21" s="149">
        <v>20</v>
      </c>
      <c r="B21" s="183" t="s">
        <v>2289</v>
      </c>
      <c r="C21" s="182">
        <v>60.26</v>
      </c>
      <c r="D21" s="149" t="s">
        <v>356</v>
      </c>
      <c r="E21" s="149" t="s">
        <v>655</v>
      </c>
      <c r="F21" s="149"/>
      <c r="G21" s="228" t="str">
        <f t="shared" si="0"/>
        <v>4-</v>
      </c>
      <c r="H21" s="146" t="str">
        <f t="shared" si="1"/>
        <v>1004</v>
      </c>
    </row>
    <row r="22" spans="1:14" ht="24.75" customHeight="1">
      <c r="A22" s="149">
        <v>21</v>
      </c>
      <c r="B22" s="181" t="s">
        <v>1778</v>
      </c>
      <c r="C22" s="182">
        <v>58.05</v>
      </c>
      <c r="D22" s="149" t="s">
        <v>356</v>
      </c>
      <c r="E22" s="149" t="s">
        <v>655</v>
      </c>
      <c r="F22" s="149"/>
      <c r="G22" s="228" t="str">
        <f t="shared" si="0"/>
        <v>4-</v>
      </c>
      <c r="H22" s="146" t="str">
        <f t="shared" si="1"/>
        <v>1005</v>
      </c>
    </row>
    <row r="23" spans="1:14" ht="24.75" customHeight="1">
      <c r="A23" s="149">
        <v>22</v>
      </c>
      <c r="B23" s="172" t="s">
        <v>1772</v>
      </c>
      <c r="C23" s="182">
        <v>58.71</v>
      </c>
      <c r="D23" s="149" t="s">
        <v>356</v>
      </c>
      <c r="E23" s="149" t="s">
        <v>655</v>
      </c>
      <c r="F23" s="149"/>
      <c r="G23" s="228" t="str">
        <f t="shared" si="0"/>
        <v>4-</v>
      </c>
      <c r="H23" s="146" t="str">
        <f t="shared" si="1"/>
        <v>1101</v>
      </c>
    </row>
    <row r="24" spans="1:14" ht="24.75" customHeight="1">
      <c r="A24" s="149">
        <v>23</v>
      </c>
      <c r="B24" s="181" t="s">
        <v>1782</v>
      </c>
      <c r="C24" s="182">
        <v>60.26</v>
      </c>
      <c r="D24" s="149" t="s">
        <v>356</v>
      </c>
      <c r="E24" s="149" t="s">
        <v>655</v>
      </c>
      <c r="F24" s="149"/>
      <c r="G24" s="228" t="str">
        <f t="shared" si="0"/>
        <v>4-</v>
      </c>
      <c r="H24" s="146" t="str">
        <f t="shared" si="1"/>
        <v>1102</v>
      </c>
    </row>
    <row r="25" spans="1:14" ht="24.75" customHeight="1">
      <c r="A25" s="149">
        <v>24</v>
      </c>
      <c r="B25" s="172" t="s">
        <v>1783</v>
      </c>
      <c r="C25" s="182">
        <v>58.5</v>
      </c>
      <c r="D25" s="149" t="s">
        <v>356</v>
      </c>
      <c r="E25" s="149" t="s">
        <v>655</v>
      </c>
      <c r="F25" s="149"/>
      <c r="G25" s="228" t="str">
        <f t="shared" si="0"/>
        <v>4-</v>
      </c>
      <c r="H25" s="146" t="str">
        <f t="shared" si="1"/>
        <v>1103</v>
      </c>
    </row>
    <row r="26" spans="1:14" ht="24.75" customHeight="1">
      <c r="A26" s="149">
        <v>25</v>
      </c>
      <c r="B26" s="181" t="s">
        <v>1682</v>
      </c>
      <c r="C26" s="182">
        <v>60.26</v>
      </c>
      <c r="D26" s="149" t="s">
        <v>356</v>
      </c>
      <c r="E26" s="149" t="s">
        <v>655</v>
      </c>
      <c r="F26" s="149"/>
      <c r="G26" s="228" t="str">
        <f t="shared" si="0"/>
        <v>4-</v>
      </c>
      <c r="H26" s="146" t="str">
        <f t="shared" si="1"/>
        <v>1104</v>
      </c>
    </row>
    <row r="27" spans="1:14" ht="24.75" customHeight="1">
      <c r="A27" s="149">
        <v>26</v>
      </c>
      <c r="B27" s="172" t="s">
        <v>1683</v>
      </c>
      <c r="C27" s="182">
        <v>58.05</v>
      </c>
      <c r="D27" s="149" t="s">
        <v>356</v>
      </c>
      <c r="E27" s="149" t="s">
        <v>655</v>
      </c>
      <c r="F27" s="149"/>
      <c r="G27" s="228" t="str">
        <f t="shared" si="0"/>
        <v>4-</v>
      </c>
      <c r="H27" s="146" t="str">
        <f t="shared" si="1"/>
        <v>1105</v>
      </c>
    </row>
    <row r="28" spans="1:14" ht="24.75" customHeight="1">
      <c r="A28" s="149">
        <v>27</v>
      </c>
      <c r="B28" s="172" t="s">
        <v>1687</v>
      </c>
      <c r="C28" s="182">
        <v>58.71</v>
      </c>
      <c r="D28" s="149" t="s">
        <v>356</v>
      </c>
      <c r="E28" s="149" t="s">
        <v>655</v>
      </c>
      <c r="F28" s="149"/>
      <c r="G28" s="228" t="str">
        <f t="shared" si="0"/>
        <v>4-</v>
      </c>
      <c r="H28" s="146" t="str">
        <f t="shared" si="1"/>
        <v>1201</v>
      </c>
    </row>
    <row r="29" spans="1:14" ht="24.75" customHeight="1">
      <c r="A29" s="149">
        <v>28</v>
      </c>
      <c r="B29" s="172" t="s">
        <v>1688</v>
      </c>
      <c r="C29" s="182">
        <v>60.26</v>
      </c>
      <c r="D29" s="149" t="s">
        <v>356</v>
      </c>
      <c r="E29" s="149" t="s">
        <v>655</v>
      </c>
      <c r="F29" s="149"/>
      <c r="G29" s="228" t="str">
        <f t="shared" si="0"/>
        <v>4-</v>
      </c>
      <c r="H29" s="146" t="str">
        <f t="shared" si="1"/>
        <v>1202</v>
      </c>
    </row>
    <row r="30" spans="1:14" ht="24.75" customHeight="1">
      <c r="A30" s="149">
        <v>29</v>
      </c>
      <c r="B30" s="172" t="s">
        <v>1689</v>
      </c>
      <c r="C30" s="182">
        <v>58.5</v>
      </c>
      <c r="D30" s="149" t="s">
        <v>356</v>
      </c>
      <c r="E30" s="149" t="s">
        <v>655</v>
      </c>
      <c r="F30" s="149"/>
      <c r="G30" s="228" t="str">
        <f t="shared" si="0"/>
        <v>4-</v>
      </c>
      <c r="H30" s="146" t="str">
        <f t="shared" si="1"/>
        <v>1203</v>
      </c>
    </row>
    <row r="31" spans="1:14" ht="24.75" customHeight="1">
      <c r="A31" s="149">
        <v>30</v>
      </c>
      <c r="B31" s="181" t="s">
        <v>1690</v>
      </c>
      <c r="C31" s="182">
        <v>60.26</v>
      </c>
      <c r="D31" s="149" t="s">
        <v>356</v>
      </c>
      <c r="E31" s="149" t="s">
        <v>655</v>
      </c>
      <c r="F31" s="149"/>
      <c r="G31" s="228" t="str">
        <f t="shared" si="0"/>
        <v>4-</v>
      </c>
      <c r="H31" s="146" t="str">
        <f t="shared" si="1"/>
        <v>1204</v>
      </c>
    </row>
    <row r="32" spans="1:14" ht="24.75" customHeight="1">
      <c r="A32" s="149">
        <v>31</v>
      </c>
      <c r="B32" s="181" t="s">
        <v>1691</v>
      </c>
      <c r="C32" s="182">
        <v>58.05</v>
      </c>
      <c r="D32" s="149" t="s">
        <v>356</v>
      </c>
      <c r="E32" s="149" t="s">
        <v>655</v>
      </c>
      <c r="F32" s="149"/>
      <c r="G32" s="228" t="str">
        <f t="shared" si="0"/>
        <v>4-</v>
      </c>
      <c r="H32" s="146" t="str">
        <f t="shared" si="1"/>
        <v>1205</v>
      </c>
    </row>
    <row r="33" spans="1:8" ht="24.75" customHeight="1">
      <c r="A33" s="149">
        <v>32</v>
      </c>
      <c r="B33" s="183" t="s">
        <v>1695</v>
      </c>
      <c r="C33" s="182">
        <v>58.71</v>
      </c>
      <c r="D33" s="149" t="s">
        <v>356</v>
      </c>
      <c r="E33" s="149" t="s">
        <v>655</v>
      </c>
      <c r="F33" s="149"/>
      <c r="G33" s="228" t="str">
        <f t="shared" si="0"/>
        <v>4-</v>
      </c>
      <c r="H33" s="146" t="str">
        <f t="shared" si="1"/>
        <v>1301</v>
      </c>
    </row>
    <row r="34" spans="1:8" ht="24.75" customHeight="1">
      <c r="A34" s="149">
        <v>33</v>
      </c>
      <c r="B34" s="172" t="s">
        <v>1696</v>
      </c>
      <c r="C34" s="182">
        <v>60.26</v>
      </c>
      <c r="D34" s="149" t="s">
        <v>356</v>
      </c>
      <c r="E34" s="149" t="s">
        <v>655</v>
      </c>
      <c r="F34" s="149"/>
      <c r="G34" s="228" t="str">
        <f t="shared" si="0"/>
        <v>4-</v>
      </c>
      <c r="H34" s="146" t="str">
        <f t="shared" si="1"/>
        <v>1302</v>
      </c>
    </row>
    <row r="35" spans="1:8" ht="24.75" customHeight="1">
      <c r="A35" s="149">
        <v>34</v>
      </c>
      <c r="B35" s="172" t="s">
        <v>1697</v>
      </c>
      <c r="C35" s="182">
        <v>58.5</v>
      </c>
      <c r="D35" s="149" t="s">
        <v>356</v>
      </c>
      <c r="E35" s="149" t="s">
        <v>655</v>
      </c>
      <c r="F35" s="149"/>
      <c r="G35" s="228" t="str">
        <f t="shared" si="0"/>
        <v>4-</v>
      </c>
      <c r="H35" s="146" t="str">
        <f t="shared" si="1"/>
        <v>1303</v>
      </c>
    </row>
    <row r="36" spans="1:8" ht="24.75" customHeight="1">
      <c r="A36" s="149">
        <v>35</v>
      </c>
      <c r="B36" s="181" t="s">
        <v>1698</v>
      </c>
      <c r="C36" s="182">
        <v>60.26</v>
      </c>
      <c r="D36" s="149" t="s">
        <v>356</v>
      </c>
      <c r="E36" s="149" t="s">
        <v>655</v>
      </c>
      <c r="F36" s="149"/>
      <c r="G36" s="228" t="str">
        <f t="shared" si="0"/>
        <v>4-</v>
      </c>
      <c r="H36" s="146" t="str">
        <f t="shared" si="1"/>
        <v>1304</v>
      </c>
    </row>
    <row r="37" spans="1:8" ht="24.75" customHeight="1">
      <c r="A37" s="149">
        <v>36</v>
      </c>
      <c r="B37" s="181" t="s">
        <v>3039</v>
      </c>
      <c r="C37" s="182">
        <v>58.43</v>
      </c>
      <c r="D37" s="149" t="s">
        <v>356</v>
      </c>
      <c r="E37" s="149" t="s">
        <v>655</v>
      </c>
      <c r="F37" s="149"/>
      <c r="G37" s="228" t="str">
        <f t="shared" si="0"/>
        <v>4-</v>
      </c>
      <c r="H37" s="146" t="str">
        <f t="shared" si="1"/>
        <v>-208</v>
      </c>
    </row>
    <row r="38" spans="1:8" ht="24.75" customHeight="1">
      <c r="A38" s="149">
        <v>37</v>
      </c>
      <c r="B38" s="172" t="s">
        <v>1729</v>
      </c>
      <c r="C38" s="182">
        <v>58.5</v>
      </c>
      <c r="D38" s="149" t="s">
        <v>356</v>
      </c>
      <c r="E38" s="149" t="s">
        <v>655</v>
      </c>
      <c r="F38" s="149"/>
      <c r="G38" s="228" t="str">
        <f t="shared" si="0"/>
        <v>4-</v>
      </c>
      <c r="H38" s="146" t="str">
        <f t="shared" si="1"/>
        <v>1703</v>
      </c>
    </row>
    <row r="39" spans="1:8" ht="24.75" customHeight="1">
      <c r="A39" s="149">
        <v>38</v>
      </c>
      <c r="B39" s="172" t="s">
        <v>1703</v>
      </c>
      <c r="C39" s="182">
        <v>58.71</v>
      </c>
      <c r="D39" s="149" t="s">
        <v>356</v>
      </c>
      <c r="E39" s="149" t="s">
        <v>655</v>
      </c>
      <c r="F39" s="149"/>
      <c r="G39" s="228" t="str">
        <f t="shared" si="0"/>
        <v>4-</v>
      </c>
      <c r="H39" s="146" t="str">
        <f t="shared" si="1"/>
        <v>1401</v>
      </c>
    </row>
    <row r="40" spans="1:8" ht="24.75" customHeight="1">
      <c r="A40" s="149">
        <v>39</v>
      </c>
      <c r="B40" s="172" t="s">
        <v>1704</v>
      </c>
      <c r="C40" s="182">
        <v>60.26</v>
      </c>
      <c r="D40" s="149" t="s">
        <v>356</v>
      </c>
      <c r="E40" s="149" t="s">
        <v>655</v>
      </c>
      <c r="F40" s="149"/>
      <c r="G40" s="228" t="str">
        <f t="shared" si="0"/>
        <v>4-</v>
      </c>
      <c r="H40" s="146" t="str">
        <f t="shared" si="1"/>
        <v>1402</v>
      </c>
    </row>
    <row r="41" spans="1:8" ht="24.75" customHeight="1">
      <c r="A41" s="149">
        <v>40</v>
      </c>
      <c r="B41" s="172" t="s">
        <v>1705</v>
      </c>
      <c r="C41" s="182">
        <v>58.5</v>
      </c>
      <c r="D41" s="149" t="s">
        <v>356</v>
      </c>
      <c r="E41" s="149" t="s">
        <v>655</v>
      </c>
      <c r="F41" s="149"/>
      <c r="G41" s="228" t="str">
        <f t="shared" si="0"/>
        <v>4-</v>
      </c>
      <c r="H41" s="146" t="str">
        <f t="shared" si="1"/>
        <v>1403</v>
      </c>
    </row>
    <row r="42" spans="1:8" ht="24.75" customHeight="1">
      <c r="A42" s="149">
        <v>41</v>
      </c>
      <c r="B42" s="172" t="s">
        <v>1706</v>
      </c>
      <c r="C42" s="182">
        <v>60.26</v>
      </c>
      <c r="D42" s="149" t="s">
        <v>356</v>
      </c>
      <c r="E42" s="149" t="s">
        <v>655</v>
      </c>
      <c r="F42" s="149"/>
      <c r="G42" s="228" t="str">
        <f t="shared" si="0"/>
        <v>4-</v>
      </c>
      <c r="H42" s="146" t="str">
        <f t="shared" si="1"/>
        <v>1404</v>
      </c>
    </row>
    <row r="43" spans="1:8" ht="24.75" customHeight="1">
      <c r="A43" s="149">
        <v>42</v>
      </c>
      <c r="B43" s="172" t="s">
        <v>1707</v>
      </c>
      <c r="C43" s="182">
        <v>58.05</v>
      </c>
      <c r="D43" s="149" t="s">
        <v>356</v>
      </c>
      <c r="E43" s="149" t="s">
        <v>655</v>
      </c>
      <c r="F43" s="149"/>
      <c r="G43" s="228" t="str">
        <f t="shared" si="0"/>
        <v>4-</v>
      </c>
      <c r="H43" s="146" t="str">
        <f t="shared" si="1"/>
        <v>1405</v>
      </c>
    </row>
    <row r="44" spans="1:8" ht="24.75" customHeight="1">
      <c r="A44" s="149">
        <v>43</v>
      </c>
      <c r="B44" s="172" t="s">
        <v>1711</v>
      </c>
      <c r="C44" s="182">
        <v>58.71</v>
      </c>
      <c r="D44" s="149" t="s">
        <v>356</v>
      </c>
      <c r="E44" s="149" t="s">
        <v>655</v>
      </c>
      <c r="F44" s="149"/>
      <c r="G44" s="228" t="str">
        <f t="shared" si="0"/>
        <v>4-</v>
      </c>
      <c r="H44" s="146" t="str">
        <f t="shared" si="1"/>
        <v>1501</v>
      </c>
    </row>
    <row r="45" spans="1:8" ht="24.75" customHeight="1">
      <c r="A45" s="149">
        <v>44</v>
      </c>
      <c r="B45" s="172" t="s">
        <v>1712</v>
      </c>
      <c r="C45" s="182">
        <v>60.26</v>
      </c>
      <c r="D45" s="149" t="s">
        <v>356</v>
      </c>
      <c r="E45" s="149" t="s">
        <v>655</v>
      </c>
      <c r="F45" s="149"/>
      <c r="G45" s="228" t="str">
        <f t="shared" si="0"/>
        <v>4-</v>
      </c>
      <c r="H45" s="146" t="str">
        <f t="shared" si="1"/>
        <v>1502</v>
      </c>
    </row>
    <row r="46" spans="1:8" ht="24.75" customHeight="1">
      <c r="A46" s="149">
        <v>45</v>
      </c>
      <c r="B46" s="172" t="s">
        <v>1713</v>
      </c>
      <c r="C46" s="182">
        <v>58.5</v>
      </c>
      <c r="D46" s="149" t="s">
        <v>356</v>
      </c>
      <c r="E46" s="149" t="s">
        <v>655</v>
      </c>
      <c r="F46" s="149"/>
      <c r="G46" s="228" t="str">
        <f t="shared" si="0"/>
        <v>4-</v>
      </c>
      <c r="H46" s="146" t="str">
        <f t="shared" si="1"/>
        <v>1503</v>
      </c>
    </row>
    <row r="47" spans="1:8" ht="24.75" customHeight="1">
      <c r="A47" s="149">
        <v>46</v>
      </c>
      <c r="B47" s="172" t="s">
        <v>1714</v>
      </c>
      <c r="C47" s="182">
        <v>60.26</v>
      </c>
      <c r="D47" s="149" t="s">
        <v>356</v>
      </c>
      <c r="E47" s="149" t="s">
        <v>655</v>
      </c>
      <c r="F47" s="149"/>
      <c r="G47" s="228" t="str">
        <f t="shared" si="0"/>
        <v>4-</v>
      </c>
      <c r="H47" s="146" t="str">
        <f t="shared" si="1"/>
        <v>1504</v>
      </c>
    </row>
    <row r="48" spans="1:8" ht="24.75" customHeight="1">
      <c r="A48" s="149">
        <v>47</v>
      </c>
      <c r="B48" s="172" t="s">
        <v>1715</v>
      </c>
      <c r="C48" s="182">
        <v>58.05</v>
      </c>
      <c r="D48" s="149" t="s">
        <v>356</v>
      </c>
      <c r="E48" s="149" t="s">
        <v>655</v>
      </c>
      <c r="F48" s="149"/>
      <c r="G48" s="228" t="str">
        <f t="shared" si="0"/>
        <v>4-</v>
      </c>
      <c r="H48" s="146" t="str">
        <f t="shared" si="1"/>
        <v>1505</v>
      </c>
    </row>
    <row r="49" spans="1:8" ht="24.75" customHeight="1">
      <c r="A49" s="149">
        <v>48</v>
      </c>
      <c r="B49" s="172" t="s">
        <v>1719</v>
      </c>
      <c r="C49" s="182">
        <v>58.71</v>
      </c>
      <c r="D49" s="149" t="s">
        <v>356</v>
      </c>
      <c r="E49" s="149" t="s">
        <v>655</v>
      </c>
      <c r="F49" s="149"/>
      <c r="G49" s="228" t="str">
        <f t="shared" si="0"/>
        <v>4-</v>
      </c>
      <c r="H49" s="146" t="str">
        <f t="shared" si="1"/>
        <v>1601</v>
      </c>
    </row>
    <row r="50" spans="1:8" ht="24.75" customHeight="1">
      <c r="A50" s="149">
        <v>49</v>
      </c>
      <c r="B50" s="172" t="s">
        <v>1720</v>
      </c>
      <c r="C50" s="182">
        <v>60.26</v>
      </c>
      <c r="D50" s="149" t="s">
        <v>356</v>
      </c>
      <c r="E50" s="149" t="s">
        <v>655</v>
      </c>
      <c r="F50" s="149"/>
      <c r="G50" s="228" t="str">
        <f t="shared" si="0"/>
        <v>4-</v>
      </c>
      <c r="H50" s="146" t="str">
        <f t="shared" si="1"/>
        <v>1602</v>
      </c>
    </row>
    <row r="51" spans="1:8" ht="24.75" customHeight="1">
      <c r="A51" s="149">
        <v>50</v>
      </c>
      <c r="B51" s="172" t="s">
        <v>1721</v>
      </c>
      <c r="C51" s="182">
        <v>58.5</v>
      </c>
      <c r="D51" s="149" t="s">
        <v>356</v>
      </c>
      <c r="E51" s="149" t="s">
        <v>655</v>
      </c>
      <c r="F51" s="149"/>
      <c r="G51" s="228" t="str">
        <f t="shared" si="0"/>
        <v>4-</v>
      </c>
      <c r="H51" s="146" t="str">
        <f t="shared" si="1"/>
        <v>1603</v>
      </c>
    </row>
    <row r="52" spans="1:8" ht="24.75" customHeight="1">
      <c r="A52" s="149">
        <v>51</v>
      </c>
      <c r="B52" s="172" t="s">
        <v>1722</v>
      </c>
      <c r="C52" s="182">
        <v>60.26</v>
      </c>
      <c r="D52" s="149" t="s">
        <v>356</v>
      </c>
      <c r="E52" s="149" t="s">
        <v>655</v>
      </c>
      <c r="F52" s="149"/>
      <c r="G52" s="228" t="str">
        <f t="shared" si="0"/>
        <v>4-</v>
      </c>
      <c r="H52" s="146" t="str">
        <f t="shared" si="1"/>
        <v>1604</v>
      </c>
    </row>
    <row r="53" spans="1:8" ht="24.75" customHeight="1">
      <c r="A53" s="149">
        <v>52</v>
      </c>
      <c r="B53" s="172" t="s">
        <v>1723</v>
      </c>
      <c r="C53" s="182">
        <v>58.05</v>
      </c>
      <c r="D53" s="149" t="s">
        <v>356</v>
      </c>
      <c r="E53" s="149" t="s">
        <v>655</v>
      </c>
      <c r="F53" s="149"/>
      <c r="G53" s="228" t="str">
        <f t="shared" si="0"/>
        <v>4-</v>
      </c>
      <c r="H53" s="146" t="str">
        <f t="shared" si="1"/>
        <v>1605</v>
      </c>
    </row>
    <row r="54" spans="1:8" ht="24.75" customHeight="1">
      <c r="A54" s="149">
        <v>53</v>
      </c>
      <c r="B54" s="172" t="s">
        <v>1727</v>
      </c>
      <c r="C54" s="182">
        <v>58.71</v>
      </c>
      <c r="D54" s="149" t="s">
        <v>356</v>
      </c>
      <c r="E54" s="149" t="s">
        <v>655</v>
      </c>
      <c r="F54" s="149"/>
      <c r="G54" s="228" t="str">
        <f t="shared" si="0"/>
        <v>4-</v>
      </c>
      <c r="H54" s="146" t="str">
        <f t="shared" si="1"/>
        <v>1701</v>
      </c>
    </row>
    <row r="55" spans="1:8" ht="24.75" customHeight="1">
      <c r="A55" s="149">
        <v>54</v>
      </c>
      <c r="B55" s="172" t="s">
        <v>1728</v>
      </c>
      <c r="C55" s="182">
        <v>60.26</v>
      </c>
      <c r="D55" s="149" t="s">
        <v>356</v>
      </c>
      <c r="E55" s="149" t="s">
        <v>655</v>
      </c>
      <c r="F55" s="149"/>
      <c r="G55" s="228" t="str">
        <f t="shared" si="0"/>
        <v>4-</v>
      </c>
      <c r="H55" s="146" t="str">
        <f t="shared" si="1"/>
        <v>1702</v>
      </c>
    </row>
    <row r="56" spans="1:8" ht="24.75" customHeight="1">
      <c r="A56" s="149">
        <v>55</v>
      </c>
      <c r="B56" s="181" t="s">
        <v>1731</v>
      </c>
      <c r="C56" s="182">
        <v>58.05</v>
      </c>
      <c r="D56" s="149" t="s">
        <v>356</v>
      </c>
      <c r="E56" s="149" t="s">
        <v>655</v>
      </c>
      <c r="F56" s="149"/>
      <c r="G56" s="228" t="str">
        <f t="shared" si="0"/>
        <v>4-</v>
      </c>
      <c r="H56" s="146" t="str">
        <f t="shared" si="1"/>
        <v>1705</v>
      </c>
    </row>
    <row r="57" spans="1:8" ht="24.75" customHeight="1">
      <c r="A57" s="149">
        <v>56</v>
      </c>
      <c r="B57" s="181" t="s">
        <v>2240</v>
      </c>
      <c r="C57" s="182">
        <v>58.5</v>
      </c>
      <c r="D57" s="149" t="s">
        <v>356</v>
      </c>
      <c r="E57" s="149" t="s">
        <v>655</v>
      </c>
      <c r="F57" s="149"/>
      <c r="G57" s="228" t="str">
        <f t="shared" si="0"/>
        <v>4-</v>
      </c>
      <c r="H57" s="146" t="str">
        <f t="shared" si="1"/>
        <v>1803</v>
      </c>
    </row>
    <row r="58" spans="1:8" ht="24.75" customHeight="1">
      <c r="A58" s="149">
        <v>57</v>
      </c>
      <c r="B58" s="181" t="s">
        <v>2256</v>
      </c>
      <c r="C58" s="182">
        <v>58.05</v>
      </c>
      <c r="D58" s="149" t="s">
        <v>356</v>
      </c>
      <c r="E58" s="149" t="s">
        <v>655</v>
      </c>
      <c r="F58" s="149"/>
      <c r="G58" s="228" t="str">
        <f t="shared" si="0"/>
        <v>4-</v>
      </c>
      <c r="H58" s="146" t="str">
        <f t="shared" si="1"/>
        <v>1805</v>
      </c>
    </row>
    <row r="59" spans="1:8" ht="24.75" customHeight="1">
      <c r="A59" s="149">
        <v>58</v>
      </c>
      <c r="B59" s="181" t="s">
        <v>1748</v>
      </c>
      <c r="C59" s="182">
        <v>60.26</v>
      </c>
      <c r="D59" s="149" t="s">
        <v>356</v>
      </c>
      <c r="E59" s="149" t="s">
        <v>655</v>
      </c>
      <c r="F59" s="149"/>
      <c r="G59" s="228" t="str">
        <f t="shared" si="0"/>
        <v>4-</v>
      </c>
      <c r="H59" s="146" t="str">
        <f t="shared" si="1"/>
        <v>2004</v>
      </c>
    </row>
    <row r="60" spans="1:8" ht="24.75" customHeight="1">
      <c r="A60" s="149">
        <v>59</v>
      </c>
      <c r="B60" s="181" t="s">
        <v>1785</v>
      </c>
      <c r="C60" s="182">
        <v>60.26</v>
      </c>
      <c r="D60" s="149" t="s">
        <v>356</v>
      </c>
      <c r="E60" s="149" t="s">
        <v>655</v>
      </c>
      <c r="F60" s="149"/>
      <c r="G60" s="228" t="str">
        <f t="shared" si="0"/>
        <v>4-</v>
      </c>
      <c r="H60" s="146" t="str">
        <f t="shared" si="1"/>
        <v>1804</v>
      </c>
    </row>
    <row r="61" spans="1:8" ht="24.75" customHeight="1">
      <c r="A61" s="149">
        <v>60</v>
      </c>
      <c r="B61" s="181" t="s">
        <v>1738</v>
      </c>
      <c r="C61" s="182">
        <v>60.26</v>
      </c>
      <c r="D61" s="149" t="s">
        <v>356</v>
      </c>
      <c r="E61" s="149" t="s">
        <v>655</v>
      </c>
      <c r="F61" s="149"/>
      <c r="G61" s="228" t="str">
        <f t="shared" si="0"/>
        <v>4-</v>
      </c>
      <c r="H61" s="146" t="str">
        <f t="shared" si="1"/>
        <v>1902</v>
      </c>
    </row>
    <row r="62" spans="1:8" ht="24.75" customHeight="1">
      <c r="A62" s="149">
        <v>61</v>
      </c>
      <c r="B62" s="181" t="s">
        <v>1730</v>
      </c>
      <c r="C62" s="182">
        <v>60.26</v>
      </c>
      <c r="D62" s="149" t="s">
        <v>356</v>
      </c>
      <c r="E62" s="149" t="s">
        <v>655</v>
      </c>
      <c r="F62" s="149"/>
      <c r="G62" s="228" t="str">
        <f t="shared" si="0"/>
        <v>4-</v>
      </c>
      <c r="H62" s="146" t="str">
        <f t="shared" si="1"/>
        <v>1704</v>
      </c>
    </row>
    <row r="63" spans="1:8" ht="24.75" customHeight="1">
      <c r="A63" s="149">
        <v>62</v>
      </c>
      <c r="B63" s="181" t="s">
        <v>2290</v>
      </c>
      <c r="C63" s="182">
        <v>60.26</v>
      </c>
      <c r="D63" s="149" t="s">
        <v>356</v>
      </c>
      <c r="E63" s="149" t="s">
        <v>655</v>
      </c>
      <c r="F63" s="149"/>
      <c r="G63" s="228" t="str">
        <f t="shared" si="0"/>
        <v>4-</v>
      </c>
      <c r="H63" s="146" t="str">
        <f t="shared" si="1"/>
        <v>1802</v>
      </c>
    </row>
    <row r="64" spans="1:8" ht="24.75" customHeight="1">
      <c r="A64" s="149">
        <v>63</v>
      </c>
      <c r="B64" s="181" t="s">
        <v>1741</v>
      </c>
      <c r="C64" s="182">
        <v>58.05</v>
      </c>
      <c r="D64" s="149" t="s">
        <v>356</v>
      </c>
      <c r="E64" s="149" t="s">
        <v>655</v>
      </c>
      <c r="F64" s="149"/>
      <c r="G64" s="228" t="str">
        <f t="shared" si="0"/>
        <v>4-</v>
      </c>
      <c r="H64" s="146" t="str">
        <f t="shared" si="1"/>
        <v>1905</v>
      </c>
    </row>
    <row r="65" spans="1:8" ht="24.75" customHeight="1">
      <c r="A65" s="149">
        <v>64</v>
      </c>
      <c r="B65" s="181" t="s">
        <v>1740</v>
      </c>
      <c r="C65" s="182">
        <v>60.26</v>
      </c>
      <c r="D65" s="149" t="s">
        <v>356</v>
      </c>
      <c r="E65" s="149" t="s">
        <v>655</v>
      </c>
      <c r="F65" s="149"/>
      <c r="G65" s="228" t="str">
        <f t="shared" si="0"/>
        <v>4-</v>
      </c>
      <c r="H65" s="146" t="str">
        <f t="shared" si="1"/>
        <v>1904</v>
      </c>
    </row>
    <row r="66" spans="1:8" ht="24.75" customHeight="1">
      <c r="A66" s="149">
        <v>65</v>
      </c>
      <c r="B66" s="181" t="s">
        <v>1739</v>
      </c>
      <c r="C66" s="182">
        <v>58.5</v>
      </c>
      <c r="D66" s="149" t="s">
        <v>356</v>
      </c>
      <c r="E66" s="149" t="s">
        <v>655</v>
      </c>
      <c r="F66" s="149"/>
      <c r="G66" s="228" t="str">
        <f t="shared" si="0"/>
        <v>4-</v>
      </c>
      <c r="H66" s="146" t="str">
        <f t="shared" si="1"/>
        <v>1903</v>
      </c>
    </row>
    <row r="67" spans="1:8" ht="24.75" customHeight="1">
      <c r="A67" s="149">
        <v>66</v>
      </c>
      <c r="B67" s="181" t="s">
        <v>1784</v>
      </c>
      <c r="C67" s="182">
        <v>58.71</v>
      </c>
      <c r="D67" s="149" t="s">
        <v>356</v>
      </c>
      <c r="E67" s="149" t="s">
        <v>655</v>
      </c>
      <c r="F67" s="149"/>
      <c r="G67" s="228" t="str">
        <f t="shared" ref="G67:G130" si="4">LEFT(B67,2)</f>
        <v>4-</v>
      </c>
      <c r="H67" s="146" t="str">
        <f t="shared" ref="H67:H130" si="5">RIGHT(B67,4)</f>
        <v>1801</v>
      </c>
    </row>
    <row r="68" spans="1:8" ht="24.75" customHeight="1">
      <c r="A68" s="149">
        <v>67</v>
      </c>
      <c r="B68" s="181" t="s">
        <v>1737</v>
      </c>
      <c r="C68" s="182">
        <v>58.95</v>
      </c>
      <c r="D68" s="149" t="s">
        <v>356</v>
      </c>
      <c r="E68" s="149" t="s">
        <v>655</v>
      </c>
      <c r="F68" s="149"/>
      <c r="G68" s="228" t="str">
        <f t="shared" si="4"/>
        <v>4-</v>
      </c>
      <c r="H68" s="146" t="str">
        <f t="shared" si="5"/>
        <v>1901</v>
      </c>
    </row>
    <row r="69" spans="1:8" ht="24.75" customHeight="1">
      <c r="A69" s="149">
        <v>68</v>
      </c>
      <c r="B69" s="181" t="s">
        <v>1746</v>
      </c>
      <c r="C69" s="182">
        <v>60.26</v>
      </c>
      <c r="D69" s="149" t="s">
        <v>356</v>
      </c>
      <c r="E69" s="149" t="s">
        <v>655</v>
      </c>
      <c r="F69" s="149"/>
      <c r="G69" s="228" t="str">
        <f t="shared" si="4"/>
        <v>4-</v>
      </c>
      <c r="H69" s="146" t="str">
        <f t="shared" si="5"/>
        <v>2002</v>
      </c>
    </row>
    <row r="70" spans="1:8" ht="24.75" customHeight="1">
      <c r="A70" s="149">
        <v>69</v>
      </c>
      <c r="B70" s="181" t="s">
        <v>1747</v>
      </c>
      <c r="C70" s="182">
        <v>58.5</v>
      </c>
      <c r="D70" s="149" t="s">
        <v>356</v>
      </c>
      <c r="E70" s="149" t="s">
        <v>655</v>
      </c>
      <c r="F70" s="149"/>
      <c r="G70" s="228" t="str">
        <f t="shared" si="4"/>
        <v>4-</v>
      </c>
      <c r="H70" s="146" t="str">
        <f t="shared" si="5"/>
        <v>2003</v>
      </c>
    </row>
    <row r="71" spans="1:8" ht="24.75" customHeight="1">
      <c r="A71" s="149">
        <v>70</v>
      </c>
      <c r="B71" s="181" t="s">
        <v>1745</v>
      </c>
      <c r="C71" s="182">
        <v>58.95</v>
      </c>
      <c r="D71" s="149" t="s">
        <v>356</v>
      </c>
      <c r="E71" s="149" t="s">
        <v>655</v>
      </c>
      <c r="F71" s="149"/>
      <c r="G71" s="228" t="str">
        <f t="shared" si="4"/>
        <v>4-</v>
      </c>
      <c r="H71" s="146" t="str">
        <f t="shared" si="5"/>
        <v>2001</v>
      </c>
    </row>
    <row r="72" spans="1:8" ht="24.75" customHeight="1">
      <c r="A72" s="149">
        <v>71</v>
      </c>
      <c r="B72" s="181" t="s">
        <v>3040</v>
      </c>
      <c r="C72" s="182">
        <v>59.54</v>
      </c>
      <c r="D72" s="149" t="s">
        <v>356</v>
      </c>
      <c r="E72" s="149" t="s">
        <v>655</v>
      </c>
      <c r="F72" s="149"/>
      <c r="G72" s="228" t="str">
        <f t="shared" si="4"/>
        <v>4-</v>
      </c>
      <c r="H72" s="146" t="str">
        <f t="shared" si="5"/>
        <v>-301</v>
      </c>
    </row>
    <row r="73" spans="1:8" ht="24.75" customHeight="1">
      <c r="A73" s="149">
        <v>72</v>
      </c>
      <c r="B73" s="172" t="s">
        <v>3041</v>
      </c>
      <c r="C73" s="182">
        <v>60.55</v>
      </c>
      <c r="D73" s="149" t="s">
        <v>356</v>
      </c>
      <c r="E73" s="149" t="s">
        <v>657</v>
      </c>
      <c r="F73" s="149"/>
      <c r="G73" s="228" t="str">
        <f t="shared" si="4"/>
        <v>1-</v>
      </c>
      <c r="H73" s="146" t="str">
        <f t="shared" si="5"/>
        <v>1106</v>
      </c>
    </row>
    <row r="74" spans="1:8" ht="24.75" customHeight="1">
      <c r="A74" s="149">
        <v>73</v>
      </c>
      <c r="B74" s="172" t="s">
        <v>3042</v>
      </c>
      <c r="C74" s="182">
        <v>60.7</v>
      </c>
      <c r="D74" s="149" t="s">
        <v>356</v>
      </c>
      <c r="E74" s="149" t="s">
        <v>657</v>
      </c>
      <c r="F74" s="149"/>
      <c r="G74" s="228" t="str">
        <f t="shared" si="4"/>
        <v>1-</v>
      </c>
      <c r="H74" s="146" t="str">
        <f t="shared" si="5"/>
        <v>1107</v>
      </c>
    </row>
    <row r="75" spans="1:8" ht="24.75" customHeight="1">
      <c r="A75" s="149">
        <v>74</v>
      </c>
      <c r="B75" s="172" t="s">
        <v>661</v>
      </c>
      <c r="C75" s="182">
        <v>60.19</v>
      </c>
      <c r="D75" s="149" t="s">
        <v>356</v>
      </c>
      <c r="E75" s="149" t="s">
        <v>657</v>
      </c>
      <c r="F75" s="149"/>
      <c r="G75" s="228" t="str">
        <f t="shared" si="4"/>
        <v>1-</v>
      </c>
      <c r="H75" s="146" t="str">
        <f t="shared" si="5"/>
        <v>1201</v>
      </c>
    </row>
    <row r="76" spans="1:8" ht="24.75" customHeight="1">
      <c r="A76" s="149">
        <v>75</v>
      </c>
      <c r="B76" s="172" t="s">
        <v>662</v>
      </c>
      <c r="C76" s="182">
        <v>60.08</v>
      </c>
      <c r="D76" s="149" t="s">
        <v>356</v>
      </c>
      <c r="E76" s="149" t="s">
        <v>657</v>
      </c>
      <c r="F76" s="149"/>
      <c r="G76" s="228" t="str">
        <f t="shared" si="4"/>
        <v>1-</v>
      </c>
      <c r="H76" s="146" t="str">
        <f t="shared" si="5"/>
        <v>1202</v>
      </c>
    </row>
    <row r="77" spans="1:8" ht="24.75" customHeight="1">
      <c r="A77" s="149">
        <v>76</v>
      </c>
      <c r="B77" s="172" t="s">
        <v>821</v>
      </c>
      <c r="C77" s="182">
        <v>60.55</v>
      </c>
      <c r="D77" s="149" t="s">
        <v>356</v>
      </c>
      <c r="E77" s="149" t="s">
        <v>657</v>
      </c>
      <c r="F77" s="149"/>
      <c r="G77" s="228" t="str">
        <f t="shared" si="4"/>
        <v>1-</v>
      </c>
      <c r="H77" s="146" t="str">
        <f t="shared" si="5"/>
        <v>1203</v>
      </c>
    </row>
    <row r="78" spans="1:8" ht="24.75" customHeight="1">
      <c r="A78" s="149">
        <v>77</v>
      </c>
      <c r="B78" s="172" t="s">
        <v>822</v>
      </c>
      <c r="C78" s="182">
        <v>60.08</v>
      </c>
      <c r="D78" s="149" t="s">
        <v>356</v>
      </c>
      <c r="E78" s="149" t="s">
        <v>657</v>
      </c>
      <c r="F78" s="149"/>
      <c r="G78" s="228" t="str">
        <f t="shared" si="4"/>
        <v>1-</v>
      </c>
      <c r="H78" s="146" t="str">
        <f t="shared" si="5"/>
        <v>1204</v>
      </c>
    </row>
    <row r="79" spans="1:8" ht="24.75" customHeight="1">
      <c r="A79" s="149">
        <v>78</v>
      </c>
      <c r="B79" s="172" t="s">
        <v>823</v>
      </c>
      <c r="C79" s="182">
        <v>60.55</v>
      </c>
      <c r="D79" s="149" t="s">
        <v>356</v>
      </c>
      <c r="E79" s="149" t="s">
        <v>657</v>
      </c>
      <c r="F79" s="149"/>
      <c r="G79" s="228" t="str">
        <f t="shared" si="4"/>
        <v>1-</v>
      </c>
      <c r="H79" s="146" t="str">
        <f t="shared" si="5"/>
        <v>1205</v>
      </c>
    </row>
    <row r="80" spans="1:8" ht="24.75" customHeight="1">
      <c r="A80" s="149">
        <v>79</v>
      </c>
      <c r="B80" s="172" t="s">
        <v>3043</v>
      </c>
      <c r="C80" s="182">
        <v>60.55</v>
      </c>
      <c r="D80" s="149" t="s">
        <v>356</v>
      </c>
      <c r="E80" s="149" t="s">
        <v>657</v>
      </c>
      <c r="F80" s="149"/>
      <c r="G80" s="228" t="str">
        <f t="shared" si="4"/>
        <v>1-</v>
      </c>
      <c r="H80" s="146" t="str">
        <f t="shared" si="5"/>
        <v>1206</v>
      </c>
    </row>
    <row r="81" spans="1:8" ht="24.75" customHeight="1">
      <c r="A81" s="149">
        <v>80</v>
      </c>
      <c r="B81" s="172" t="s">
        <v>3044</v>
      </c>
      <c r="C81" s="182">
        <v>60.7</v>
      </c>
      <c r="D81" s="149" t="s">
        <v>356</v>
      </c>
      <c r="E81" s="149" t="s">
        <v>657</v>
      </c>
      <c r="F81" s="149"/>
      <c r="G81" s="228" t="str">
        <f t="shared" si="4"/>
        <v>1-</v>
      </c>
      <c r="H81" s="146" t="str">
        <f t="shared" si="5"/>
        <v>1207</v>
      </c>
    </row>
    <row r="82" spans="1:8" ht="24.75" customHeight="1">
      <c r="A82" s="149">
        <v>81</v>
      </c>
      <c r="B82" s="172" t="s">
        <v>824</v>
      </c>
      <c r="C82" s="182">
        <v>60.19</v>
      </c>
      <c r="D82" s="149" t="s">
        <v>356</v>
      </c>
      <c r="E82" s="149" t="s">
        <v>657</v>
      </c>
      <c r="F82" s="149"/>
      <c r="G82" s="228" t="str">
        <f t="shared" si="4"/>
        <v>1-</v>
      </c>
      <c r="H82" s="146" t="str">
        <f t="shared" si="5"/>
        <v>1301</v>
      </c>
    </row>
    <row r="83" spans="1:8" ht="24.75" customHeight="1">
      <c r="A83" s="149">
        <v>82</v>
      </c>
      <c r="B83" s="172" t="s">
        <v>928</v>
      </c>
      <c r="C83" s="182">
        <v>60.08</v>
      </c>
      <c r="D83" s="149" t="s">
        <v>356</v>
      </c>
      <c r="E83" s="149" t="s">
        <v>657</v>
      </c>
      <c r="F83" s="149"/>
      <c r="G83" s="228" t="str">
        <f t="shared" si="4"/>
        <v>1-</v>
      </c>
      <c r="H83" s="146" t="str">
        <f t="shared" si="5"/>
        <v>1302</v>
      </c>
    </row>
    <row r="84" spans="1:8" ht="24.75" customHeight="1">
      <c r="A84" s="149">
        <v>83</v>
      </c>
      <c r="B84" s="172" t="s">
        <v>929</v>
      </c>
      <c r="C84" s="182">
        <v>60.55</v>
      </c>
      <c r="D84" s="149" t="s">
        <v>356</v>
      </c>
      <c r="E84" s="149" t="s">
        <v>657</v>
      </c>
      <c r="F84" s="149"/>
      <c r="G84" s="228" t="str">
        <f t="shared" si="4"/>
        <v>1-</v>
      </c>
      <c r="H84" s="146" t="str">
        <f t="shared" si="5"/>
        <v>1303</v>
      </c>
    </row>
    <row r="85" spans="1:8" ht="24.75" customHeight="1">
      <c r="A85" s="149">
        <v>84</v>
      </c>
      <c r="B85" s="172" t="s">
        <v>1225</v>
      </c>
      <c r="C85" s="182">
        <v>60.08</v>
      </c>
      <c r="D85" s="149" t="s">
        <v>356</v>
      </c>
      <c r="E85" s="149" t="s">
        <v>657</v>
      </c>
      <c r="F85" s="149"/>
      <c r="G85" s="228" t="str">
        <f t="shared" si="4"/>
        <v>1-</v>
      </c>
      <c r="H85" s="146" t="str">
        <f t="shared" si="5"/>
        <v>1304</v>
      </c>
    </row>
    <row r="86" spans="1:8" ht="24.75" customHeight="1">
      <c r="A86" s="149">
        <v>85</v>
      </c>
      <c r="B86" s="172" t="s">
        <v>1226</v>
      </c>
      <c r="C86" s="182">
        <v>60.55</v>
      </c>
      <c r="D86" s="149" t="s">
        <v>356</v>
      </c>
      <c r="E86" s="149" t="s">
        <v>657</v>
      </c>
      <c r="F86" s="149"/>
      <c r="G86" s="228" t="str">
        <f t="shared" si="4"/>
        <v>1-</v>
      </c>
      <c r="H86" s="146" t="str">
        <f t="shared" si="5"/>
        <v>1305</v>
      </c>
    </row>
    <row r="87" spans="1:8" ht="24.75" customHeight="1">
      <c r="A87" s="149">
        <v>86</v>
      </c>
      <c r="B87" s="172" t="s">
        <v>3045</v>
      </c>
      <c r="C87" s="182">
        <v>60.55</v>
      </c>
      <c r="D87" s="149" t="s">
        <v>356</v>
      </c>
      <c r="E87" s="149" t="s">
        <v>657</v>
      </c>
      <c r="F87" s="149"/>
      <c r="G87" s="228" t="str">
        <f t="shared" si="4"/>
        <v>1-</v>
      </c>
      <c r="H87" s="146" t="str">
        <f t="shared" si="5"/>
        <v>1306</v>
      </c>
    </row>
    <row r="88" spans="1:8" ht="24.75" customHeight="1">
      <c r="A88" s="149">
        <v>87</v>
      </c>
      <c r="B88" s="172" t="s">
        <v>3046</v>
      </c>
      <c r="C88" s="182">
        <v>60.7</v>
      </c>
      <c r="D88" s="149" t="s">
        <v>356</v>
      </c>
      <c r="E88" s="149" t="s">
        <v>657</v>
      </c>
      <c r="F88" s="149"/>
      <c r="G88" s="228" t="str">
        <f t="shared" si="4"/>
        <v>1-</v>
      </c>
      <c r="H88" s="146" t="str">
        <f t="shared" si="5"/>
        <v>1307</v>
      </c>
    </row>
    <row r="89" spans="1:8" ht="24.75" customHeight="1">
      <c r="A89" s="149">
        <v>88</v>
      </c>
      <c r="B89" s="172" t="s">
        <v>767</v>
      </c>
      <c r="C89" s="182">
        <v>60.19</v>
      </c>
      <c r="D89" s="149" t="s">
        <v>356</v>
      </c>
      <c r="E89" s="149" t="s">
        <v>657</v>
      </c>
      <c r="F89" s="149"/>
      <c r="G89" s="228" t="str">
        <f t="shared" si="4"/>
        <v>1-</v>
      </c>
      <c r="H89" s="146" t="str">
        <f t="shared" si="5"/>
        <v>1401</v>
      </c>
    </row>
    <row r="90" spans="1:8" ht="24.75" customHeight="1">
      <c r="A90" s="149">
        <v>89</v>
      </c>
      <c r="B90" s="172" t="s">
        <v>676</v>
      </c>
      <c r="C90" s="182">
        <v>60.08</v>
      </c>
      <c r="D90" s="149" t="s">
        <v>356</v>
      </c>
      <c r="E90" s="149" t="s">
        <v>657</v>
      </c>
      <c r="F90" s="149"/>
      <c r="G90" s="228" t="str">
        <f t="shared" si="4"/>
        <v>1-</v>
      </c>
      <c r="H90" s="146" t="str">
        <f t="shared" si="5"/>
        <v>1402</v>
      </c>
    </row>
    <row r="91" spans="1:8" ht="24.75" customHeight="1">
      <c r="A91" s="149">
        <v>90</v>
      </c>
      <c r="B91" s="172" t="s">
        <v>677</v>
      </c>
      <c r="C91" s="182">
        <v>60.55</v>
      </c>
      <c r="D91" s="149" t="s">
        <v>356</v>
      </c>
      <c r="E91" s="149" t="s">
        <v>657</v>
      </c>
      <c r="F91" s="149"/>
      <c r="G91" s="228" t="str">
        <f t="shared" si="4"/>
        <v>1-</v>
      </c>
      <c r="H91" s="146" t="str">
        <f t="shared" si="5"/>
        <v>1403</v>
      </c>
    </row>
    <row r="92" spans="1:8" ht="24.75" customHeight="1">
      <c r="A92" s="149">
        <v>91</v>
      </c>
      <c r="B92" s="172" t="s">
        <v>678</v>
      </c>
      <c r="C92" s="182">
        <v>60.08</v>
      </c>
      <c r="D92" s="149" t="s">
        <v>356</v>
      </c>
      <c r="E92" s="149" t="s">
        <v>657</v>
      </c>
      <c r="F92" s="149"/>
      <c r="G92" s="228" t="str">
        <f t="shared" si="4"/>
        <v>1-</v>
      </c>
      <c r="H92" s="146" t="str">
        <f t="shared" si="5"/>
        <v>1404</v>
      </c>
    </row>
    <row r="93" spans="1:8" ht="24.75" customHeight="1">
      <c r="A93" s="149">
        <v>92</v>
      </c>
      <c r="B93" s="172" t="s">
        <v>679</v>
      </c>
      <c r="C93" s="182">
        <v>60.55</v>
      </c>
      <c r="D93" s="149" t="s">
        <v>356</v>
      </c>
      <c r="E93" s="149" t="s">
        <v>657</v>
      </c>
      <c r="F93" s="149"/>
      <c r="G93" s="228" t="str">
        <f t="shared" si="4"/>
        <v>1-</v>
      </c>
      <c r="H93" s="146" t="str">
        <f t="shared" si="5"/>
        <v>1405</v>
      </c>
    </row>
    <row r="94" spans="1:8" ht="24.75" customHeight="1">
      <c r="A94" s="149">
        <v>93</v>
      </c>
      <c r="B94" s="184" t="s">
        <v>3047</v>
      </c>
      <c r="C94" s="182">
        <v>60.55</v>
      </c>
      <c r="D94" s="149" t="s">
        <v>356</v>
      </c>
      <c r="E94" s="149" t="s">
        <v>657</v>
      </c>
      <c r="F94" s="149"/>
      <c r="G94" s="228" t="str">
        <f t="shared" si="4"/>
        <v>1-</v>
      </c>
      <c r="H94" s="146" t="str">
        <f t="shared" si="5"/>
        <v>1406</v>
      </c>
    </row>
    <row r="95" spans="1:8" ht="24.75" customHeight="1">
      <c r="A95" s="149">
        <v>94</v>
      </c>
      <c r="B95" s="172" t="s">
        <v>3048</v>
      </c>
      <c r="C95" s="182">
        <v>60.7</v>
      </c>
      <c r="D95" s="149" t="s">
        <v>356</v>
      </c>
      <c r="E95" s="149" t="s">
        <v>657</v>
      </c>
      <c r="F95" s="149"/>
      <c r="G95" s="228" t="str">
        <f t="shared" si="4"/>
        <v>1-</v>
      </c>
      <c r="H95" s="146" t="str">
        <f t="shared" si="5"/>
        <v>1407</v>
      </c>
    </row>
    <row r="96" spans="1:8" ht="24.75" customHeight="1">
      <c r="A96" s="149">
        <v>95</v>
      </c>
      <c r="B96" s="172" t="s">
        <v>916</v>
      </c>
      <c r="C96" s="182">
        <v>60.19</v>
      </c>
      <c r="D96" s="149" t="s">
        <v>356</v>
      </c>
      <c r="E96" s="149" t="s">
        <v>657</v>
      </c>
      <c r="F96" s="149"/>
      <c r="G96" s="228" t="str">
        <f t="shared" si="4"/>
        <v>1-</v>
      </c>
      <c r="H96" s="146" t="str">
        <f t="shared" si="5"/>
        <v>1501</v>
      </c>
    </row>
    <row r="97" spans="1:8" ht="24.75" customHeight="1">
      <c r="A97" s="149">
        <v>96</v>
      </c>
      <c r="B97" s="172" t="s">
        <v>709</v>
      </c>
      <c r="C97" s="182">
        <v>60.08</v>
      </c>
      <c r="D97" s="149" t="s">
        <v>356</v>
      </c>
      <c r="E97" s="149" t="s">
        <v>657</v>
      </c>
      <c r="F97" s="149"/>
      <c r="G97" s="228" t="str">
        <f t="shared" si="4"/>
        <v>1-</v>
      </c>
      <c r="H97" s="146" t="str">
        <f t="shared" si="5"/>
        <v>1502</v>
      </c>
    </row>
    <row r="98" spans="1:8" ht="24.75" customHeight="1">
      <c r="A98" s="149">
        <v>97</v>
      </c>
      <c r="B98" s="172" t="s">
        <v>710</v>
      </c>
      <c r="C98" s="182">
        <v>60.55</v>
      </c>
      <c r="D98" s="149" t="s">
        <v>356</v>
      </c>
      <c r="E98" s="149" t="s">
        <v>657</v>
      </c>
      <c r="F98" s="149"/>
      <c r="G98" s="228" t="str">
        <f t="shared" si="4"/>
        <v>1-</v>
      </c>
      <c r="H98" s="146" t="str">
        <f t="shared" si="5"/>
        <v>1503</v>
      </c>
    </row>
    <row r="99" spans="1:8" ht="24.75" customHeight="1">
      <c r="A99" s="149">
        <v>98</v>
      </c>
      <c r="B99" s="172" t="s">
        <v>711</v>
      </c>
      <c r="C99" s="182">
        <v>60.08</v>
      </c>
      <c r="D99" s="149" t="s">
        <v>356</v>
      </c>
      <c r="E99" s="149" t="s">
        <v>657</v>
      </c>
      <c r="F99" s="149"/>
      <c r="G99" s="228" t="str">
        <f t="shared" si="4"/>
        <v>1-</v>
      </c>
      <c r="H99" s="146" t="str">
        <f t="shared" si="5"/>
        <v>1504</v>
      </c>
    </row>
    <row r="100" spans="1:8" ht="24.75" customHeight="1">
      <c r="A100" s="149">
        <v>99</v>
      </c>
      <c r="B100" s="172" t="s">
        <v>1001</v>
      </c>
      <c r="C100" s="182">
        <v>60.55</v>
      </c>
      <c r="D100" s="149" t="s">
        <v>356</v>
      </c>
      <c r="E100" s="149" t="s">
        <v>657</v>
      </c>
      <c r="F100" s="149"/>
      <c r="G100" s="228" t="str">
        <f t="shared" si="4"/>
        <v>1-</v>
      </c>
      <c r="H100" s="146" t="str">
        <f t="shared" si="5"/>
        <v>1505</v>
      </c>
    </row>
    <row r="101" spans="1:8" ht="24.75" customHeight="1">
      <c r="A101" s="149">
        <v>100</v>
      </c>
      <c r="B101" s="172" t="s">
        <v>3049</v>
      </c>
      <c r="C101" s="182">
        <v>60.7</v>
      </c>
      <c r="D101" s="149" t="s">
        <v>356</v>
      </c>
      <c r="E101" s="149" t="s">
        <v>657</v>
      </c>
      <c r="F101" s="149"/>
      <c r="G101" s="228" t="str">
        <f t="shared" si="4"/>
        <v>1-</v>
      </c>
      <c r="H101" s="146" t="str">
        <f t="shared" si="5"/>
        <v>1507</v>
      </c>
    </row>
    <row r="102" spans="1:8" ht="24.75" customHeight="1">
      <c r="A102" s="149">
        <v>101</v>
      </c>
      <c r="B102" s="172" t="s">
        <v>671</v>
      </c>
      <c r="C102" s="182">
        <v>60.19</v>
      </c>
      <c r="D102" s="149" t="s">
        <v>356</v>
      </c>
      <c r="E102" s="149" t="s">
        <v>657</v>
      </c>
      <c r="F102" s="149"/>
      <c r="G102" s="228" t="str">
        <f t="shared" si="4"/>
        <v>1-</v>
      </c>
      <c r="H102" s="146" t="str">
        <f t="shared" si="5"/>
        <v>1601</v>
      </c>
    </row>
    <row r="103" spans="1:8" ht="24.75" customHeight="1">
      <c r="A103" s="149">
        <v>102</v>
      </c>
      <c r="B103" s="172" t="s">
        <v>672</v>
      </c>
      <c r="C103" s="182">
        <v>60.08</v>
      </c>
      <c r="D103" s="149" t="s">
        <v>356</v>
      </c>
      <c r="E103" s="149" t="s">
        <v>657</v>
      </c>
      <c r="F103" s="149"/>
      <c r="G103" s="228" t="str">
        <f t="shared" si="4"/>
        <v>1-</v>
      </c>
      <c r="H103" s="146" t="str">
        <f t="shared" si="5"/>
        <v>1602</v>
      </c>
    </row>
    <row r="104" spans="1:8" ht="24.75" customHeight="1">
      <c r="A104" s="149">
        <v>103</v>
      </c>
      <c r="B104" s="172" t="s">
        <v>673</v>
      </c>
      <c r="C104" s="182">
        <v>60.55</v>
      </c>
      <c r="D104" s="149" t="s">
        <v>356</v>
      </c>
      <c r="E104" s="149" t="s">
        <v>657</v>
      </c>
      <c r="F104" s="149"/>
      <c r="G104" s="228" t="str">
        <f t="shared" si="4"/>
        <v>1-</v>
      </c>
      <c r="H104" s="146" t="str">
        <f t="shared" si="5"/>
        <v>1603</v>
      </c>
    </row>
    <row r="105" spans="1:8" ht="24.75" customHeight="1">
      <c r="A105" s="149">
        <v>104</v>
      </c>
      <c r="B105" s="172" t="s">
        <v>765</v>
      </c>
      <c r="C105" s="182">
        <v>60.08</v>
      </c>
      <c r="D105" s="149" t="s">
        <v>356</v>
      </c>
      <c r="E105" s="149" t="s">
        <v>657</v>
      </c>
      <c r="F105" s="149"/>
      <c r="G105" s="228" t="str">
        <f t="shared" si="4"/>
        <v>1-</v>
      </c>
      <c r="H105" s="146" t="str">
        <f t="shared" si="5"/>
        <v>1604</v>
      </c>
    </row>
    <row r="106" spans="1:8" ht="24.75" customHeight="1">
      <c r="A106" s="149">
        <v>105</v>
      </c>
      <c r="B106" s="172" t="s">
        <v>766</v>
      </c>
      <c r="C106" s="182">
        <v>60.55</v>
      </c>
      <c r="D106" s="149" t="s">
        <v>356</v>
      </c>
      <c r="E106" s="149" t="s">
        <v>657</v>
      </c>
      <c r="F106" s="149"/>
      <c r="G106" s="228" t="str">
        <f t="shared" si="4"/>
        <v>1-</v>
      </c>
      <c r="H106" s="146" t="str">
        <f t="shared" si="5"/>
        <v>1605</v>
      </c>
    </row>
    <row r="107" spans="1:8" ht="24.75" customHeight="1">
      <c r="A107" s="149">
        <v>106</v>
      </c>
      <c r="B107" s="172" t="s">
        <v>3050</v>
      </c>
      <c r="C107" s="182">
        <v>60.55</v>
      </c>
      <c r="D107" s="149" t="s">
        <v>356</v>
      </c>
      <c r="E107" s="149" t="s">
        <v>657</v>
      </c>
      <c r="F107" s="149"/>
      <c r="G107" s="228" t="str">
        <f t="shared" si="4"/>
        <v>1-</v>
      </c>
      <c r="H107" s="146" t="str">
        <f t="shared" si="5"/>
        <v>1606</v>
      </c>
    </row>
    <row r="108" spans="1:8" ht="24.75" customHeight="1">
      <c r="A108" s="149">
        <v>107</v>
      </c>
      <c r="B108" s="172" t="s">
        <v>3051</v>
      </c>
      <c r="C108" s="182">
        <v>60.7</v>
      </c>
      <c r="D108" s="149" t="s">
        <v>356</v>
      </c>
      <c r="E108" s="149" t="s">
        <v>657</v>
      </c>
      <c r="F108" s="149"/>
      <c r="G108" s="228" t="str">
        <f t="shared" si="4"/>
        <v>1-</v>
      </c>
      <c r="H108" s="146" t="str">
        <f t="shared" si="5"/>
        <v>1607</v>
      </c>
    </row>
    <row r="109" spans="1:8" ht="24.75" customHeight="1">
      <c r="A109" s="149">
        <v>108</v>
      </c>
      <c r="B109" s="172" t="s">
        <v>3052</v>
      </c>
      <c r="C109" s="182">
        <v>60.19</v>
      </c>
      <c r="D109" s="149" t="s">
        <v>356</v>
      </c>
      <c r="E109" s="149" t="s">
        <v>657</v>
      </c>
      <c r="F109" s="149"/>
      <c r="G109" s="228" t="str">
        <f t="shared" si="4"/>
        <v>1-</v>
      </c>
      <c r="H109" s="146" t="str">
        <f t="shared" si="5"/>
        <v>1701</v>
      </c>
    </row>
    <row r="110" spans="1:8" ht="24.75" customHeight="1">
      <c r="A110" s="149">
        <v>109</v>
      </c>
      <c r="B110" s="172" t="s">
        <v>3053</v>
      </c>
      <c r="C110" s="182">
        <v>60.08</v>
      </c>
      <c r="D110" s="149" t="s">
        <v>356</v>
      </c>
      <c r="E110" s="149" t="s">
        <v>657</v>
      </c>
      <c r="F110" s="149"/>
      <c r="G110" s="228" t="str">
        <f t="shared" si="4"/>
        <v>1-</v>
      </c>
      <c r="H110" s="146" t="str">
        <f t="shared" si="5"/>
        <v>1702</v>
      </c>
    </row>
    <row r="111" spans="1:8" ht="24.75" customHeight="1">
      <c r="A111" s="149">
        <v>110</v>
      </c>
      <c r="B111" s="172" t="s">
        <v>3054</v>
      </c>
      <c r="C111" s="182">
        <v>60.55</v>
      </c>
      <c r="D111" s="149" t="s">
        <v>356</v>
      </c>
      <c r="E111" s="149" t="s">
        <v>657</v>
      </c>
      <c r="F111" s="149"/>
      <c r="G111" s="228" t="str">
        <f t="shared" si="4"/>
        <v>1-</v>
      </c>
      <c r="H111" s="146" t="str">
        <f t="shared" si="5"/>
        <v>1703</v>
      </c>
    </row>
    <row r="112" spans="1:8" ht="24.75" customHeight="1">
      <c r="A112" s="149">
        <v>111</v>
      </c>
      <c r="B112" s="172" t="s">
        <v>3055</v>
      </c>
      <c r="C112" s="182">
        <v>60.08</v>
      </c>
      <c r="D112" s="149" t="s">
        <v>356</v>
      </c>
      <c r="E112" s="149" t="s">
        <v>657</v>
      </c>
      <c r="F112" s="149"/>
      <c r="G112" s="228" t="str">
        <f t="shared" si="4"/>
        <v>1-</v>
      </c>
      <c r="H112" s="146" t="str">
        <f t="shared" si="5"/>
        <v>1704</v>
      </c>
    </row>
    <row r="113" spans="1:8" ht="24.75" customHeight="1">
      <c r="A113" s="149">
        <v>112</v>
      </c>
      <c r="B113" s="172" t="s">
        <v>3056</v>
      </c>
      <c r="C113" s="182">
        <v>60.55</v>
      </c>
      <c r="D113" s="149" t="s">
        <v>356</v>
      </c>
      <c r="E113" s="149" t="s">
        <v>657</v>
      </c>
      <c r="F113" s="149"/>
      <c r="G113" s="228" t="str">
        <f t="shared" si="4"/>
        <v>1-</v>
      </c>
      <c r="H113" s="146" t="str">
        <f t="shared" si="5"/>
        <v>1705</v>
      </c>
    </row>
    <row r="114" spans="1:8" ht="24.75" customHeight="1">
      <c r="A114" s="149">
        <v>113</v>
      </c>
      <c r="B114" s="172" t="s">
        <v>3057</v>
      </c>
      <c r="C114" s="182">
        <v>60.7</v>
      </c>
      <c r="D114" s="149" t="s">
        <v>356</v>
      </c>
      <c r="E114" s="149" t="s">
        <v>657</v>
      </c>
      <c r="F114" s="149"/>
      <c r="G114" s="228" t="str">
        <f t="shared" si="4"/>
        <v>1-</v>
      </c>
      <c r="H114" s="146" t="str">
        <f t="shared" si="5"/>
        <v>1707</v>
      </c>
    </row>
    <row r="115" spans="1:8" ht="24.75" customHeight="1">
      <c r="A115" s="149">
        <v>114</v>
      </c>
      <c r="B115" s="172" t="s">
        <v>3058</v>
      </c>
      <c r="C115" s="182">
        <v>60.19</v>
      </c>
      <c r="D115" s="149" t="s">
        <v>356</v>
      </c>
      <c r="E115" s="149" t="s">
        <v>657</v>
      </c>
      <c r="F115" s="149"/>
      <c r="G115" s="228" t="str">
        <f t="shared" si="4"/>
        <v>1-</v>
      </c>
      <c r="H115" s="146" t="str">
        <f t="shared" si="5"/>
        <v>1801</v>
      </c>
    </row>
    <row r="116" spans="1:8" ht="24.75" customHeight="1">
      <c r="A116" s="149">
        <v>115</v>
      </c>
      <c r="B116" s="172" t="s">
        <v>3059</v>
      </c>
      <c r="C116" s="182">
        <v>60.08</v>
      </c>
      <c r="D116" s="149" t="s">
        <v>356</v>
      </c>
      <c r="E116" s="149" t="s">
        <v>657</v>
      </c>
      <c r="F116" s="149"/>
      <c r="G116" s="228" t="str">
        <f t="shared" si="4"/>
        <v>1-</v>
      </c>
      <c r="H116" s="146" t="str">
        <f t="shared" si="5"/>
        <v>1802</v>
      </c>
    </row>
    <row r="117" spans="1:8" ht="24.75" customHeight="1">
      <c r="A117" s="149">
        <v>116</v>
      </c>
      <c r="B117" s="172" t="s">
        <v>3060</v>
      </c>
      <c r="C117" s="182">
        <v>60.55</v>
      </c>
      <c r="D117" s="149" t="s">
        <v>356</v>
      </c>
      <c r="E117" s="149" t="s">
        <v>657</v>
      </c>
      <c r="F117" s="149"/>
      <c r="G117" s="228" t="str">
        <f t="shared" si="4"/>
        <v>1-</v>
      </c>
      <c r="H117" s="146" t="str">
        <f t="shared" si="5"/>
        <v>1803</v>
      </c>
    </row>
    <row r="118" spans="1:8" ht="24.75" customHeight="1">
      <c r="A118" s="149">
        <v>117</v>
      </c>
      <c r="B118" s="172" t="s">
        <v>3061</v>
      </c>
      <c r="C118" s="182">
        <v>60.08</v>
      </c>
      <c r="D118" s="149" t="s">
        <v>356</v>
      </c>
      <c r="E118" s="149" t="s">
        <v>657</v>
      </c>
      <c r="F118" s="149"/>
      <c r="G118" s="228" t="str">
        <f t="shared" si="4"/>
        <v>1-</v>
      </c>
      <c r="H118" s="146" t="str">
        <f t="shared" si="5"/>
        <v>1804</v>
      </c>
    </row>
    <row r="119" spans="1:8" ht="24.75" customHeight="1">
      <c r="A119" s="149">
        <v>118</v>
      </c>
      <c r="B119" s="172" t="s">
        <v>3062</v>
      </c>
      <c r="C119" s="182">
        <v>60.55</v>
      </c>
      <c r="D119" s="149" t="s">
        <v>356</v>
      </c>
      <c r="E119" s="149" t="s">
        <v>657</v>
      </c>
      <c r="F119" s="149"/>
      <c r="G119" s="228" t="str">
        <f t="shared" si="4"/>
        <v>1-</v>
      </c>
      <c r="H119" s="146" t="str">
        <f t="shared" si="5"/>
        <v>1805</v>
      </c>
    </row>
    <row r="120" spans="1:8" ht="24.75" customHeight="1">
      <c r="A120" s="149">
        <v>119</v>
      </c>
      <c r="B120" s="172" t="s">
        <v>3063</v>
      </c>
      <c r="C120" s="182">
        <v>60.55</v>
      </c>
      <c r="D120" s="149" t="s">
        <v>356</v>
      </c>
      <c r="E120" s="149" t="s">
        <v>657</v>
      </c>
      <c r="F120" s="149"/>
      <c r="G120" s="228" t="str">
        <f t="shared" si="4"/>
        <v>1-</v>
      </c>
      <c r="H120" s="146" t="str">
        <f t="shared" si="5"/>
        <v>1806</v>
      </c>
    </row>
    <row r="121" spans="1:8" ht="24.75" customHeight="1">
      <c r="A121" s="149">
        <v>120</v>
      </c>
      <c r="B121" s="172" t="s">
        <v>3064</v>
      </c>
      <c r="C121" s="182">
        <v>60.7</v>
      </c>
      <c r="D121" s="149" t="s">
        <v>356</v>
      </c>
      <c r="E121" s="149" t="s">
        <v>657</v>
      </c>
      <c r="F121" s="149"/>
      <c r="G121" s="228" t="str">
        <f t="shared" si="4"/>
        <v>1-</v>
      </c>
      <c r="H121" s="146" t="str">
        <f t="shared" si="5"/>
        <v>1807</v>
      </c>
    </row>
    <row r="122" spans="1:8" ht="24.75" customHeight="1">
      <c r="A122" s="149">
        <v>121</v>
      </c>
      <c r="B122" s="172" t="s">
        <v>3065</v>
      </c>
      <c r="C122" s="182">
        <v>60.19</v>
      </c>
      <c r="D122" s="149" t="s">
        <v>356</v>
      </c>
      <c r="E122" s="149" t="s">
        <v>657</v>
      </c>
      <c r="F122" s="149"/>
      <c r="G122" s="228" t="str">
        <f t="shared" si="4"/>
        <v>1-</v>
      </c>
      <c r="H122" s="146" t="str">
        <f t="shared" si="5"/>
        <v>1901</v>
      </c>
    </row>
    <row r="123" spans="1:8" ht="24.75" customHeight="1">
      <c r="A123" s="149">
        <v>122</v>
      </c>
      <c r="B123" s="172" t="s">
        <v>3066</v>
      </c>
      <c r="C123" s="182">
        <v>60.08</v>
      </c>
      <c r="D123" s="149" t="s">
        <v>356</v>
      </c>
      <c r="E123" s="149" t="s">
        <v>657</v>
      </c>
      <c r="F123" s="149"/>
      <c r="G123" s="228" t="str">
        <f t="shared" si="4"/>
        <v>1-</v>
      </c>
      <c r="H123" s="146" t="str">
        <f t="shared" si="5"/>
        <v>1902</v>
      </c>
    </row>
    <row r="124" spans="1:8" ht="24.75" customHeight="1">
      <c r="A124" s="149">
        <v>123</v>
      </c>
      <c r="B124" s="172" t="s">
        <v>3067</v>
      </c>
      <c r="C124" s="182">
        <v>60.55</v>
      </c>
      <c r="D124" s="149" t="s">
        <v>356</v>
      </c>
      <c r="E124" s="149" t="s">
        <v>657</v>
      </c>
      <c r="F124" s="149"/>
      <c r="G124" s="228" t="str">
        <f t="shared" si="4"/>
        <v>1-</v>
      </c>
      <c r="H124" s="146" t="str">
        <f t="shared" si="5"/>
        <v>1903</v>
      </c>
    </row>
    <row r="125" spans="1:8" ht="24.75" customHeight="1">
      <c r="A125" s="149">
        <v>124</v>
      </c>
      <c r="B125" s="172" t="s">
        <v>3068</v>
      </c>
      <c r="C125" s="182">
        <v>60.08</v>
      </c>
      <c r="D125" s="149" t="s">
        <v>356</v>
      </c>
      <c r="E125" s="149" t="s">
        <v>657</v>
      </c>
      <c r="F125" s="149"/>
      <c r="G125" s="228" t="str">
        <f t="shared" si="4"/>
        <v>1-</v>
      </c>
      <c r="H125" s="146" t="str">
        <f t="shared" si="5"/>
        <v>1904</v>
      </c>
    </row>
    <row r="126" spans="1:8" ht="24.75" customHeight="1">
      <c r="A126" s="149">
        <v>125</v>
      </c>
      <c r="B126" s="172" t="s">
        <v>3069</v>
      </c>
      <c r="C126" s="182">
        <v>60.55</v>
      </c>
      <c r="D126" s="149" t="s">
        <v>356</v>
      </c>
      <c r="E126" s="149" t="s">
        <v>657</v>
      </c>
      <c r="F126" s="149"/>
      <c r="G126" s="228" t="str">
        <f t="shared" si="4"/>
        <v>1-</v>
      </c>
      <c r="H126" s="146" t="str">
        <f t="shared" si="5"/>
        <v>1905</v>
      </c>
    </row>
    <row r="127" spans="1:8" ht="24.75" customHeight="1">
      <c r="A127" s="149">
        <v>126</v>
      </c>
      <c r="B127" s="172" t="s">
        <v>3070</v>
      </c>
      <c r="C127" s="182">
        <v>60.55</v>
      </c>
      <c r="D127" s="149" t="s">
        <v>356</v>
      </c>
      <c r="E127" s="149" t="s">
        <v>657</v>
      </c>
      <c r="F127" s="149"/>
      <c r="G127" s="228" t="str">
        <f t="shared" si="4"/>
        <v>1-</v>
      </c>
      <c r="H127" s="146" t="str">
        <f t="shared" si="5"/>
        <v>1906</v>
      </c>
    </row>
    <row r="128" spans="1:8" ht="24.75" customHeight="1">
      <c r="A128" s="149">
        <v>127</v>
      </c>
      <c r="B128" s="172" t="s">
        <v>3071</v>
      </c>
      <c r="C128" s="182">
        <v>60.7</v>
      </c>
      <c r="D128" s="149" t="s">
        <v>356</v>
      </c>
      <c r="E128" s="149" t="s">
        <v>657</v>
      </c>
      <c r="F128" s="149"/>
      <c r="G128" s="228" t="str">
        <f t="shared" si="4"/>
        <v>1-</v>
      </c>
      <c r="H128" s="146" t="str">
        <f t="shared" si="5"/>
        <v>1907</v>
      </c>
    </row>
    <row r="129" spans="1:8" ht="24.75" customHeight="1">
      <c r="A129" s="149">
        <v>128</v>
      </c>
      <c r="B129" s="172" t="s">
        <v>3072</v>
      </c>
      <c r="C129" s="182">
        <v>60.19</v>
      </c>
      <c r="D129" s="149" t="s">
        <v>356</v>
      </c>
      <c r="E129" s="149" t="s">
        <v>657</v>
      </c>
      <c r="F129" s="149"/>
      <c r="G129" s="228" t="str">
        <f t="shared" si="4"/>
        <v>1-</v>
      </c>
      <c r="H129" s="146" t="str">
        <f t="shared" si="5"/>
        <v>2001</v>
      </c>
    </row>
    <row r="130" spans="1:8" ht="24.75" customHeight="1">
      <c r="A130" s="149">
        <v>129</v>
      </c>
      <c r="B130" s="172" t="s">
        <v>3073</v>
      </c>
      <c r="C130" s="182">
        <v>60.08</v>
      </c>
      <c r="D130" s="149" t="s">
        <v>356</v>
      </c>
      <c r="E130" s="149" t="s">
        <v>657</v>
      </c>
      <c r="F130" s="149"/>
      <c r="G130" s="228" t="str">
        <f t="shared" si="4"/>
        <v>1-</v>
      </c>
      <c r="H130" s="146" t="str">
        <f t="shared" si="5"/>
        <v>2002</v>
      </c>
    </row>
    <row r="131" spans="1:8" ht="24.75" customHeight="1">
      <c r="A131" s="149">
        <v>130</v>
      </c>
      <c r="B131" s="172" t="s">
        <v>3074</v>
      </c>
      <c r="C131" s="182">
        <v>60.55</v>
      </c>
      <c r="D131" s="149" t="s">
        <v>356</v>
      </c>
      <c r="E131" s="149" t="s">
        <v>657</v>
      </c>
      <c r="F131" s="149"/>
      <c r="G131" s="228" t="str">
        <f t="shared" ref="G131:G194" si="6">LEFT(B131,2)</f>
        <v>1-</v>
      </c>
      <c r="H131" s="146" t="str">
        <f t="shared" ref="H131:H194" si="7">RIGHT(B131,4)</f>
        <v>2003</v>
      </c>
    </row>
    <row r="132" spans="1:8" ht="24.75" customHeight="1">
      <c r="A132" s="149">
        <v>131</v>
      </c>
      <c r="B132" s="172" t="s">
        <v>3075</v>
      </c>
      <c r="C132" s="182">
        <v>60.08</v>
      </c>
      <c r="D132" s="149" t="s">
        <v>356</v>
      </c>
      <c r="E132" s="149" t="s">
        <v>657</v>
      </c>
      <c r="F132" s="149"/>
      <c r="G132" s="228" t="str">
        <f t="shared" si="6"/>
        <v>1-</v>
      </c>
      <c r="H132" s="146" t="str">
        <f t="shared" si="7"/>
        <v>2004</v>
      </c>
    </row>
    <row r="133" spans="1:8" ht="24.75" customHeight="1">
      <c r="A133" s="149">
        <v>132</v>
      </c>
      <c r="B133" s="172" t="s">
        <v>3076</v>
      </c>
      <c r="C133" s="182">
        <v>60.55</v>
      </c>
      <c r="D133" s="149" t="s">
        <v>356</v>
      </c>
      <c r="E133" s="149" t="s">
        <v>657</v>
      </c>
      <c r="F133" s="149"/>
      <c r="G133" s="228" t="str">
        <f t="shared" si="6"/>
        <v>1-</v>
      </c>
      <c r="H133" s="146" t="str">
        <f t="shared" si="7"/>
        <v>2005</v>
      </c>
    </row>
    <row r="134" spans="1:8" ht="24.75" customHeight="1">
      <c r="A134" s="149">
        <v>133</v>
      </c>
      <c r="B134" s="172" t="s">
        <v>3077</v>
      </c>
      <c r="C134" s="182">
        <v>60.55</v>
      </c>
      <c r="D134" s="149" t="s">
        <v>356</v>
      </c>
      <c r="E134" s="149" t="s">
        <v>657</v>
      </c>
      <c r="F134" s="149"/>
      <c r="G134" s="228" t="str">
        <f t="shared" si="6"/>
        <v>1-</v>
      </c>
      <c r="H134" s="146" t="str">
        <f t="shared" si="7"/>
        <v>2006</v>
      </c>
    </row>
    <row r="135" spans="1:8" ht="24.75" customHeight="1">
      <c r="A135" s="149">
        <v>134</v>
      </c>
      <c r="B135" s="172" t="s">
        <v>3078</v>
      </c>
      <c r="C135" s="182">
        <v>60.7</v>
      </c>
      <c r="D135" s="149" t="s">
        <v>356</v>
      </c>
      <c r="E135" s="149" t="s">
        <v>657</v>
      </c>
      <c r="F135" s="149"/>
      <c r="G135" s="228" t="str">
        <f t="shared" si="6"/>
        <v>1-</v>
      </c>
      <c r="H135" s="146" t="str">
        <f t="shared" si="7"/>
        <v>2007</v>
      </c>
    </row>
    <row r="136" spans="1:8" ht="24.75" customHeight="1">
      <c r="A136" s="149">
        <v>135</v>
      </c>
      <c r="B136" s="185" t="s">
        <v>3079</v>
      </c>
      <c r="C136" s="182">
        <v>60.19</v>
      </c>
      <c r="D136" s="149" t="s">
        <v>356</v>
      </c>
      <c r="E136" s="149" t="s">
        <v>655</v>
      </c>
      <c r="F136" s="149"/>
      <c r="G136" s="228" t="str">
        <f t="shared" si="6"/>
        <v>4-</v>
      </c>
      <c r="H136" s="146" t="str">
        <f t="shared" si="7"/>
        <v>-203</v>
      </c>
    </row>
    <row r="137" spans="1:8" ht="24.75" customHeight="1">
      <c r="A137" s="149">
        <v>136</v>
      </c>
      <c r="B137" s="185" t="s">
        <v>3080</v>
      </c>
      <c r="C137" s="182">
        <v>60.19</v>
      </c>
      <c r="D137" s="149" t="s">
        <v>356</v>
      </c>
      <c r="E137" s="149" t="s">
        <v>655</v>
      </c>
      <c r="F137" s="149"/>
      <c r="G137" s="228" t="str">
        <f t="shared" si="6"/>
        <v>4-</v>
      </c>
      <c r="H137" s="146" t="str">
        <f t="shared" si="7"/>
        <v>-204</v>
      </c>
    </row>
    <row r="138" spans="1:8" ht="24.75" customHeight="1">
      <c r="A138" s="149">
        <v>137</v>
      </c>
      <c r="B138" s="185" t="s">
        <v>3081</v>
      </c>
      <c r="C138" s="182">
        <v>60.19</v>
      </c>
      <c r="D138" s="149" t="s">
        <v>356</v>
      </c>
      <c r="E138" s="149" t="s">
        <v>655</v>
      </c>
      <c r="F138" s="149"/>
      <c r="G138" s="228" t="str">
        <f t="shared" si="6"/>
        <v>4-</v>
      </c>
      <c r="H138" s="146" t="str">
        <f t="shared" si="7"/>
        <v>-202</v>
      </c>
    </row>
    <row r="139" spans="1:8" ht="24.75" customHeight="1">
      <c r="A139" s="149">
        <v>138</v>
      </c>
      <c r="B139" s="185" t="s">
        <v>3082</v>
      </c>
      <c r="C139" s="182">
        <v>59.54</v>
      </c>
      <c r="D139" s="149" t="s">
        <v>356</v>
      </c>
      <c r="E139" s="149" t="s">
        <v>655</v>
      </c>
      <c r="F139" s="149"/>
      <c r="G139" s="228" t="str">
        <f t="shared" si="6"/>
        <v>4-</v>
      </c>
      <c r="H139" s="146" t="str">
        <f t="shared" si="7"/>
        <v>-201</v>
      </c>
    </row>
    <row r="140" spans="1:8" ht="24.75" customHeight="1">
      <c r="A140" s="149">
        <v>139</v>
      </c>
      <c r="B140" s="185" t="s">
        <v>3083</v>
      </c>
      <c r="C140" s="182">
        <v>60.43</v>
      </c>
      <c r="D140" s="149" t="s">
        <v>356</v>
      </c>
      <c r="E140" s="149" t="s">
        <v>655</v>
      </c>
      <c r="F140" s="149"/>
      <c r="G140" s="228" t="str">
        <f t="shared" si="6"/>
        <v>4-</v>
      </c>
      <c r="H140" s="146" t="str">
        <f t="shared" si="7"/>
        <v>-109</v>
      </c>
    </row>
    <row r="141" spans="1:8" ht="24.75" customHeight="1">
      <c r="A141" s="149">
        <v>140</v>
      </c>
      <c r="B141" s="185" t="s">
        <v>3084</v>
      </c>
      <c r="C141" s="182">
        <v>58.87</v>
      </c>
      <c r="D141" s="149" t="s">
        <v>356</v>
      </c>
      <c r="E141" s="149" t="s">
        <v>655</v>
      </c>
      <c r="F141" s="149"/>
      <c r="G141" s="228" t="str">
        <f t="shared" si="6"/>
        <v>4-</v>
      </c>
      <c r="H141" s="146" t="str">
        <f t="shared" si="7"/>
        <v>-207</v>
      </c>
    </row>
    <row r="142" spans="1:8" ht="24.75" customHeight="1">
      <c r="A142" s="149">
        <v>141</v>
      </c>
      <c r="B142" s="185" t="s">
        <v>3085</v>
      </c>
      <c r="C142" s="182">
        <v>58.87</v>
      </c>
      <c r="D142" s="149" t="s">
        <v>356</v>
      </c>
      <c r="E142" s="149" t="s">
        <v>655</v>
      </c>
      <c r="F142" s="149"/>
      <c r="G142" s="228" t="str">
        <f t="shared" si="6"/>
        <v>4-</v>
      </c>
      <c r="H142" s="146" t="str">
        <f t="shared" si="7"/>
        <v>-206</v>
      </c>
    </row>
    <row r="143" spans="1:8" ht="24.75" customHeight="1">
      <c r="A143" s="149">
        <v>142</v>
      </c>
      <c r="B143" s="185" t="s">
        <v>3086</v>
      </c>
      <c r="C143" s="182">
        <v>58.43</v>
      </c>
      <c r="D143" s="149" t="s">
        <v>356</v>
      </c>
      <c r="E143" s="149" t="s">
        <v>655</v>
      </c>
      <c r="F143" s="149"/>
      <c r="G143" s="228" t="str">
        <f t="shared" si="6"/>
        <v>4-</v>
      </c>
      <c r="H143" s="146" t="str">
        <f t="shared" si="7"/>
        <v>-205</v>
      </c>
    </row>
    <row r="144" spans="1:8" ht="24.75" customHeight="1">
      <c r="A144" s="149">
        <v>143</v>
      </c>
      <c r="B144" s="185" t="s">
        <v>3087</v>
      </c>
      <c r="C144" s="182">
        <v>58.43</v>
      </c>
      <c r="D144" s="149" t="s">
        <v>356</v>
      </c>
      <c r="E144" s="149" t="s">
        <v>655</v>
      </c>
      <c r="F144" s="149"/>
      <c r="G144" s="228" t="str">
        <f t="shared" si="6"/>
        <v>4-</v>
      </c>
      <c r="H144" s="146" t="str">
        <f t="shared" si="7"/>
        <v>-108</v>
      </c>
    </row>
    <row r="145" spans="1:8" ht="24.75" customHeight="1">
      <c r="A145" s="149">
        <v>144</v>
      </c>
      <c r="B145" s="181" t="s">
        <v>666</v>
      </c>
      <c r="C145" s="182">
        <v>60.55</v>
      </c>
      <c r="D145" s="149" t="s">
        <v>356</v>
      </c>
      <c r="E145" s="149" t="s">
        <v>657</v>
      </c>
      <c r="F145" s="149"/>
      <c r="G145" s="228" t="str">
        <f t="shared" si="6"/>
        <v>1-</v>
      </c>
      <c r="H145" s="146" t="str">
        <f t="shared" si="7"/>
        <v>-603</v>
      </c>
    </row>
    <row r="146" spans="1:8" ht="24.75" customHeight="1">
      <c r="A146" s="149">
        <v>145</v>
      </c>
      <c r="B146" s="181" t="s">
        <v>926</v>
      </c>
      <c r="C146" s="182">
        <v>60.08</v>
      </c>
      <c r="D146" s="149" t="s">
        <v>356</v>
      </c>
      <c r="E146" s="149" t="s">
        <v>657</v>
      </c>
      <c r="F146" s="149"/>
      <c r="G146" s="228" t="str">
        <f t="shared" si="6"/>
        <v>1-</v>
      </c>
      <c r="H146" s="146" t="str">
        <f t="shared" si="7"/>
        <v>-504</v>
      </c>
    </row>
    <row r="147" spans="1:8" ht="24.75" customHeight="1">
      <c r="A147" s="149">
        <v>146</v>
      </c>
      <c r="B147" s="181" t="s">
        <v>925</v>
      </c>
      <c r="C147" s="182">
        <v>60.55</v>
      </c>
      <c r="D147" s="149" t="s">
        <v>356</v>
      </c>
      <c r="E147" s="149" t="s">
        <v>657</v>
      </c>
      <c r="F147" s="149"/>
      <c r="G147" s="228" t="str">
        <f t="shared" si="6"/>
        <v>1-</v>
      </c>
      <c r="H147" s="146" t="str">
        <f t="shared" si="7"/>
        <v>-503</v>
      </c>
    </row>
    <row r="148" spans="1:8" ht="24.75" customHeight="1">
      <c r="A148" s="149">
        <v>147</v>
      </c>
      <c r="B148" s="181" t="s">
        <v>912</v>
      </c>
      <c r="C148" s="182">
        <v>60.55</v>
      </c>
      <c r="D148" s="149" t="s">
        <v>356</v>
      </c>
      <c r="E148" s="149" t="s">
        <v>657</v>
      </c>
      <c r="F148" s="149"/>
      <c r="G148" s="228" t="str">
        <f t="shared" si="6"/>
        <v>1-</v>
      </c>
      <c r="H148" s="146" t="str">
        <f t="shared" si="7"/>
        <v>1003</v>
      </c>
    </row>
    <row r="149" spans="1:8" ht="24.75" customHeight="1">
      <c r="A149" s="149">
        <v>148</v>
      </c>
      <c r="B149" s="181" t="s">
        <v>1003</v>
      </c>
      <c r="C149" s="182">
        <v>60.19</v>
      </c>
      <c r="D149" s="149" t="s">
        <v>356</v>
      </c>
      <c r="E149" s="149" t="s">
        <v>657</v>
      </c>
      <c r="F149" s="149"/>
      <c r="G149" s="228" t="str">
        <f t="shared" si="6"/>
        <v>1-</v>
      </c>
      <c r="H149" s="146" t="str">
        <f t="shared" si="7"/>
        <v>-901</v>
      </c>
    </row>
    <row r="150" spans="1:8" ht="24.75" customHeight="1">
      <c r="A150" s="149">
        <v>149</v>
      </c>
      <c r="B150" s="181" t="s">
        <v>707</v>
      </c>
      <c r="C150" s="182">
        <v>60.08</v>
      </c>
      <c r="D150" s="149" t="s">
        <v>356</v>
      </c>
      <c r="E150" s="149" t="s">
        <v>657</v>
      </c>
      <c r="F150" s="149"/>
      <c r="G150" s="228" t="str">
        <f t="shared" si="6"/>
        <v>1-</v>
      </c>
      <c r="H150" s="146" t="str">
        <f t="shared" si="7"/>
        <v>-804</v>
      </c>
    </row>
    <row r="151" spans="1:8" ht="24.75" customHeight="1">
      <c r="A151" s="149">
        <v>150</v>
      </c>
      <c r="B151" s="181" t="s">
        <v>659</v>
      </c>
      <c r="C151" s="182">
        <v>60.08</v>
      </c>
      <c r="D151" s="149" t="s">
        <v>356</v>
      </c>
      <c r="E151" s="149" t="s">
        <v>657</v>
      </c>
      <c r="F151" s="149"/>
      <c r="G151" s="228" t="str">
        <f t="shared" si="6"/>
        <v>1-</v>
      </c>
      <c r="H151" s="146" t="str">
        <f t="shared" si="7"/>
        <v>1104</v>
      </c>
    </row>
    <row r="152" spans="1:8" ht="24.75" customHeight="1">
      <c r="A152" s="149">
        <v>151</v>
      </c>
      <c r="B152" s="181" t="s">
        <v>927</v>
      </c>
      <c r="C152" s="182">
        <v>60.55</v>
      </c>
      <c r="D152" s="149" t="s">
        <v>356</v>
      </c>
      <c r="E152" s="149" t="s">
        <v>657</v>
      </c>
      <c r="F152" s="149"/>
      <c r="G152" s="228" t="str">
        <f t="shared" si="6"/>
        <v>1-</v>
      </c>
      <c r="H152" s="146" t="str">
        <f t="shared" si="7"/>
        <v>-505</v>
      </c>
    </row>
    <row r="153" spans="1:8" ht="24.75" customHeight="1">
      <c r="A153" s="149">
        <v>152</v>
      </c>
      <c r="B153" s="181" t="s">
        <v>667</v>
      </c>
      <c r="C153" s="182">
        <v>60.08</v>
      </c>
      <c r="D153" s="149" t="s">
        <v>356</v>
      </c>
      <c r="E153" s="149" t="s">
        <v>657</v>
      </c>
      <c r="F153" s="149"/>
      <c r="G153" s="228" t="str">
        <f t="shared" si="6"/>
        <v>1-</v>
      </c>
      <c r="H153" s="146" t="str">
        <f t="shared" si="7"/>
        <v>-604</v>
      </c>
    </row>
    <row r="154" spans="1:8" ht="24.75" customHeight="1">
      <c r="A154" s="149">
        <v>153</v>
      </c>
      <c r="B154" s="181" t="s">
        <v>704</v>
      </c>
      <c r="C154" s="182">
        <v>60.19</v>
      </c>
      <c r="D154" s="149" t="s">
        <v>356</v>
      </c>
      <c r="E154" s="149" t="s">
        <v>657</v>
      </c>
      <c r="F154" s="149"/>
      <c r="G154" s="228" t="str">
        <f t="shared" si="6"/>
        <v>1-</v>
      </c>
      <c r="H154" s="146" t="str">
        <f t="shared" si="7"/>
        <v>-801</v>
      </c>
    </row>
    <row r="155" spans="1:8" ht="24.75" customHeight="1">
      <c r="A155" s="149">
        <v>154</v>
      </c>
      <c r="B155" s="181" t="s">
        <v>917</v>
      </c>
      <c r="C155" s="182">
        <v>60.19</v>
      </c>
      <c r="D155" s="149" t="s">
        <v>356</v>
      </c>
      <c r="E155" s="149" t="s">
        <v>657</v>
      </c>
      <c r="F155" s="149"/>
      <c r="G155" s="228" t="str">
        <f t="shared" si="6"/>
        <v>1-</v>
      </c>
      <c r="H155" s="146" t="str">
        <f t="shared" si="7"/>
        <v>1001</v>
      </c>
    </row>
    <row r="156" spans="1:8" ht="24.75" customHeight="1">
      <c r="A156" s="149">
        <v>155</v>
      </c>
      <c r="B156" s="181" t="s">
        <v>1002</v>
      </c>
      <c r="C156" s="182">
        <v>60.08</v>
      </c>
      <c r="D156" s="149" t="s">
        <v>356</v>
      </c>
      <c r="E156" s="149" t="s">
        <v>657</v>
      </c>
      <c r="F156" s="149"/>
      <c r="G156" s="228" t="str">
        <f t="shared" si="6"/>
        <v>1-</v>
      </c>
      <c r="H156" s="146" t="str">
        <f t="shared" si="7"/>
        <v>-902</v>
      </c>
    </row>
    <row r="157" spans="1:8" ht="24.75" customHeight="1">
      <c r="A157" s="149">
        <v>156</v>
      </c>
      <c r="B157" s="186" t="s">
        <v>663</v>
      </c>
      <c r="C157" s="182">
        <v>60.55</v>
      </c>
      <c r="D157" s="149" t="s">
        <v>356</v>
      </c>
      <c r="E157" s="149" t="s">
        <v>657</v>
      </c>
      <c r="F157" s="149"/>
      <c r="G157" s="228" t="str">
        <f t="shared" si="6"/>
        <v>1-</v>
      </c>
      <c r="H157" s="146" t="str">
        <f t="shared" si="7"/>
        <v>-605</v>
      </c>
    </row>
    <row r="158" spans="1:8" ht="24.75" customHeight="1">
      <c r="A158" s="149">
        <v>157</v>
      </c>
      <c r="B158" s="187" t="s">
        <v>1227</v>
      </c>
      <c r="C158" s="182">
        <v>60.55</v>
      </c>
      <c r="D158" s="149" t="s">
        <v>356</v>
      </c>
      <c r="E158" s="149" t="s">
        <v>657</v>
      </c>
      <c r="F158" s="149"/>
      <c r="G158" s="228" t="str">
        <f t="shared" si="6"/>
        <v>1-</v>
      </c>
      <c r="H158" s="146" t="str">
        <f t="shared" si="7"/>
        <v>-903</v>
      </c>
    </row>
    <row r="159" spans="1:8" ht="24.75" customHeight="1">
      <c r="A159" s="149">
        <v>158</v>
      </c>
      <c r="B159" s="187" t="s">
        <v>3088</v>
      </c>
      <c r="C159" s="182">
        <v>60.55</v>
      </c>
      <c r="D159" s="149" t="s">
        <v>356</v>
      </c>
      <c r="E159" s="149" t="s">
        <v>657</v>
      </c>
      <c r="F159" s="149"/>
      <c r="G159" s="228" t="str">
        <f t="shared" si="6"/>
        <v>1-</v>
      </c>
      <c r="H159" s="146" t="str">
        <f t="shared" si="7"/>
        <v>-706</v>
      </c>
    </row>
    <row r="160" spans="1:8" ht="24.75" customHeight="1">
      <c r="A160" s="149">
        <v>159</v>
      </c>
      <c r="B160" s="187" t="s">
        <v>1172</v>
      </c>
      <c r="C160" s="182">
        <v>60.08</v>
      </c>
      <c r="D160" s="149" t="s">
        <v>356</v>
      </c>
      <c r="E160" s="149" t="s">
        <v>657</v>
      </c>
      <c r="F160" s="149"/>
      <c r="G160" s="228" t="str">
        <f t="shared" si="6"/>
        <v>1-</v>
      </c>
      <c r="H160" s="146" t="str">
        <f t="shared" si="7"/>
        <v>-904</v>
      </c>
    </row>
    <row r="161" spans="1:8" ht="24.75" customHeight="1">
      <c r="A161" s="149">
        <v>160</v>
      </c>
      <c r="B161" s="187" t="s">
        <v>829</v>
      </c>
      <c r="C161" s="182">
        <v>60.55</v>
      </c>
      <c r="D161" s="149" t="s">
        <v>356</v>
      </c>
      <c r="E161" s="149" t="s">
        <v>657</v>
      </c>
      <c r="F161" s="149"/>
      <c r="G161" s="228" t="str">
        <f t="shared" si="6"/>
        <v>1-</v>
      </c>
      <c r="H161" s="146" t="str">
        <f t="shared" si="7"/>
        <v>-705</v>
      </c>
    </row>
    <row r="162" spans="1:8" ht="24.75" customHeight="1">
      <c r="A162" s="149">
        <v>161</v>
      </c>
      <c r="B162" s="188" t="s">
        <v>3089</v>
      </c>
      <c r="C162" s="182">
        <v>60.55</v>
      </c>
      <c r="D162" s="149" t="s">
        <v>356</v>
      </c>
      <c r="E162" s="149" t="s">
        <v>657</v>
      </c>
      <c r="F162" s="149"/>
      <c r="G162" s="228" t="str">
        <f t="shared" si="6"/>
        <v>1-</v>
      </c>
      <c r="H162" s="146" t="str">
        <f t="shared" si="7"/>
        <v>-906</v>
      </c>
    </row>
    <row r="163" spans="1:8" ht="24.75" customHeight="1">
      <c r="A163" s="149">
        <v>162</v>
      </c>
      <c r="B163" s="187" t="s">
        <v>3090</v>
      </c>
      <c r="C163" s="182">
        <v>60.55</v>
      </c>
      <c r="D163" s="149" t="s">
        <v>356</v>
      </c>
      <c r="E163" s="149" t="s">
        <v>657</v>
      </c>
      <c r="F163" s="149"/>
      <c r="G163" s="228" t="str">
        <f t="shared" si="6"/>
        <v>1-</v>
      </c>
      <c r="H163" s="146" t="str">
        <f t="shared" si="7"/>
        <v>-606</v>
      </c>
    </row>
    <row r="164" spans="1:8" ht="24.75" customHeight="1">
      <c r="A164" s="149">
        <v>163</v>
      </c>
      <c r="B164" s="187" t="s">
        <v>3091</v>
      </c>
      <c r="C164" s="182">
        <v>60.55</v>
      </c>
      <c r="D164" s="149" t="s">
        <v>356</v>
      </c>
      <c r="E164" s="149" t="s">
        <v>657</v>
      </c>
      <c r="F164" s="149"/>
      <c r="G164" s="228" t="str">
        <f t="shared" si="6"/>
        <v>1-</v>
      </c>
      <c r="H164" s="146" t="str">
        <f t="shared" si="7"/>
        <v>-506</v>
      </c>
    </row>
    <row r="165" spans="1:8" ht="24.75" customHeight="1">
      <c r="A165" s="149">
        <v>164</v>
      </c>
      <c r="B165" s="187" t="s">
        <v>3092</v>
      </c>
      <c r="C165" s="182">
        <v>60.55</v>
      </c>
      <c r="D165" s="149" t="s">
        <v>356</v>
      </c>
      <c r="E165" s="149" t="s">
        <v>657</v>
      </c>
      <c r="F165" s="149"/>
      <c r="G165" s="228" t="str">
        <f t="shared" si="6"/>
        <v>1-</v>
      </c>
      <c r="H165" s="146" t="str">
        <f t="shared" si="7"/>
        <v>-806</v>
      </c>
    </row>
    <row r="166" spans="1:8" ht="24.75" customHeight="1">
      <c r="A166" s="149">
        <v>165</v>
      </c>
      <c r="B166" s="187" t="s">
        <v>1232</v>
      </c>
      <c r="C166" s="182">
        <v>60.55</v>
      </c>
      <c r="D166" s="149" t="s">
        <v>356</v>
      </c>
      <c r="E166" s="149" t="s">
        <v>657</v>
      </c>
      <c r="F166" s="149"/>
      <c r="G166" s="228" t="str">
        <f t="shared" si="6"/>
        <v>1-</v>
      </c>
      <c r="H166" s="146" t="str">
        <f t="shared" si="7"/>
        <v>-905</v>
      </c>
    </row>
    <row r="167" spans="1:8" ht="24.75" customHeight="1">
      <c r="A167" s="149">
        <v>166</v>
      </c>
      <c r="B167" s="187" t="s">
        <v>656</v>
      </c>
      <c r="C167" s="182">
        <v>60.08</v>
      </c>
      <c r="D167" s="149" t="s">
        <v>356</v>
      </c>
      <c r="E167" s="149" t="s">
        <v>657</v>
      </c>
      <c r="F167" s="149"/>
      <c r="G167" s="228" t="str">
        <f t="shared" si="6"/>
        <v>1-</v>
      </c>
      <c r="H167" s="146" t="str">
        <f t="shared" si="7"/>
        <v>1102</v>
      </c>
    </row>
    <row r="168" spans="1:8" ht="24.75" customHeight="1">
      <c r="A168" s="149">
        <v>167</v>
      </c>
      <c r="B168" s="187" t="s">
        <v>706</v>
      </c>
      <c r="C168" s="182">
        <v>60.55</v>
      </c>
      <c r="D168" s="149" t="s">
        <v>356</v>
      </c>
      <c r="E168" s="149" t="s">
        <v>657</v>
      </c>
      <c r="F168" s="149"/>
      <c r="G168" s="228" t="str">
        <f t="shared" si="6"/>
        <v>1-</v>
      </c>
      <c r="H168" s="146" t="str">
        <f t="shared" si="7"/>
        <v>-803</v>
      </c>
    </row>
    <row r="169" spans="1:8" ht="24.75" customHeight="1">
      <c r="A169" s="149">
        <v>168</v>
      </c>
      <c r="B169" s="187" t="s">
        <v>708</v>
      </c>
      <c r="C169" s="182">
        <v>60.55</v>
      </c>
      <c r="D169" s="149" t="s">
        <v>356</v>
      </c>
      <c r="E169" s="149" t="s">
        <v>657</v>
      </c>
      <c r="F169" s="149"/>
      <c r="G169" s="228" t="str">
        <f t="shared" si="6"/>
        <v>1-</v>
      </c>
      <c r="H169" s="146" t="str">
        <f t="shared" si="7"/>
        <v>-805</v>
      </c>
    </row>
    <row r="170" spans="1:8" ht="24.75" customHeight="1">
      <c r="A170" s="149">
        <v>169</v>
      </c>
      <c r="B170" s="181" t="s">
        <v>3093</v>
      </c>
      <c r="C170" s="182">
        <v>60.7</v>
      </c>
      <c r="D170" s="149" t="s">
        <v>356</v>
      </c>
      <c r="E170" s="149" t="s">
        <v>657</v>
      </c>
      <c r="F170" s="149"/>
      <c r="G170" s="228" t="str">
        <f t="shared" si="6"/>
        <v>1-</v>
      </c>
      <c r="H170" s="146" t="str">
        <f t="shared" si="7"/>
        <v>-807</v>
      </c>
    </row>
    <row r="171" spans="1:8" ht="24.75" customHeight="1">
      <c r="A171" s="149">
        <v>170</v>
      </c>
      <c r="B171" s="189" t="s">
        <v>3094</v>
      </c>
      <c r="C171" s="182">
        <v>60.55</v>
      </c>
      <c r="D171" s="149" t="s">
        <v>356</v>
      </c>
      <c r="E171" s="149" t="s">
        <v>657</v>
      </c>
      <c r="F171" s="149"/>
      <c r="G171" s="228" t="str">
        <f t="shared" si="6"/>
        <v>1-</v>
      </c>
      <c r="H171" s="146" t="str">
        <f t="shared" si="7"/>
        <v>1006</v>
      </c>
    </row>
    <row r="172" spans="1:8" ht="24.75" customHeight="1">
      <c r="A172" s="149">
        <v>171</v>
      </c>
      <c r="B172" s="187" t="s">
        <v>3095</v>
      </c>
      <c r="C172" s="182">
        <v>60.7</v>
      </c>
      <c r="D172" s="149" t="s">
        <v>356</v>
      </c>
      <c r="E172" s="149" t="s">
        <v>657</v>
      </c>
      <c r="F172" s="149"/>
      <c r="G172" s="228" t="str">
        <f t="shared" si="6"/>
        <v>1-</v>
      </c>
      <c r="H172" s="146" t="str">
        <f t="shared" si="7"/>
        <v>-507</v>
      </c>
    </row>
    <row r="173" spans="1:8" ht="24.75" customHeight="1">
      <c r="A173" s="149">
        <v>172</v>
      </c>
      <c r="B173" s="187" t="s">
        <v>826</v>
      </c>
      <c r="C173" s="182">
        <v>60.08</v>
      </c>
      <c r="D173" s="149" t="s">
        <v>356</v>
      </c>
      <c r="E173" s="149" t="s">
        <v>657</v>
      </c>
      <c r="F173" s="149"/>
      <c r="G173" s="228" t="str">
        <f t="shared" si="6"/>
        <v>1-</v>
      </c>
      <c r="H173" s="146" t="str">
        <f t="shared" si="7"/>
        <v>-702</v>
      </c>
    </row>
    <row r="174" spans="1:8" ht="24.75" customHeight="1">
      <c r="A174" s="149">
        <v>173</v>
      </c>
      <c r="B174" s="187" t="s">
        <v>3096</v>
      </c>
      <c r="C174" s="182">
        <v>60.7</v>
      </c>
      <c r="D174" s="149" t="s">
        <v>356</v>
      </c>
      <c r="E174" s="149" t="s">
        <v>657</v>
      </c>
      <c r="F174" s="149"/>
      <c r="G174" s="228" t="str">
        <f t="shared" si="6"/>
        <v>1-</v>
      </c>
      <c r="H174" s="146" t="str">
        <f t="shared" si="7"/>
        <v>-907</v>
      </c>
    </row>
    <row r="175" spans="1:8" ht="24.75" customHeight="1">
      <c r="A175" s="149">
        <v>174</v>
      </c>
      <c r="B175" s="181" t="s">
        <v>660</v>
      </c>
      <c r="C175" s="182">
        <v>60.55</v>
      </c>
      <c r="D175" s="149" t="s">
        <v>356</v>
      </c>
      <c r="E175" s="149" t="s">
        <v>657</v>
      </c>
      <c r="F175" s="149"/>
      <c r="G175" s="228" t="str">
        <f t="shared" si="6"/>
        <v>1-</v>
      </c>
      <c r="H175" s="146" t="str">
        <f t="shared" si="7"/>
        <v>1105</v>
      </c>
    </row>
    <row r="176" spans="1:8" ht="24.75" customHeight="1">
      <c r="A176" s="149">
        <v>175</v>
      </c>
      <c r="B176" s="181" t="s">
        <v>825</v>
      </c>
      <c r="C176" s="182">
        <v>60.19</v>
      </c>
      <c r="D176" s="149" t="s">
        <v>356</v>
      </c>
      <c r="E176" s="149" t="s">
        <v>657</v>
      </c>
      <c r="F176" s="149"/>
      <c r="G176" s="228" t="str">
        <f t="shared" si="6"/>
        <v>1-</v>
      </c>
      <c r="H176" s="146" t="str">
        <f t="shared" si="7"/>
        <v>-701</v>
      </c>
    </row>
    <row r="177" spans="1:8" ht="24.75" customHeight="1">
      <c r="A177" s="149">
        <v>176</v>
      </c>
      <c r="B177" s="187" t="s">
        <v>911</v>
      </c>
      <c r="C177" s="182">
        <v>60.08</v>
      </c>
      <c r="D177" s="149" t="s">
        <v>356</v>
      </c>
      <c r="E177" s="149" t="s">
        <v>657</v>
      </c>
      <c r="F177" s="149"/>
      <c r="G177" s="228" t="str">
        <f t="shared" si="6"/>
        <v>1-</v>
      </c>
      <c r="H177" s="146" t="str">
        <f t="shared" si="7"/>
        <v>1002</v>
      </c>
    </row>
    <row r="178" spans="1:8" ht="24.75" customHeight="1">
      <c r="A178" s="149">
        <v>177</v>
      </c>
      <c r="B178" s="187" t="s">
        <v>914</v>
      </c>
      <c r="C178" s="182">
        <v>60.55</v>
      </c>
      <c r="D178" s="149" t="s">
        <v>356</v>
      </c>
      <c r="E178" s="149" t="s">
        <v>657</v>
      </c>
      <c r="F178" s="149"/>
      <c r="G178" s="228" t="str">
        <f t="shared" si="6"/>
        <v>1-</v>
      </c>
      <c r="H178" s="146" t="str">
        <f t="shared" si="7"/>
        <v>1005</v>
      </c>
    </row>
    <row r="179" spans="1:8" ht="24.75" customHeight="1">
      <c r="A179" s="149">
        <v>178</v>
      </c>
      <c r="B179" s="187" t="s">
        <v>828</v>
      </c>
      <c r="C179" s="182">
        <v>60.08</v>
      </c>
      <c r="D179" s="149" t="s">
        <v>356</v>
      </c>
      <c r="E179" s="149" t="s">
        <v>657</v>
      </c>
      <c r="F179" s="149"/>
      <c r="G179" s="228" t="str">
        <f t="shared" si="6"/>
        <v>1-</v>
      </c>
      <c r="H179" s="146" t="str">
        <f t="shared" si="7"/>
        <v>-704</v>
      </c>
    </row>
    <row r="180" spans="1:8" ht="24.75" customHeight="1">
      <c r="A180" s="149">
        <v>179</v>
      </c>
      <c r="B180" s="187" t="s">
        <v>827</v>
      </c>
      <c r="C180" s="182">
        <v>60.55</v>
      </c>
      <c r="D180" s="149" t="s">
        <v>356</v>
      </c>
      <c r="E180" s="149" t="s">
        <v>657</v>
      </c>
      <c r="F180" s="149"/>
      <c r="G180" s="228" t="str">
        <f t="shared" si="6"/>
        <v>1-</v>
      </c>
      <c r="H180" s="146" t="str">
        <f t="shared" si="7"/>
        <v>-703</v>
      </c>
    </row>
    <row r="181" spans="1:8" ht="24.75" customHeight="1">
      <c r="A181" s="149">
        <v>180</v>
      </c>
      <c r="B181" s="186" t="s">
        <v>3097</v>
      </c>
      <c r="C181" s="182">
        <v>60.7</v>
      </c>
      <c r="D181" s="149" t="s">
        <v>356</v>
      </c>
      <c r="E181" s="149" t="s">
        <v>657</v>
      </c>
      <c r="F181" s="149"/>
      <c r="G181" s="228" t="str">
        <f t="shared" si="6"/>
        <v>1-</v>
      </c>
      <c r="H181" s="146" t="str">
        <f t="shared" si="7"/>
        <v>-607</v>
      </c>
    </row>
    <row r="182" spans="1:8" ht="24.75" customHeight="1">
      <c r="A182" s="149">
        <v>181</v>
      </c>
      <c r="B182" s="187" t="s">
        <v>664</v>
      </c>
      <c r="C182" s="182">
        <v>60.19</v>
      </c>
      <c r="D182" s="149" t="s">
        <v>356</v>
      </c>
      <c r="E182" s="149" t="s">
        <v>657</v>
      </c>
      <c r="F182" s="149"/>
      <c r="G182" s="228" t="str">
        <f t="shared" si="6"/>
        <v>1-</v>
      </c>
      <c r="H182" s="146" t="str">
        <f t="shared" si="7"/>
        <v>-601</v>
      </c>
    </row>
    <row r="183" spans="1:8" ht="24.75" customHeight="1">
      <c r="A183" s="149">
        <v>182</v>
      </c>
      <c r="B183" s="187" t="s">
        <v>915</v>
      </c>
      <c r="C183" s="182">
        <v>60.19</v>
      </c>
      <c r="D183" s="149" t="s">
        <v>356</v>
      </c>
      <c r="E183" s="149" t="s">
        <v>657</v>
      </c>
      <c r="F183" s="149"/>
      <c r="G183" s="228" t="str">
        <f t="shared" si="6"/>
        <v>1-</v>
      </c>
      <c r="H183" s="146" t="str">
        <f t="shared" si="7"/>
        <v>1101</v>
      </c>
    </row>
    <row r="184" spans="1:8" ht="24.75" customHeight="1">
      <c r="A184" s="149">
        <v>183</v>
      </c>
      <c r="B184" s="187" t="s">
        <v>913</v>
      </c>
      <c r="C184" s="182">
        <v>60.08</v>
      </c>
      <c r="D184" s="149" t="s">
        <v>356</v>
      </c>
      <c r="E184" s="149" t="s">
        <v>657</v>
      </c>
      <c r="F184" s="149"/>
      <c r="G184" s="228" t="str">
        <f t="shared" si="6"/>
        <v>1-</v>
      </c>
      <c r="H184" s="146" t="str">
        <f t="shared" si="7"/>
        <v>1004</v>
      </c>
    </row>
    <row r="185" spans="1:8" ht="24.75" customHeight="1">
      <c r="A185" s="149">
        <v>184</v>
      </c>
      <c r="B185" s="187" t="s">
        <v>658</v>
      </c>
      <c r="C185" s="182">
        <v>60.55</v>
      </c>
      <c r="D185" s="149" t="s">
        <v>356</v>
      </c>
      <c r="E185" s="149" t="s">
        <v>657</v>
      </c>
      <c r="F185" s="149"/>
      <c r="G185" s="228" t="str">
        <f t="shared" si="6"/>
        <v>1-</v>
      </c>
      <c r="H185" s="146" t="str">
        <f t="shared" si="7"/>
        <v>1103</v>
      </c>
    </row>
    <row r="186" spans="1:8" ht="24.75" customHeight="1">
      <c r="A186" s="149">
        <v>185</v>
      </c>
      <c r="B186" s="187" t="s">
        <v>924</v>
      </c>
      <c r="C186" s="182">
        <v>60.08</v>
      </c>
      <c r="D186" s="149" t="s">
        <v>356</v>
      </c>
      <c r="E186" s="149" t="s">
        <v>657</v>
      </c>
      <c r="F186" s="149"/>
      <c r="G186" s="228" t="str">
        <f t="shared" si="6"/>
        <v>1-</v>
      </c>
      <c r="H186" s="146" t="str">
        <f t="shared" si="7"/>
        <v>-502</v>
      </c>
    </row>
    <row r="187" spans="1:8" ht="24.75" customHeight="1">
      <c r="A187" s="149">
        <v>186</v>
      </c>
      <c r="B187" s="187" t="s">
        <v>705</v>
      </c>
      <c r="C187" s="182">
        <v>60.08</v>
      </c>
      <c r="D187" s="149" t="s">
        <v>356</v>
      </c>
      <c r="E187" s="149" t="s">
        <v>657</v>
      </c>
      <c r="F187" s="149"/>
      <c r="G187" s="228" t="str">
        <f t="shared" si="6"/>
        <v>1-</v>
      </c>
      <c r="H187" s="146" t="str">
        <f t="shared" si="7"/>
        <v>-802</v>
      </c>
    </row>
    <row r="188" spans="1:8" ht="24.75" customHeight="1">
      <c r="A188" s="149">
        <v>187</v>
      </c>
      <c r="B188" s="187" t="s">
        <v>665</v>
      </c>
      <c r="C188" s="182">
        <v>60.08</v>
      </c>
      <c r="D188" s="149" t="s">
        <v>356</v>
      </c>
      <c r="E188" s="149" t="s">
        <v>657</v>
      </c>
      <c r="F188" s="149"/>
      <c r="G188" s="228" t="str">
        <f t="shared" si="6"/>
        <v>1-</v>
      </c>
      <c r="H188" s="146" t="str">
        <f t="shared" si="7"/>
        <v>-602</v>
      </c>
    </row>
    <row r="189" spans="1:8" ht="24.75" customHeight="1">
      <c r="A189" s="149">
        <v>188</v>
      </c>
      <c r="B189" s="172" t="s">
        <v>3098</v>
      </c>
      <c r="C189" s="182">
        <v>60.34</v>
      </c>
      <c r="D189" s="149" t="s">
        <v>356</v>
      </c>
      <c r="E189" s="149" t="s">
        <v>657</v>
      </c>
      <c r="F189" s="149"/>
      <c r="G189" s="228" t="str">
        <f t="shared" si="6"/>
        <v>4-</v>
      </c>
      <c r="H189" s="146" t="str">
        <f t="shared" si="7"/>
        <v>1706</v>
      </c>
    </row>
    <row r="190" spans="1:8" ht="24.75" customHeight="1">
      <c r="A190" s="149">
        <v>189</v>
      </c>
      <c r="B190" s="172" t="s">
        <v>3099</v>
      </c>
      <c r="C190" s="182">
        <v>60.31</v>
      </c>
      <c r="D190" s="149" t="s">
        <v>356</v>
      </c>
      <c r="E190" s="149" t="s">
        <v>657</v>
      </c>
      <c r="F190" s="149"/>
      <c r="G190" s="228" t="str">
        <f t="shared" si="6"/>
        <v>4-</v>
      </c>
      <c r="H190" s="146" t="str">
        <f t="shared" si="7"/>
        <v>1707</v>
      </c>
    </row>
    <row r="191" spans="1:8" ht="24.75" customHeight="1">
      <c r="A191" s="149">
        <v>190</v>
      </c>
      <c r="B191" s="181" t="s">
        <v>1609</v>
      </c>
      <c r="C191" s="182">
        <v>60.47</v>
      </c>
      <c r="D191" s="149" t="s">
        <v>356</v>
      </c>
      <c r="E191" s="149" t="s">
        <v>657</v>
      </c>
      <c r="F191" s="149"/>
      <c r="G191" s="228" t="str">
        <f t="shared" si="6"/>
        <v>4-</v>
      </c>
      <c r="H191" s="146" t="str">
        <f t="shared" si="7"/>
        <v>1801</v>
      </c>
    </row>
    <row r="192" spans="1:8" ht="24.75" customHeight="1">
      <c r="A192" s="149">
        <v>191</v>
      </c>
      <c r="B192" s="172" t="s">
        <v>1610</v>
      </c>
      <c r="C192" s="182">
        <v>60.34</v>
      </c>
      <c r="D192" s="149" t="s">
        <v>356</v>
      </c>
      <c r="E192" s="149" t="s">
        <v>657</v>
      </c>
      <c r="F192" s="149"/>
      <c r="G192" s="228" t="str">
        <f t="shared" si="6"/>
        <v>4-</v>
      </c>
      <c r="H192" s="146" t="str">
        <f t="shared" si="7"/>
        <v>1802</v>
      </c>
    </row>
    <row r="193" spans="1:8" ht="24.75" customHeight="1">
      <c r="A193" s="149">
        <v>192</v>
      </c>
      <c r="B193" s="172" t="s">
        <v>1611</v>
      </c>
      <c r="C193" s="182">
        <v>59.58</v>
      </c>
      <c r="D193" s="149" t="s">
        <v>356</v>
      </c>
      <c r="E193" s="149" t="s">
        <v>657</v>
      </c>
      <c r="F193" s="149"/>
      <c r="G193" s="228" t="str">
        <f t="shared" si="6"/>
        <v>4-</v>
      </c>
      <c r="H193" s="146" t="str">
        <f t="shared" si="7"/>
        <v>1803</v>
      </c>
    </row>
    <row r="194" spans="1:8" ht="24.75" customHeight="1">
      <c r="A194" s="149">
        <v>193</v>
      </c>
      <c r="B194" s="181" t="s">
        <v>1612</v>
      </c>
      <c r="C194" s="182">
        <v>56.72</v>
      </c>
      <c r="D194" s="149" t="s">
        <v>356</v>
      </c>
      <c r="E194" s="149" t="s">
        <v>657</v>
      </c>
      <c r="F194" s="149"/>
      <c r="G194" s="228" t="str">
        <f t="shared" si="6"/>
        <v>4-</v>
      </c>
      <c r="H194" s="146" t="str">
        <f t="shared" si="7"/>
        <v>1804</v>
      </c>
    </row>
    <row r="195" spans="1:8" ht="24.75" customHeight="1">
      <c r="A195" s="149">
        <v>194</v>
      </c>
      <c r="B195" s="172" t="s">
        <v>1613</v>
      </c>
      <c r="C195" s="182">
        <v>60.34</v>
      </c>
      <c r="D195" s="149" t="s">
        <v>356</v>
      </c>
      <c r="E195" s="149" t="s">
        <v>657</v>
      </c>
      <c r="F195" s="149"/>
      <c r="G195" s="228" t="str">
        <f t="shared" ref="G195:G258" si="8">LEFT(B195,2)</f>
        <v>4-</v>
      </c>
      <c r="H195" s="146" t="str">
        <f t="shared" ref="H195:H258" si="9">RIGHT(B195,4)</f>
        <v>1805</v>
      </c>
    </row>
    <row r="196" spans="1:8" ht="24.75" customHeight="1">
      <c r="A196" s="149">
        <v>195</v>
      </c>
      <c r="B196" s="172" t="s">
        <v>3100</v>
      </c>
      <c r="C196" s="182">
        <v>60.34</v>
      </c>
      <c r="D196" s="149" t="s">
        <v>356</v>
      </c>
      <c r="E196" s="149" t="s">
        <v>657</v>
      </c>
      <c r="F196" s="149"/>
      <c r="G196" s="228" t="str">
        <f t="shared" si="8"/>
        <v>4-</v>
      </c>
      <c r="H196" s="146" t="str">
        <f t="shared" si="9"/>
        <v>1806</v>
      </c>
    </row>
    <row r="197" spans="1:8" ht="24.75" customHeight="1">
      <c r="A197" s="149">
        <v>196</v>
      </c>
      <c r="B197" s="172" t="s">
        <v>3101</v>
      </c>
      <c r="C197" s="182">
        <v>60.31</v>
      </c>
      <c r="D197" s="149" t="s">
        <v>356</v>
      </c>
      <c r="E197" s="149" t="s">
        <v>657</v>
      </c>
      <c r="F197" s="149"/>
      <c r="G197" s="228" t="str">
        <f t="shared" si="8"/>
        <v>4-</v>
      </c>
      <c r="H197" s="146" t="str">
        <f t="shared" si="9"/>
        <v>1807</v>
      </c>
    </row>
    <row r="198" spans="1:8" ht="24.75" customHeight="1">
      <c r="A198" s="149">
        <v>197</v>
      </c>
      <c r="B198" s="172" t="s">
        <v>3102</v>
      </c>
      <c r="C198" s="182">
        <v>58.44</v>
      </c>
      <c r="D198" s="149" t="s">
        <v>356</v>
      </c>
      <c r="E198" s="149" t="s">
        <v>655</v>
      </c>
      <c r="F198" s="149"/>
      <c r="G198" s="228" t="str">
        <f t="shared" si="8"/>
        <v>4-</v>
      </c>
      <c r="H198" s="146" t="str">
        <f t="shared" si="9"/>
        <v>-101</v>
      </c>
    </row>
    <row r="199" spans="1:8" ht="24.75" customHeight="1">
      <c r="A199" s="149">
        <v>198</v>
      </c>
      <c r="B199" s="172" t="s">
        <v>3103</v>
      </c>
      <c r="C199" s="182">
        <v>60.19</v>
      </c>
      <c r="D199" s="149" t="s">
        <v>356</v>
      </c>
      <c r="E199" s="149" t="s">
        <v>655</v>
      </c>
      <c r="F199" s="149"/>
      <c r="G199" s="228" t="str">
        <f t="shared" si="8"/>
        <v>4-</v>
      </c>
      <c r="H199" s="146" t="str">
        <f t="shared" si="9"/>
        <v>-102</v>
      </c>
    </row>
    <row r="200" spans="1:8" ht="24.75" customHeight="1">
      <c r="A200" s="149">
        <v>199</v>
      </c>
      <c r="B200" s="172" t="s">
        <v>3104</v>
      </c>
      <c r="C200" s="182">
        <v>58.43</v>
      </c>
      <c r="D200" s="149" t="s">
        <v>356</v>
      </c>
      <c r="E200" s="149" t="s">
        <v>655</v>
      </c>
      <c r="F200" s="149"/>
      <c r="G200" s="228" t="str">
        <f t="shared" si="8"/>
        <v>4-</v>
      </c>
      <c r="H200" s="146" t="str">
        <f t="shared" si="9"/>
        <v>-103</v>
      </c>
    </row>
    <row r="201" spans="1:8" ht="24.75" customHeight="1">
      <c r="A201" s="149">
        <v>200</v>
      </c>
      <c r="B201" s="172" t="s">
        <v>3105</v>
      </c>
      <c r="C201" s="182">
        <v>60.19</v>
      </c>
      <c r="D201" s="149" t="s">
        <v>356</v>
      </c>
      <c r="E201" s="149" t="s">
        <v>655</v>
      </c>
      <c r="F201" s="149"/>
      <c r="G201" s="228" t="str">
        <f t="shared" si="8"/>
        <v>4-</v>
      </c>
      <c r="H201" s="146" t="str">
        <f t="shared" si="9"/>
        <v>-104</v>
      </c>
    </row>
    <row r="202" spans="1:8" ht="24.75" customHeight="1">
      <c r="A202" s="149">
        <v>201</v>
      </c>
      <c r="B202" s="172" t="s">
        <v>3106</v>
      </c>
      <c r="C202" s="182">
        <v>57.78</v>
      </c>
      <c r="D202" s="149" t="s">
        <v>356</v>
      </c>
      <c r="E202" s="149" t="s">
        <v>655</v>
      </c>
      <c r="F202" s="149"/>
      <c r="G202" s="228" t="str">
        <f t="shared" si="8"/>
        <v>4-</v>
      </c>
      <c r="H202" s="146" t="str">
        <f t="shared" si="9"/>
        <v>-105</v>
      </c>
    </row>
    <row r="203" spans="1:8" ht="24.75" customHeight="1">
      <c r="A203" s="149">
        <v>202</v>
      </c>
      <c r="B203" s="172" t="s">
        <v>3107</v>
      </c>
      <c r="C203" s="182">
        <v>58.44</v>
      </c>
      <c r="D203" s="149" t="s">
        <v>356</v>
      </c>
      <c r="E203" s="149" t="s">
        <v>655</v>
      </c>
      <c r="F203" s="149"/>
      <c r="G203" s="228" t="str">
        <f t="shared" si="8"/>
        <v>4-</v>
      </c>
      <c r="H203" s="146" t="str">
        <f t="shared" si="9"/>
        <v>-201</v>
      </c>
    </row>
    <row r="204" spans="1:8" ht="24.75" customHeight="1">
      <c r="A204" s="149">
        <v>203</v>
      </c>
      <c r="B204" s="172" t="s">
        <v>3108</v>
      </c>
      <c r="C204" s="182">
        <v>60.19</v>
      </c>
      <c r="D204" s="149" t="s">
        <v>356</v>
      </c>
      <c r="E204" s="149" t="s">
        <v>655</v>
      </c>
      <c r="F204" s="149"/>
      <c r="G204" s="228" t="str">
        <f t="shared" si="8"/>
        <v>4-</v>
      </c>
      <c r="H204" s="146" t="str">
        <f t="shared" si="9"/>
        <v>-202</v>
      </c>
    </row>
    <row r="205" spans="1:8" ht="24.75" customHeight="1">
      <c r="A205" s="149">
        <v>204</v>
      </c>
      <c r="B205" s="172" t="s">
        <v>3109</v>
      </c>
      <c r="C205" s="182">
        <v>58.43</v>
      </c>
      <c r="D205" s="149" t="s">
        <v>356</v>
      </c>
      <c r="E205" s="149" t="s">
        <v>655</v>
      </c>
      <c r="F205" s="149"/>
      <c r="G205" s="228" t="str">
        <f t="shared" si="8"/>
        <v>4-</v>
      </c>
      <c r="H205" s="146" t="str">
        <f t="shared" si="9"/>
        <v>-203</v>
      </c>
    </row>
    <row r="206" spans="1:8" ht="24.75" customHeight="1">
      <c r="A206" s="149">
        <v>205</v>
      </c>
      <c r="B206" s="172" t="s">
        <v>3110</v>
      </c>
      <c r="C206" s="182">
        <v>60.19</v>
      </c>
      <c r="D206" s="149" t="s">
        <v>356</v>
      </c>
      <c r="E206" s="149" t="s">
        <v>655</v>
      </c>
      <c r="F206" s="149"/>
      <c r="G206" s="228" t="str">
        <f t="shared" si="8"/>
        <v>4-</v>
      </c>
      <c r="H206" s="146" t="str">
        <f t="shared" si="9"/>
        <v>-204</v>
      </c>
    </row>
    <row r="207" spans="1:8" ht="24.75" customHeight="1">
      <c r="A207" s="149">
        <v>206</v>
      </c>
      <c r="B207" s="172" t="s">
        <v>3111</v>
      </c>
      <c r="C207" s="182">
        <v>57.78</v>
      </c>
      <c r="D207" s="149" t="s">
        <v>356</v>
      </c>
      <c r="E207" s="149" t="s">
        <v>655</v>
      </c>
      <c r="F207" s="149"/>
      <c r="G207" s="228" t="str">
        <f t="shared" si="8"/>
        <v>4-</v>
      </c>
      <c r="H207" s="146" t="str">
        <f t="shared" si="9"/>
        <v>-205</v>
      </c>
    </row>
    <row r="208" spans="1:8" ht="24.75" customHeight="1">
      <c r="A208" s="149">
        <v>207</v>
      </c>
      <c r="B208" s="172" t="s">
        <v>3112</v>
      </c>
      <c r="C208" s="182">
        <v>58.44</v>
      </c>
      <c r="D208" s="149" t="s">
        <v>356</v>
      </c>
      <c r="E208" s="149" t="s">
        <v>655</v>
      </c>
      <c r="F208" s="149"/>
      <c r="G208" s="228" t="str">
        <f t="shared" si="8"/>
        <v>4-</v>
      </c>
      <c r="H208" s="146" t="str">
        <f t="shared" si="9"/>
        <v>-301</v>
      </c>
    </row>
    <row r="209" spans="1:8" ht="24.75" customHeight="1">
      <c r="A209" s="149">
        <v>208</v>
      </c>
      <c r="B209" s="172" t="s">
        <v>1629</v>
      </c>
      <c r="C209" s="182">
        <v>60.19</v>
      </c>
      <c r="D209" s="149" t="s">
        <v>356</v>
      </c>
      <c r="E209" s="149" t="s">
        <v>655</v>
      </c>
      <c r="F209" s="149"/>
      <c r="G209" s="228" t="str">
        <f t="shared" si="8"/>
        <v>4-</v>
      </c>
      <c r="H209" s="146" t="str">
        <f t="shared" si="9"/>
        <v>-302</v>
      </c>
    </row>
    <row r="210" spans="1:8" ht="24.75" customHeight="1">
      <c r="A210" s="149">
        <v>209</v>
      </c>
      <c r="B210" s="172" t="s">
        <v>1630</v>
      </c>
      <c r="C210" s="182">
        <v>58.43</v>
      </c>
      <c r="D210" s="149" t="s">
        <v>356</v>
      </c>
      <c r="E210" s="149" t="s">
        <v>655</v>
      </c>
      <c r="F210" s="149"/>
      <c r="G210" s="228" t="str">
        <f t="shared" si="8"/>
        <v>4-</v>
      </c>
      <c r="H210" s="146" t="str">
        <f t="shared" si="9"/>
        <v>-303</v>
      </c>
    </row>
    <row r="211" spans="1:8" ht="24.75" customHeight="1">
      <c r="A211" s="149">
        <v>210</v>
      </c>
      <c r="B211" s="172" t="s">
        <v>1631</v>
      </c>
      <c r="C211" s="182">
        <v>60.19</v>
      </c>
      <c r="D211" s="149" t="s">
        <v>356</v>
      </c>
      <c r="E211" s="149" t="s">
        <v>655</v>
      </c>
      <c r="F211" s="149"/>
      <c r="G211" s="228" t="str">
        <f t="shared" si="8"/>
        <v>4-</v>
      </c>
      <c r="H211" s="146" t="str">
        <f t="shared" si="9"/>
        <v>-304</v>
      </c>
    </row>
    <row r="212" spans="1:8" ht="24.75" customHeight="1">
      <c r="A212" s="149">
        <v>211</v>
      </c>
      <c r="B212" s="172" t="s">
        <v>1632</v>
      </c>
      <c r="C212" s="182">
        <v>57.78</v>
      </c>
      <c r="D212" s="149" t="s">
        <v>356</v>
      </c>
      <c r="E212" s="149" t="s">
        <v>655</v>
      </c>
      <c r="F212" s="149"/>
      <c r="G212" s="228" t="str">
        <f t="shared" si="8"/>
        <v>4-</v>
      </c>
      <c r="H212" s="146" t="str">
        <f t="shared" si="9"/>
        <v>-305</v>
      </c>
    </row>
    <row r="213" spans="1:8" ht="24.75" customHeight="1">
      <c r="A213" s="149">
        <v>212</v>
      </c>
      <c r="B213" s="172" t="s">
        <v>1636</v>
      </c>
      <c r="C213" s="182">
        <v>58.71</v>
      </c>
      <c r="D213" s="149" t="s">
        <v>356</v>
      </c>
      <c r="E213" s="149" t="s">
        <v>655</v>
      </c>
      <c r="F213" s="149"/>
      <c r="G213" s="228" t="str">
        <f t="shared" si="8"/>
        <v>4-</v>
      </c>
      <c r="H213" s="146" t="str">
        <f t="shared" si="9"/>
        <v>-401</v>
      </c>
    </row>
    <row r="214" spans="1:8" ht="24.75" customHeight="1">
      <c r="A214" s="149">
        <v>213</v>
      </c>
      <c r="B214" s="181" t="s">
        <v>1637</v>
      </c>
      <c r="C214" s="182">
        <v>60.26</v>
      </c>
      <c r="D214" s="149" t="s">
        <v>356</v>
      </c>
      <c r="E214" s="149" t="s">
        <v>655</v>
      </c>
      <c r="F214" s="149"/>
      <c r="G214" s="228" t="str">
        <f t="shared" si="8"/>
        <v>4-</v>
      </c>
      <c r="H214" s="146" t="str">
        <f t="shared" si="9"/>
        <v>-402</v>
      </c>
    </row>
    <row r="215" spans="1:8" ht="24.75" customHeight="1">
      <c r="A215" s="149">
        <v>214</v>
      </c>
      <c r="B215" s="172" t="s">
        <v>1638</v>
      </c>
      <c r="C215" s="182">
        <v>58.5</v>
      </c>
      <c r="D215" s="149" t="s">
        <v>356</v>
      </c>
      <c r="E215" s="149" t="s">
        <v>655</v>
      </c>
      <c r="F215" s="149"/>
      <c r="G215" s="228" t="str">
        <f t="shared" si="8"/>
        <v>4-</v>
      </c>
      <c r="H215" s="146" t="str">
        <f t="shared" si="9"/>
        <v>-403</v>
      </c>
    </row>
    <row r="216" spans="1:8" ht="24.75" customHeight="1">
      <c r="A216" s="149">
        <v>215</v>
      </c>
      <c r="B216" s="172" t="s">
        <v>1639</v>
      </c>
      <c r="C216" s="182">
        <v>60.26</v>
      </c>
      <c r="D216" s="149" t="s">
        <v>356</v>
      </c>
      <c r="E216" s="149" t="s">
        <v>655</v>
      </c>
      <c r="F216" s="149"/>
      <c r="G216" s="228" t="str">
        <f t="shared" si="8"/>
        <v>4-</v>
      </c>
      <c r="H216" s="146" t="str">
        <f t="shared" si="9"/>
        <v>-404</v>
      </c>
    </row>
    <row r="217" spans="1:8" ht="24.75" customHeight="1">
      <c r="A217" s="149">
        <v>216</v>
      </c>
      <c r="B217" s="172" t="s">
        <v>1640</v>
      </c>
      <c r="C217" s="182">
        <v>58.05</v>
      </c>
      <c r="D217" s="149" t="s">
        <v>356</v>
      </c>
      <c r="E217" s="149" t="s">
        <v>655</v>
      </c>
      <c r="F217" s="149"/>
      <c r="G217" s="228" t="str">
        <f t="shared" si="8"/>
        <v>4-</v>
      </c>
      <c r="H217" s="146" t="str">
        <f t="shared" si="9"/>
        <v>-405</v>
      </c>
    </row>
    <row r="218" spans="1:8" ht="24.75" customHeight="1">
      <c r="A218" s="149">
        <v>217</v>
      </c>
      <c r="B218" s="181" t="s">
        <v>1644</v>
      </c>
      <c r="C218" s="182">
        <v>58.71</v>
      </c>
      <c r="D218" s="149" t="s">
        <v>356</v>
      </c>
      <c r="E218" s="149" t="s">
        <v>655</v>
      </c>
      <c r="F218" s="149"/>
      <c r="G218" s="228" t="str">
        <f t="shared" si="8"/>
        <v>4-</v>
      </c>
      <c r="H218" s="146" t="str">
        <f t="shared" si="9"/>
        <v>-501</v>
      </c>
    </row>
    <row r="219" spans="1:8" ht="24.75" customHeight="1">
      <c r="A219" s="149">
        <v>218</v>
      </c>
      <c r="B219" s="172" t="s">
        <v>1645</v>
      </c>
      <c r="C219" s="182">
        <v>60.26</v>
      </c>
      <c r="D219" s="149" t="s">
        <v>356</v>
      </c>
      <c r="E219" s="149" t="s">
        <v>655</v>
      </c>
      <c r="F219" s="149"/>
      <c r="G219" s="228" t="str">
        <f t="shared" si="8"/>
        <v>4-</v>
      </c>
      <c r="H219" s="146" t="str">
        <f t="shared" si="9"/>
        <v>-502</v>
      </c>
    </row>
    <row r="220" spans="1:8" ht="24.75" customHeight="1">
      <c r="A220" s="149">
        <v>219</v>
      </c>
      <c r="B220" s="172" t="s">
        <v>1646</v>
      </c>
      <c r="C220" s="182">
        <v>58.5</v>
      </c>
      <c r="D220" s="149" t="s">
        <v>356</v>
      </c>
      <c r="E220" s="149" t="s">
        <v>655</v>
      </c>
      <c r="F220" s="149"/>
      <c r="G220" s="228" t="str">
        <f t="shared" si="8"/>
        <v>4-</v>
      </c>
      <c r="H220" s="146" t="str">
        <f t="shared" si="9"/>
        <v>-503</v>
      </c>
    </row>
    <row r="221" spans="1:8" ht="24.75" customHeight="1">
      <c r="A221" s="149">
        <v>220</v>
      </c>
      <c r="B221" s="172" t="s">
        <v>1647</v>
      </c>
      <c r="C221" s="182">
        <v>60.26</v>
      </c>
      <c r="D221" s="149" t="s">
        <v>356</v>
      </c>
      <c r="E221" s="149" t="s">
        <v>655</v>
      </c>
      <c r="F221" s="149"/>
      <c r="G221" s="228" t="str">
        <f t="shared" si="8"/>
        <v>4-</v>
      </c>
      <c r="H221" s="146" t="str">
        <f t="shared" si="9"/>
        <v>-504</v>
      </c>
    </row>
    <row r="222" spans="1:8" ht="24.75" customHeight="1">
      <c r="A222" s="149">
        <v>221</v>
      </c>
      <c r="B222" s="172" t="s">
        <v>1648</v>
      </c>
      <c r="C222" s="182">
        <v>58.05</v>
      </c>
      <c r="D222" s="149" t="s">
        <v>356</v>
      </c>
      <c r="E222" s="149" t="s">
        <v>655</v>
      </c>
      <c r="F222" s="149"/>
      <c r="G222" s="228" t="str">
        <f t="shared" si="8"/>
        <v>4-</v>
      </c>
      <c r="H222" s="146" t="str">
        <f t="shared" si="9"/>
        <v>-505</v>
      </c>
    </row>
    <row r="223" spans="1:8" ht="24.75" customHeight="1">
      <c r="A223" s="149">
        <v>222</v>
      </c>
      <c r="B223" s="172" t="s">
        <v>1652</v>
      </c>
      <c r="C223" s="182">
        <v>58.71</v>
      </c>
      <c r="D223" s="149" t="s">
        <v>356</v>
      </c>
      <c r="E223" s="149" t="s">
        <v>655</v>
      </c>
      <c r="F223" s="149"/>
      <c r="G223" s="228" t="str">
        <f t="shared" si="8"/>
        <v>4-</v>
      </c>
      <c r="H223" s="146" t="str">
        <f t="shared" si="9"/>
        <v>-601</v>
      </c>
    </row>
    <row r="224" spans="1:8" ht="24.75" customHeight="1">
      <c r="A224" s="149">
        <v>223</v>
      </c>
      <c r="B224" s="181" t="s">
        <v>1653</v>
      </c>
      <c r="C224" s="182">
        <v>60.26</v>
      </c>
      <c r="D224" s="149" t="s">
        <v>356</v>
      </c>
      <c r="E224" s="149" t="s">
        <v>655</v>
      </c>
      <c r="F224" s="149"/>
      <c r="G224" s="228" t="str">
        <f t="shared" si="8"/>
        <v>4-</v>
      </c>
      <c r="H224" s="146" t="str">
        <f t="shared" si="9"/>
        <v>-602</v>
      </c>
    </row>
    <row r="225" spans="1:8" ht="24.75" customHeight="1">
      <c r="A225" s="149">
        <v>224</v>
      </c>
      <c r="B225" s="172" t="s">
        <v>1654</v>
      </c>
      <c r="C225" s="182">
        <v>58.5</v>
      </c>
      <c r="D225" s="149" t="s">
        <v>356</v>
      </c>
      <c r="E225" s="149" t="s">
        <v>655</v>
      </c>
      <c r="F225" s="149"/>
      <c r="G225" s="228" t="str">
        <f t="shared" si="8"/>
        <v>4-</v>
      </c>
      <c r="H225" s="146" t="str">
        <f t="shared" si="9"/>
        <v>-603</v>
      </c>
    </row>
    <row r="226" spans="1:8" ht="24.75" customHeight="1">
      <c r="A226" s="149">
        <v>225</v>
      </c>
      <c r="B226" s="181" t="s">
        <v>1655</v>
      </c>
      <c r="C226" s="182">
        <v>60.26</v>
      </c>
      <c r="D226" s="149" t="s">
        <v>356</v>
      </c>
      <c r="E226" s="149" t="s">
        <v>655</v>
      </c>
      <c r="F226" s="149"/>
      <c r="G226" s="228" t="str">
        <f t="shared" si="8"/>
        <v>4-</v>
      </c>
      <c r="H226" s="146" t="str">
        <f t="shared" si="9"/>
        <v>-604</v>
      </c>
    </row>
    <row r="227" spans="1:8" ht="24.75" customHeight="1">
      <c r="A227" s="149">
        <v>226</v>
      </c>
      <c r="B227" s="181" t="s">
        <v>1656</v>
      </c>
      <c r="C227" s="182">
        <v>58.05</v>
      </c>
      <c r="D227" s="149" t="s">
        <v>356</v>
      </c>
      <c r="E227" s="149" t="s">
        <v>655</v>
      </c>
      <c r="F227" s="149"/>
      <c r="G227" s="228" t="str">
        <f t="shared" si="8"/>
        <v>4-</v>
      </c>
      <c r="H227" s="146" t="str">
        <f t="shared" si="9"/>
        <v>-605</v>
      </c>
    </row>
    <row r="228" spans="1:8" ht="24.75" customHeight="1">
      <c r="A228" s="149">
        <v>227</v>
      </c>
      <c r="B228" s="172" t="s">
        <v>1660</v>
      </c>
      <c r="C228" s="182">
        <v>58.71</v>
      </c>
      <c r="D228" s="149" t="s">
        <v>356</v>
      </c>
      <c r="E228" s="149" t="s">
        <v>655</v>
      </c>
      <c r="F228" s="149"/>
      <c r="G228" s="228" t="str">
        <f t="shared" si="8"/>
        <v>4-</v>
      </c>
      <c r="H228" s="146" t="str">
        <f t="shared" si="9"/>
        <v>-701</v>
      </c>
    </row>
    <row r="229" spans="1:8" ht="24.75" customHeight="1">
      <c r="A229" s="149">
        <v>228</v>
      </c>
      <c r="B229" s="172" t="s">
        <v>1661</v>
      </c>
      <c r="C229" s="182">
        <v>60.26</v>
      </c>
      <c r="D229" s="149" t="s">
        <v>356</v>
      </c>
      <c r="E229" s="149" t="s">
        <v>655</v>
      </c>
      <c r="F229" s="149"/>
      <c r="G229" s="228" t="str">
        <f t="shared" si="8"/>
        <v>4-</v>
      </c>
      <c r="H229" s="146" t="str">
        <f t="shared" si="9"/>
        <v>-702</v>
      </c>
    </row>
    <row r="230" spans="1:8" ht="24.75" customHeight="1">
      <c r="A230" s="149">
        <v>229</v>
      </c>
      <c r="B230" s="172" t="s">
        <v>1662</v>
      </c>
      <c r="C230" s="182">
        <v>58.5</v>
      </c>
      <c r="D230" s="149" t="s">
        <v>356</v>
      </c>
      <c r="E230" s="149" t="s">
        <v>655</v>
      </c>
      <c r="F230" s="149"/>
      <c r="G230" s="228" t="str">
        <f t="shared" si="8"/>
        <v>4-</v>
      </c>
      <c r="H230" s="146" t="str">
        <f t="shared" si="9"/>
        <v>-703</v>
      </c>
    </row>
    <row r="231" spans="1:8" ht="24.75" customHeight="1">
      <c r="A231" s="149">
        <v>230</v>
      </c>
      <c r="B231" s="172" t="s">
        <v>1663</v>
      </c>
      <c r="C231" s="182">
        <v>60.26</v>
      </c>
      <c r="D231" s="149" t="s">
        <v>356</v>
      </c>
      <c r="E231" s="149" t="s">
        <v>655</v>
      </c>
      <c r="F231" s="149"/>
      <c r="G231" s="228" t="str">
        <f t="shared" si="8"/>
        <v>4-</v>
      </c>
      <c r="H231" s="146" t="str">
        <f t="shared" si="9"/>
        <v>-704</v>
      </c>
    </row>
    <row r="232" spans="1:8" ht="24.75" customHeight="1">
      <c r="A232" s="149">
        <v>231</v>
      </c>
      <c r="B232" s="172" t="s">
        <v>1664</v>
      </c>
      <c r="C232" s="182">
        <v>58.05</v>
      </c>
      <c r="D232" s="149" t="s">
        <v>356</v>
      </c>
      <c r="E232" s="149" t="s">
        <v>655</v>
      </c>
      <c r="F232" s="149"/>
      <c r="G232" s="228" t="str">
        <f t="shared" si="8"/>
        <v>4-</v>
      </c>
      <c r="H232" s="146" t="str">
        <f t="shared" si="9"/>
        <v>-705</v>
      </c>
    </row>
    <row r="233" spans="1:8" ht="24.75" customHeight="1">
      <c r="A233" s="149">
        <v>232</v>
      </c>
      <c r="B233" s="172" t="s">
        <v>1668</v>
      </c>
      <c r="C233" s="182">
        <v>58.71</v>
      </c>
      <c r="D233" s="149" t="s">
        <v>356</v>
      </c>
      <c r="E233" s="149" t="s">
        <v>655</v>
      </c>
      <c r="F233" s="149"/>
      <c r="G233" s="228" t="str">
        <f t="shared" si="8"/>
        <v>4-</v>
      </c>
      <c r="H233" s="146" t="str">
        <f t="shared" si="9"/>
        <v>-801</v>
      </c>
    </row>
    <row r="234" spans="1:8" ht="24.75" customHeight="1">
      <c r="A234" s="149">
        <v>233</v>
      </c>
      <c r="B234" s="190" t="s">
        <v>1669</v>
      </c>
      <c r="C234" s="182">
        <v>60.26</v>
      </c>
      <c r="D234" s="149" t="s">
        <v>356</v>
      </c>
      <c r="E234" s="149" t="s">
        <v>655</v>
      </c>
      <c r="F234" s="149"/>
      <c r="G234" s="228" t="str">
        <f t="shared" si="8"/>
        <v>4-</v>
      </c>
      <c r="H234" s="146" t="str">
        <f t="shared" si="9"/>
        <v>-802</v>
      </c>
    </row>
    <row r="235" spans="1:8" ht="24.75" customHeight="1">
      <c r="A235" s="149">
        <v>234</v>
      </c>
      <c r="B235" s="190" t="s">
        <v>1670</v>
      </c>
      <c r="C235" s="182">
        <v>58.5</v>
      </c>
      <c r="D235" s="149" t="s">
        <v>356</v>
      </c>
      <c r="E235" s="149" t="s">
        <v>655</v>
      </c>
      <c r="F235" s="149"/>
      <c r="G235" s="228" t="str">
        <f t="shared" si="8"/>
        <v>4-</v>
      </c>
      <c r="H235" s="146" t="str">
        <f t="shared" si="9"/>
        <v>-803</v>
      </c>
    </row>
    <row r="236" spans="1:8" ht="24.75" customHeight="1">
      <c r="A236" s="149">
        <v>235</v>
      </c>
      <c r="B236" s="172" t="s">
        <v>1671</v>
      </c>
      <c r="C236" s="182">
        <v>60.26</v>
      </c>
      <c r="D236" s="149" t="s">
        <v>356</v>
      </c>
      <c r="E236" s="149" t="s">
        <v>655</v>
      </c>
      <c r="F236" s="149"/>
      <c r="G236" s="228" t="str">
        <f t="shared" si="8"/>
        <v>4-</v>
      </c>
      <c r="H236" s="146" t="str">
        <f t="shared" si="9"/>
        <v>-804</v>
      </c>
    </row>
    <row r="237" spans="1:8" ht="24.75" customHeight="1">
      <c r="A237" s="149">
        <v>236</v>
      </c>
      <c r="B237" s="172" t="s">
        <v>1672</v>
      </c>
      <c r="C237" s="182">
        <v>58.05</v>
      </c>
      <c r="D237" s="149" t="s">
        <v>356</v>
      </c>
      <c r="E237" s="149" t="s">
        <v>655</v>
      </c>
      <c r="F237" s="149"/>
      <c r="G237" s="228" t="str">
        <f t="shared" si="8"/>
        <v>4-</v>
      </c>
      <c r="H237" s="146" t="str">
        <f t="shared" si="9"/>
        <v>-805</v>
      </c>
    </row>
    <row r="238" spans="1:8" ht="24.75" customHeight="1">
      <c r="A238" s="149">
        <v>237</v>
      </c>
      <c r="B238" s="172" t="s">
        <v>1676</v>
      </c>
      <c r="C238" s="182">
        <v>58.71</v>
      </c>
      <c r="D238" s="149" t="s">
        <v>356</v>
      </c>
      <c r="E238" s="149" t="s">
        <v>655</v>
      </c>
      <c r="F238" s="149"/>
      <c r="G238" s="228" t="str">
        <f t="shared" si="8"/>
        <v>4-</v>
      </c>
      <c r="H238" s="146" t="str">
        <f t="shared" si="9"/>
        <v>-901</v>
      </c>
    </row>
    <row r="239" spans="1:8" ht="24.75" customHeight="1">
      <c r="A239" s="149">
        <v>238</v>
      </c>
      <c r="B239" s="190" t="s">
        <v>1677</v>
      </c>
      <c r="C239" s="182">
        <v>60.26</v>
      </c>
      <c r="D239" s="149" t="s">
        <v>356</v>
      </c>
      <c r="E239" s="149" t="s">
        <v>655</v>
      </c>
      <c r="F239" s="149"/>
      <c r="G239" s="228" t="str">
        <f t="shared" si="8"/>
        <v>4-</v>
      </c>
      <c r="H239" s="146" t="str">
        <f t="shared" si="9"/>
        <v>-902</v>
      </c>
    </row>
    <row r="240" spans="1:8" ht="24.75" customHeight="1">
      <c r="A240" s="149">
        <v>239</v>
      </c>
      <c r="B240" s="181" t="s">
        <v>910</v>
      </c>
      <c r="C240" s="182">
        <v>60.48</v>
      </c>
      <c r="D240" s="149" t="s">
        <v>356</v>
      </c>
      <c r="E240" s="149" t="s">
        <v>657</v>
      </c>
      <c r="F240" s="149"/>
      <c r="G240" s="228" t="str">
        <f t="shared" si="8"/>
        <v>1-</v>
      </c>
      <c r="H240" s="146" t="str">
        <f t="shared" si="9"/>
        <v>-305</v>
      </c>
    </row>
    <row r="241" spans="1:8" ht="24.75" customHeight="1">
      <c r="A241" s="149">
        <v>240</v>
      </c>
      <c r="B241" s="172" t="s">
        <v>3113</v>
      </c>
      <c r="C241" s="182">
        <v>58.32</v>
      </c>
      <c r="D241" s="149" t="s">
        <v>356</v>
      </c>
      <c r="E241" s="149" t="s">
        <v>657</v>
      </c>
      <c r="F241" s="149"/>
      <c r="G241" s="228" t="str">
        <f t="shared" si="8"/>
        <v>1-</v>
      </c>
      <c r="H241" s="146" t="str">
        <f t="shared" si="9"/>
        <v>-306</v>
      </c>
    </row>
    <row r="242" spans="1:8" ht="24.75" customHeight="1">
      <c r="A242" s="149">
        <v>241</v>
      </c>
      <c r="B242" s="181" t="s">
        <v>3114</v>
      </c>
      <c r="C242" s="182">
        <v>60.4</v>
      </c>
      <c r="D242" s="149" t="s">
        <v>356</v>
      </c>
      <c r="E242" s="149" t="s">
        <v>657</v>
      </c>
      <c r="F242" s="149"/>
      <c r="G242" s="228" t="str">
        <f t="shared" si="8"/>
        <v>1-</v>
      </c>
      <c r="H242" s="146" t="str">
        <f t="shared" si="9"/>
        <v>-307</v>
      </c>
    </row>
    <row r="243" spans="1:8" ht="24.75" customHeight="1">
      <c r="A243" s="149">
        <v>242</v>
      </c>
      <c r="B243" s="172" t="s">
        <v>674</v>
      </c>
      <c r="C243" s="182">
        <v>60.19</v>
      </c>
      <c r="D243" s="149" t="s">
        <v>356</v>
      </c>
      <c r="E243" s="149" t="s">
        <v>657</v>
      </c>
      <c r="F243" s="149"/>
      <c r="G243" s="228" t="str">
        <f t="shared" si="8"/>
        <v>1-</v>
      </c>
      <c r="H243" s="146" t="str">
        <f t="shared" si="9"/>
        <v>-401</v>
      </c>
    </row>
    <row r="244" spans="1:8" ht="24.75" customHeight="1">
      <c r="A244" s="149">
        <v>243</v>
      </c>
      <c r="B244" s="172" t="s">
        <v>675</v>
      </c>
      <c r="C244" s="182">
        <v>60.08</v>
      </c>
      <c r="D244" s="149" t="s">
        <v>356</v>
      </c>
      <c r="E244" s="149" t="s">
        <v>657</v>
      </c>
      <c r="F244" s="149"/>
      <c r="G244" s="228" t="str">
        <f t="shared" si="8"/>
        <v>1-</v>
      </c>
      <c r="H244" s="146" t="str">
        <f t="shared" si="9"/>
        <v>-402</v>
      </c>
    </row>
    <row r="245" spans="1:8" ht="24.75" customHeight="1">
      <c r="A245" s="149">
        <v>244</v>
      </c>
      <c r="B245" s="172" t="s">
        <v>668</v>
      </c>
      <c r="C245" s="182">
        <v>60.55</v>
      </c>
      <c r="D245" s="149" t="s">
        <v>356</v>
      </c>
      <c r="E245" s="149" t="s">
        <v>657</v>
      </c>
      <c r="F245" s="149"/>
      <c r="G245" s="228" t="str">
        <f t="shared" si="8"/>
        <v>1-</v>
      </c>
      <c r="H245" s="146" t="str">
        <f t="shared" si="9"/>
        <v>-403</v>
      </c>
    </row>
    <row r="246" spans="1:8" ht="24.75" customHeight="1">
      <c r="A246" s="149">
        <v>245</v>
      </c>
      <c r="B246" s="172" t="s">
        <v>669</v>
      </c>
      <c r="C246" s="182">
        <v>60.08</v>
      </c>
      <c r="D246" s="149" t="s">
        <v>356</v>
      </c>
      <c r="E246" s="149" t="s">
        <v>657</v>
      </c>
      <c r="F246" s="149"/>
      <c r="G246" s="228" t="str">
        <f t="shared" si="8"/>
        <v>1-</v>
      </c>
      <c r="H246" s="146" t="str">
        <f t="shared" si="9"/>
        <v>-404</v>
      </c>
    </row>
    <row r="247" spans="1:8" ht="24.75" customHeight="1">
      <c r="A247" s="149">
        <v>246</v>
      </c>
      <c r="B247" s="181" t="s">
        <v>670</v>
      </c>
      <c r="C247" s="182">
        <v>60.55</v>
      </c>
      <c r="D247" s="149" t="s">
        <v>356</v>
      </c>
      <c r="E247" s="149" t="s">
        <v>657</v>
      </c>
      <c r="F247" s="149"/>
      <c r="G247" s="228" t="str">
        <f t="shared" si="8"/>
        <v>1-</v>
      </c>
      <c r="H247" s="146" t="str">
        <f t="shared" si="9"/>
        <v>-405</v>
      </c>
    </row>
    <row r="248" spans="1:8" ht="24.75" customHeight="1">
      <c r="A248" s="149">
        <v>247</v>
      </c>
      <c r="B248" s="172" t="s">
        <v>3115</v>
      </c>
      <c r="C248" s="182">
        <v>60.55</v>
      </c>
      <c r="D248" s="149" t="s">
        <v>356</v>
      </c>
      <c r="E248" s="149" t="s">
        <v>657</v>
      </c>
      <c r="F248" s="149"/>
      <c r="G248" s="228" t="str">
        <f t="shared" si="8"/>
        <v>1-</v>
      </c>
      <c r="H248" s="146" t="str">
        <f t="shared" si="9"/>
        <v>-406</v>
      </c>
    </row>
    <row r="249" spans="1:8" ht="24.75" customHeight="1">
      <c r="A249" s="149">
        <v>248</v>
      </c>
      <c r="B249" s="172" t="s">
        <v>3116</v>
      </c>
      <c r="C249" s="182">
        <v>60.7</v>
      </c>
      <c r="D249" s="149" t="s">
        <v>356</v>
      </c>
      <c r="E249" s="149" t="s">
        <v>657</v>
      </c>
      <c r="F249" s="149"/>
      <c r="G249" s="228" t="str">
        <f t="shared" si="8"/>
        <v>1-</v>
      </c>
      <c r="H249" s="146" t="str">
        <f t="shared" si="9"/>
        <v>-407</v>
      </c>
    </row>
    <row r="250" spans="1:8" ht="24.75" customHeight="1">
      <c r="A250" s="149">
        <v>249</v>
      </c>
      <c r="B250" s="172" t="s">
        <v>923</v>
      </c>
      <c r="C250" s="182">
        <v>60.19</v>
      </c>
      <c r="D250" s="149" t="s">
        <v>356</v>
      </c>
      <c r="E250" s="149" t="s">
        <v>657</v>
      </c>
      <c r="F250" s="149"/>
      <c r="G250" s="228" t="str">
        <f t="shared" si="8"/>
        <v>1-</v>
      </c>
      <c r="H250" s="146" t="str">
        <f t="shared" si="9"/>
        <v>-501</v>
      </c>
    </row>
    <row r="251" spans="1:8" ht="24.75" customHeight="1">
      <c r="A251" s="149">
        <v>250</v>
      </c>
      <c r="B251" s="153" t="s">
        <v>1221</v>
      </c>
      <c r="C251" s="182">
        <v>60.6</v>
      </c>
      <c r="D251" s="149" t="s">
        <v>356</v>
      </c>
      <c r="E251" s="149" t="s">
        <v>655</v>
      </c>
      <c r="F251" s="149"/>
      <c r="G251" s="228" t="str">
        <f t="shared" si="8"/>
        <v>1-</v>
      </c>
      <c r="H251" s="146" t="str">
        <f t="shared" si="9"/>
        <v>1001</v>
      </c>
    </row>
    <row r="252" spans="1:8" ht="24.75" customHeight="1">
      <c r="A252" s="149">
        <v>251</v>
      </c>
      <c r="B252" s="153" t="s">
        <v>1228</v>
      </c>
      <c r="C252" s="182">
        <v>60.08</v>
      </c>
      <c r="D252" s="149" t="s">
        <v>356</v>
      </c>
      <c r="E252" s="149" t="s">
        <v>655</v>
      </c>
      <c r="F252" s="149"/>
      <c r="G252" s="228" t="str">
        <f t="shared" si="8"/>
        <v>1-</v>
      </c>
      <c r="H252" s="146" t="str">
        <f t="shared" si="9"/>
        <v>1002</v>
      </c>
    </row>
    <row r="253" spans="1:8" ht="24.75" customHeight="1">
      <c r="A253" s="149">
        <v>252</v>
      </c>
      <c r="B253" s="153" t="s">
        <v>808</v>
      </c>
      <c r="C253" s="182">
        <v>60.55</v>
      </c>
      <c r="D253" s="149" t="s">
        <v>356</v>
      </c>
      <c r="E253" s="149" t="s">
        <v>655</v>
      </c>
      <c r="F253" s="149"/>
      <c r="G253" s="228" t="str">
        <f t="shared" si="8"/>
        <v>1-</v>
      </c>
      <c r="H253" s="146" t="str">
        <f t="shared" si="9"/>
        <v>1003</v>
      </c>
    </row>
    <row r="254" spans="1:8" ht="24.75" customHeight="1">
      <c r="A254" s="149">
        <v>253</v>
      </c>
      <c r="B254" s="153" t="s">
        <v>809</v>
      </c>
      <c r="C254" s="182">
        <v>60.08</v>
      </c>
      <c r="D254" s="149" t="s">
        <v>356</v>
      </c>
      <c r="E254" s="149" t="s">
        <v>655</v>
      </c>
      <c r="F254" s="149"/>
      <c r="G254" s="228" t="str">
        <f t="shared" si="8"/>
        <v>1-</v>
      </c>
      <c r="H254" s="146" t="str">
        <f t="shared" si="9"/>
        <v>1004</v>
      </c>
    </row>
    <row r="255" spans="1:8" ht="24.75" customHeight="1">
      <c r="A255" s="149">
        <v>254</v>
      </c>
      <c r="B255" s="153" t="s">
        <v>810</v>
      </c>
      <c r="C255" s="182">
        <v>60.55</v>
      </c>
      <c r="D255" s="149" t="s">
        <v>356</v>
      </c>
      <c r="E255" s="149" t="s">
        <v>655</v>
      </c>
      <c r="F255" s="149"/>
      <c r="G255" s="228" t="str">
        <f t="shared" si="8"/>
        <v>1-</v>
      </c>
      <c r="H255" s="146" t="str">
        <f t="shared" si="9"/>
        <v>1005</v>
      </c>
    </row>
    <row r="256" spans="1:8" ht="24.75" customHeight="1">
      <c r="A256" s="149">
        <v>255</v>
      </c>
      <c r="B256" s="153" t="s">
        <v>1468</v>
      </c>
      <c r="C256" s="182">
        <v>60.55</v>
      </c>
      <c r="D256" s="149" t="s">
        <v>356</v>
      </c>
      <c r="E256" s="149" t="s">
        <v>655</v>
      </c>
      <c r="F256" s="149"/>
      <c r="G256" s="228" t="str">
        <f t="shared" si="8"/>
        <v>1-</v>
      </c>
      <c r="H256" s="146" t="str">
        <f t="shared" si="9"/>
        <v>1006</v>
      </c>
    </row>
    <row r="257" spans="1:8" ht="24.75" customHeight="1">
      <c r="A257" s="149">
        <v>256</v>
      </c>
      <c r="B257" s="153" t="s">
        <v>1469</v>
      </c>
      <c r="C257" s="182">
        <v>59.61</v>
      </c>
      <c r="D257" s="149" t="s">
        <v>356</v>
      </c>
      <c r="E257" s="149" t="s">
        <v>655</v>
      </c>
      <c r="F257" s="149"/>
      <c r="G257" s="228" t="str">
        <f t="shared" si="8"/>
        <v>1-</v>
      </c>
      <c r="H257" s="146" t="str">
        <f t="shared" si="9"/>
        <v>1007</v>
      </c>
    </row>
    <row r="258" spans="1:8" ht="24.75" customHeight="1">
      <c r="A258" s="149">
        <v>257</v>
      </c>
      <c r="B258" s="153" t="s">
        <v>811</v>
      </c>
      <c r="C258" s="182">
        <v>60.6</v>
      </c>
      <c r="D258" s="149" t="s">
        <v>356</v>
      </c>
      <c r="E258" s="149" t="s">
        <v>655</v>
      </c>
      <c r="F258" s="149"/>
      <c r="G258" s="228" t="str">
        <f t="shared" si="8"/>
        <v>1-</v>
      </c>
      <c r="H258" s="146" t="str">
        <f t="shared" si="9"/>
        <v>1101</v>
      </c>
    </row>
    <row r="259" spans="1:8" ht="24.75" customHeight="1">
      <c r="A259" s="149">
        <v>258</v>
      </c>
      <c r="B259" s="153" t="s">
        <v>801</v>
      </c>
      <c r="C259" s="182">
        <v>60.08</v>
      </c>
      <c r="D259" s="149" t="s">
        <v>356</v>
      </c>
      <c r="E259" s="149" t="s">
        <v>655</v>
      </c>
      <c r="F259" s="149"/>
      <c r="G259" s="228" t="str">
        <f t="shared" ref="G259:G322" si="10">LEFT(B259,2)</f>
        <v>1-</v>
      </c>
      <c r="H259" s="146" t="str">
        <f t="shared" ref="H259:H322" si="11">RIGHT(B259,4)</f>
        <v>1102</v>
      </c>
    </row>
    <row r="260" spans="1:8" ht="24.75" customHeight="1">
      <c r="A260" s="149">
        <v>259</v>
      </c>
      <c r="B260" s="153" t="s">
        <v>802</v>
      </c>
      <c r="C260" s="182">
        <v>60.55</v>
      </c>
      <c r="D260" s="149" t="s">
        <v>356</v>
      </c>
      <c r="E260" s="149" t="s">
        <v>655</v>
      </c>
      <c r="F260" s="149"/>
      <c r="G260" s="228" t="str">
        <f t="shared" si="10"/>
        <v>1-</v>
      </c>
      <c r="H260" s="146" t="str">
        <f t="shared" si="11"/>
        <v>1103</v>
      </c>
    </row>
    <row r="261" spans="1:8" ht="24.75" customHeight="1">
      <c r="A261" s="149">
        <v>260</v>
      </c>
      <c r="B261" s="153" t="s">
        <v>803</v>
      </c>
      <c r="C261" s="182">
        <v>60.08</v>
      </c>
      <c r="D261" s="149" t="s">
        <v>356</v>
      </c>
      <c r="E261" s="149" t="s">
        <v>655</v>
      </c>
      <c r="F261" s="149"/>
      <c r="G261" s="228" t="str">
        <f t="shared" si="10"/>
        <v>1-</v>
      </c>
      <c r="H261" s="146" t="str">
        <f t="shared" si="11"/>
        <v>1104</v>
      </c>
    </row>
    <row r="262" spans="1:8" ht="24.75" customHeight="1">
      <c r="A262" s="149">
        <v>261</v>
      </c>
      <c r="B262" s="153" t="s">
        <v>804</v>
      </c>
      <c r="C262" s="182">
        <v>60.55</v>
      </c>
      <c r="D262" s="149" t="s">
        <v>356</v>
      </c>
      <c r="E262" s="149" t="s">
        <v>655</v>
      </c>
      <c r="F262" s="149"/>
      <c r="G262" s="228" t="str">
        <f t="shared" si="10"/>
        <v>1-</v>
      </c>
      <c r="H262" s="146" t="str">
        <f t="shared" si="11"/>
        <v>1105</v>
      </c>
    </row>
    <row r="263" spans="1:8" ht="24.75" customHeight="1">
      <c r="A263" s="149">
        <v>262</v>
      </c>
      <c r="B263" s="153" t="s">
        <v>1471</v>
      </c>
      <c r="C263" s="182">
        <v>60.55</v>
      </c>
      <c r="D263" s="149" t="s">
        <v>356</v>
      </c>
      <c r="E263" s="149" t="s">
        <v>655</v>
      </c>
      <c r="F263" s="149"/>
      <c r="G263" s="228" t="str">
        <f t="shared" si="10"/>
        <v>1-</v>
      </c>
      <c r="H263" s="146" t="str">
        <f t="shared" si="11"/>
        <v>1106</v>
      </c>
    </row>
    <row r="264" spans="1:8" ht="24.75" customHeight="1">
      <c r="A264" s="149">
        <v>263</v>
      </c>
      <c r="B264" s="153" t="s">
        <v>1472</v>
      </c>
      <c r="C264" s="182">
        <v>59.61</v>
      </c>
      <c r="D264" s="149" t="s">
        <v>356</v>
      </c>
      <c r="E264" s="149" t="s">
        <v>655</v>
      </c>
      <c r="F264" s="149"/>
      <c r="G264" s="228" t="str">
        <f t="shared" si="10"/>
        <v>1-</v>
      </c>
      <c r="H264" s="146" t="str">
        <f t="shared" si="11"/>
        <v>1107</v>
      </c>
    </row>
    <row r="265" spans="1:8" ht="24.75" customHeight="1">
      <c r="A265" s="149">
        <v>264</v>
      </c>
      <c r="B265" s="153" t="s">
        <v>768</v>
      </c>
      <c r="C265" s="182">
        <v>60.6</v>
      </c>
      <c r="D265" s="149" t="s">
        <v>356</v>
      </c>
      <c r="E265" s="149" t="s">
        <v>655</v>
      </c>
      <c r="F265" s="149"/>
      <c r="G265" s="228" t="str">
        <f t="shared" si="10"/>
        <v>1-</v>
      </c>
      <c r="H265" s="146" t="str">
        <f t="shared" si="11"/>
        <v>1201</v>
      </c>
    </row>
    <row r="266" spans="1:8" ht="24.75" customHeight="1">
      <c r="A266" s="149">
        <v>265</v>
      </c>
      <c r="B266" s="153" t="s">
        <v>769</v>
      </c>
      <c r="C266" s="182">
        <v>60.08</v>
      </c>
      <c r="D266" s="149" t="s">
        <v>356</v>
      </c>
      <c r="E266" s="149" t="s">
        <v>655</v>
      </c>
      <c r="F266" s="149"/>
      <c r="G266" s="228" t="str">
        <f t="shared" si="10"/>
        <v>1-</v>
      </c>
      <c r="H266" s="146" t="str">
        <f t="shared" si="11"/>
        <v>1202</v>
      </c>
    </row>
    <row r="267" spans="1:8" ht="24.75" customHeight="1">
      <c r="A267" s="149">
        <v>266</v>
      </c>
      <c r="B267" s="153" t="s">
        <v>770</v>
      </c>
      <c r="C267" s="182">
        <v>60.55</v>
      </c>
      <c r="D267" s="149" t="s">
        <v>356</v>
      </c>
      <c r="E267" s="149" t="s">
        <v>655</v>
      </c>
      <c r="F267" s="149"/>
      <c r="G267" s="228" t="str">
        <f t="shared" si="10"/>
        <v>1-</v>
      </c>
      <c r="H267" s="146" t="str">
        <f t="shared" si="11"/>
        <v>1203</v>
      </c>
    </row>
    <row r="268" spans="1:8" ht="24.75" customHeight="1">
      <c r="A268" s="149">
        <v>267</v>
      </c>
      <c r="B268" s="153" t="s">
        <v>771</v>
      </c>
      <c r="C268" s="182">
        <v>60.08</v>
      </c>
      <c r="D268" s="149" t="s">
        <v>356</v>
      </c>
      <c r="E268" s="149" t="s">
        <v>655</v>
      </c>
      <c r="F268" s="149"/>
      <c r="G268" s="228" t="str">
        <f t="shared" si="10"/>
        <v>1-</v>
      </c>
      <c r="H268" s="146" t="str">
        <f t="shared" si="11"/>
        <v>1204</v>
      </c>
    </row>
    <row r="269" spans="1:8" ht="24.75" customHeight="1">
      <c r="A269" s="149">
        <v>268</v>
      </c>
      <c r="B269" s="153" t="s">
        <v>772</v>
      </c>
      <c r="C269" s="182">
        <v>60.55</v>
      </c>
      <c r="D269" s="149" t="s">
        <v>356</v>
      </c>
      <c r="E269" s="149" t="s">
        <v>655</v>
      </c>
      <c r="F269" s="149"/>
      <c r="G269" s="228" t="str">
        <f t="shared" si="10"/>
        <v>1-</v>
      </c>
      <c r="H269" s="146" t="str">
        <f t="shared" si="11"/>
        <v>1205</v>
      </c>
    </row>
    <row r="270" spans="1:8" ht="24.75" customHeight="1">
      <c r="A270" s="149">
        <v>269</v>
      </c>
      <c r="B270" s="153" t="s">
        <v>1474</v>
      </c>
      <c r="C270" s="182">
        <v>60.55</v>
      </c>
      <c r="D270" s="149" t="s">
        <v>356</v>
      </c>
      <c r="E270" s="149" t="s">
        <v>655</v>
      </c>
      <c r="F270" s="149"/>
      <c r="G270" s="228" t="str">
        <f t="shared" si="10"/>
        <v>1-</v>
      </c>
      <c r="H270" s="146" t="str">
        <f t="shared" si="11"/>
        <v>1206</v>
      </c>
    </row>
    <row r="271" spans="1:8" ht="24.75" customHeight="1">
      <c r="A271" s="149">
        <v>270</v>
      </c>
      <c r="B271" s="153" t="s">
        <v>1475</v>
      </c>
      <c r="C271" s="182">
        <v>59.61</v>
      </c>
      <c r="D271" s="149" t="s">
        <v>356</v>
      </c>
      <c r="E271" s="149" t="s">
        <v>655</v>
      </c>
      <c r="F271" s="149"/>
      <c r="G271" s="228" t="str">
        <f t="shared" si="10"/>
        <v>1-</v>
      </c>
      <c r="H271" s="146" t="str">
        <f t="shared" si="11"/>
        <v>1207</v>
      </c>
    </row>
    <row r="272" spans="1:8" ht="24.75" customHeight="1">
      <c r="A272" s="149">
        <v>271</v>
      </c>
      <c r="B272" s="153" t="s">
        <v>773</v>
      </c>
      <c r="C272" s="182">
        <v>60.6</v>
      </c>
      <c r="D272" s="149" t="s">
        <v>356</v>
      </c>
      <c r="E272" s="149" t="s">
        <v>655</v>
      </c>
      <c r="F272" s="149"/>
      <c r="G272" s="228" t="str">
        <f t="shared" si="10"/>
        <v>1-</v>
      </c>
      <c r="H272" s="146" t="str">
        <f t="shared" si="11"/>
        <v>1301</v>
      </c>
    </row>
    <row r="273" spans="1:8" ht="24.75" customHeight="1">
      <c r="A273" s="149">
        <v>272</v>
      </c>
      <c r="B273" s="153" t="s">
        <v>1229</v>
      </c>
      <c r="C273" s="182">
        <v>60.08</v>
      </c>
      <c r="D273" s="149" t="s">
        <v>356</v>
      </c>
      <c r="E273" s="149" t="s">
        <v>655</v>
      </c>
      <c r="F273" s="149"/>
      <c r="G273" s="228" t="str">
        <f t="shared" si="10"/>
        <v>1-</v>
      </c>
      <c r="H273" s="146" t="str">
        <f t="shared" si="11"/>
        <v>1302</v>
      </c>
    </row>
    <row r="274" spans="1:8" ht="24.75" customHeight="1">
      <c r="A274" s="149">
        <v>273</v>
      </c>
      <c r="B274" s="153" t="s">
        <v>774</v>
      </c>
      <c r="C274" s="182">
        <v>60.55</v>
      </c>
      <c r="D274" s="149" t="s">
        <v>356</v>
      </c>
      <c r="E274" s="149" t="s">
        <v>655</v>
      </c>
      <c r="F274" s="149"/>
      <c r="G274" s="228" t="str">
        <f t="shared" si="10"/>
        <v>1-</v>
      </c>
      <c r="H274" s="146" t="str">
        <f t="shared" si="11"/>
        <v>1303</v>
      </c>
    </row>
    <row r="275" spans="1:8" ht="24.75" customHeight="1">
      <c r="A275" s="149">
        <v>274</v>
      </c>
      <c r="B275" s="153" t="s">
        <v>775</v>
      </c>
      <c r="C275" s="182">
        <v>60.08</v>
      </c>
      <c r="D275" s="149" t="s">
        <v>356</v>
      </c>
      <c r="E275" s="149" t="s">
        <v>655</v>
      </c>
      <c r="F275" s="149"/>
      <c r="G275" s="228" t="str">
        <f t="shared" si="10"/>
        <v>1-</v>
      </c>
      <c r="H275" s="146" t="str">
        <f t="shared" si="11"/>
        <v>1304</v>
      </c>
    </row>
    <row r="276" spans="1:8" ht="24.75" customHeight="1">
      <c r="A276" s="149">
        <v>275</v>
      </c>
      <c r="B276" s="153" t="s">
        <v>1004</v>
      </c>
      <c r="C276" s="182">
        <v>60.55</v>
      </c>
      <c r="D276" s="149" t="s">
        <v>356</v>
      </c>
      <c r="E276" s="149" t="s">
        <v>655</v>
      </c>
      <c r="F276" s="149"/>
      <c r="G276" s="228" t="str">
        <f t="shared" si="10"/>
        <v>1-</v>
      </c>
      <c r="H276" s="146" t="str">
        <f t="shared" si="11"/>
        <v>1305</v>
      </c>
    </row>
    <row r="277" spans="1:8" ht="24.75" customHeight="1">
      <c r="A277" s="149">
        <v>276</v>
      </c>
      <c r="B277" s="153" t="s">
        <v>1477</v>
      </c>
      <c r="C277" s="182">
        <v>60.55</v>
      </c>
      <c r="D277" s="149" t="s">
        <v>356</v>
      </c>
      <c r="E277" s="149" t="s">
        <v>655</v>
      </c>
      <c r="F277" s="149"/>
      <c r="G277" s="228" t="str">
        <f t="shared" si="10"/>
        <v>1-</v>
      </c>
      <c r="H277" s="146" t="str">
        <f t="shared" si="11"/>
        <v>1306</v>
      </c>
    </row>
    <row r="278" spans="1:8" ht="24.75" customHeight="1">
      <c r="A278" s="149">
        <v>277</v>
      </c>
      <c r="B278" s="153" t="s">
        <v>1478</v>
      </c>
      <c r="C278" s="182">
        <v>59.61</v>
      </c>
      <c r="D278" s="149" t="s">
        <v>356</v>
      </c>
      <c r="E278" s="149" t="s">
        <v>655</v>
      </c>
      <c r="F278" s="149"/>
      <c r="G278" s="228" t="str">
        <f t="shared" si="10"/>
        <v>1-</v>
      </c>
      <c r="H278" s="146" t="str">
        <f t="shared" si="11"/>
        <v>1307</v>
      </c>
    </row>
    <row r="279" spans="1:8" ht="24.75" customHeight="1">
      <c r="A279" s="149">
        <v>278</v>
      </c>
      <c r="B279" s="153" t="s">
        <v>851</v>
      </c>
      <c r="C279" s="182">
        <v>60.6</v>
      </c>
      <c r="D279" s="149" t="s">
        <v>356</v>
      </c>
      <c r="E279" s="149" t="s">
        <v>655</v>
      </c>
      <c r="F279" s="149"/>
      <c r="G279" s="228" t="str">
        <f t="shared" si="10"/>
        <v>1-</v>
      </c>
      <c r="H279" s="146" t="str">
        <f t="shared" si="11"/>
        <v>1401</v>
      </c>
    </row>
    <row r="280" spans="1:8" ht="24.75" customHeight="1">
      <c r="A280" s="149">
        <v>279</v>
      </c>
      <c r="B280" s="153" t="s">
        <v>852</v>
      </c>
      <c r="C280" s="182">
        <v>60.08</v>
      </c>
      <c r="D280" s="149" t="s">
        <v>356</v>
      </c>
      <c r="E280" s="149" t="s">
        <v>655</v>
      </c>
      <c r="F280" s="149"/>
      <c r="G280" s="228" t="str">
        <f t="shared" si="10"/>
        <v>1-</v>
      </c>
      <c r="H280" s="146" t="str">
        <f t="shared" si="11"/>
        <v>1402</v>
      </c>
    </row>
    <row r="281" spans="1:8" ht="24.75" customHeight="1">
      <c r="A281" s="149">
        <v>280</v>
      </c>
      <c r="B281" s="153" t="s">
        <v>853</v>
      </c>
      <c r="C281" s="182">
        <v>60.55</v>
      </c>
      <c r="D281" s="149" t="s">
        <v>356</v>
      </c>
      <c r="E281" s="149" t="s">
        <v>655</v>
      </c>
      <c r="F281" s="149"/>
      <c r="G281" s="228" t="str">
        <f t="shared" si="10"/>
        <v>1-</v>
      </c>
      <c r="H281" s="146" t="str">
        <f t="shared" si="11"/>
        <v>1403</v>
      </c>
    </row>
    <row r="282" spans="1:8" ht="24.75" customHeight="1">
      <c r="A282" s="149">
        <v>281</v>
      </c>
      <c r="B282" s="153" t="s">
        <v>854</v>
      </c>
      <c r="C282" s="182">
        <v>60.08</v>
      </c>
      <c r="D282" s="149" t="s">
        <v>356</v>
      </c>
      <c r="E282" s="149" t="s">
        <v>655</v>
      </c>
      <c r="F282" s="149"/>
      <c r="G282" s="228" t="str">
        <f t="shared" si="10"/>
        <v>1-</v>
      </c>
      <c r="H282" s="146" t="str">
        <f t="shared" si="11"/>
        <v>1404</v>
      </c>
    </row>
    <row r="283" spans="1:8" ht="24.75" customHeight="1">
      <c r="A283" s="149">
        <v>282</v>
      </c>
      <c r="B283" s="153" t="s">
        <v>855</v>
      </c>
      <c r="C283" s="182">
        <v>60.55</v>
      </c>
      <c r="D283" s="149" t="s">
        <v>356</v>
      </c>
      <c r="E283" s="149" t="s">
        <v>655</v>
      </c>
      <c r="F283" s="149"/>
      <c r="G283" s="228" t="str">
        <f t="shared" si="10"/>
        <v>1-</v>
      </c>
      <c r="H283" s="146" t="str">
        <f t="shared" si="11"/>
        <v>1405</v>
      </c>
    </row>
    <row r="284" spans="1:8" ht="24.75" customHeight="1">
      <c r="A284" s="149">
        <v>283</v>
      </c>
      <c r="B284" s="153" t="s">
        <v>2111</v>
      </c>
      <c r="C284" s="182">
        <v>60.55</v>
      </c>
      <c r="D284" s="149" t="s">
        <v>356</v>
      </c>
      <c r="E284" s="149" t="s">
        <v>655</v>
      </c>
      <c r="F284" s="149"/>
      <c r="G284" s="228" t="str">
        <f t="shared" si="10"/>
        <v>1-</v>
      </c>
      <c r="H284" s="146" t="str">
        <f t="shared" si="11"/>
        <v>1406</v>
      </c>
    </row>
    <row r="285" spans="1:8" ht="24.75" customHeight="1">
      <c r="A285" s="149">
        <v>284</v>
      </c>
      <c r="B285" s="153" t="s">
        <v>2112</v>
      </c>
      <c r="C285" s="182">
        <v>59.61</v>
      </c>
      <c r="D285" s="149" t="s">
        <v>356</v>
      </c>
      <c r="E285" s="149" t="s">
        <v>655</v>
      </c>
      <c r="F285" s="149"/>
      <c r="G285" s="228" t="str">
        <f t="shared" si="10"/>
        <v>1-</v>
      </c>
      <c r="H285" s="146" t="str">
        <f t="shared" si="11"/>
        <v>1407</v>
      </c>
    </row>
    <row r="286" spans="1:8" ht="24.75" customHeight="1">
      <c r="A286" s="149">
        <v>285</v>
      </c>
      <c r="B286" s="153" t="s">
        <v>856</v>
      </c>
      <c r="C286" s="182">
        <v>60.6</v>
      </c>
      <c r="D286" s="149" t="s">
        <v>356</v>
      </c>
      <c r="E286" s="149" t="s">
        <v>655</v>
      </c>
      <c r="F286" s="149"/>
      <c r="G286" s="228" t="str">
        <f t="shared" si="10"/>
        <v>1-</v>
      </c>
      <c r="H286" s="146" t="str">
        <f t="shared" si="11"/>
        <v>1501</v>
      </c>
    </row>
    <row r="287" spans="1:8" ht="24.75" customHeight="1">
      <c r="A287" s="149">
        <v>286</v>
      </c>
      <c r="B287" s="153" t="s">
        <v>857</v>
      </c>
      <c r="C287" s="182">
        <v>60.08</v>
      </c>
      <c r="D287" s="149" t="s">
        <v>356</v>
      </c>
      <c r="E287" s="149" t="s">
        <v>655</v>
      </c>
      <c r="F287" s="149"/>
      <c r="G287" s="228" t="str">
        <f t="shared" si="10"/>
        <v>1-</v>
      </c>
      <c r="H287" s="146" t="str">
        <f t="shared" si="11"/>
        <v>1502</v>
      </c>
    </row>
    <row r="288" spans="1:8" ht="24.75" customHeight="1">
      <c r="A288" s="149">
        <v>287</v>
      </c>
      <c r="B288" s="153" t="s">
        <v>858</v>
      </c>
      <c r="C288" s="182">
        <v>60.55</v>
      </c>
      <c r="D288" s="149" t="s">
        <v>356</v>
      </c>
      <c r="E288" s="149" t="s">
        <v>655</v>
      </c>
      <c r="F288" s="149"/>
      <c r="G288" s="228" t="str">
        <f t="shared" si="10"/>
        <v>1-</v>
      </c>
      <c r="H288" s="146" t="str">
        <f t="shared" si="11"/>
        <v>1503</v>
      </c>
    </row>
    <row r="289" spans="1:8" ht="24.75" customHeight="1">
      <c r="A289" s="149">
        <v>288</v>
      </c>
      <c r="B289" s="153" t="s">
        <v>859</v>
      </c>
      <c r="C289" s="182">
        <v>60.08</v>
      </c>
      <c r="D289" s="149" t="s">
        <v>356</v>
      </c>
      <c r="E289" s="149" t="s">
        <v>655</v>
      </c>
      <c r="F289" s="149"/>
      <c r="G289" s="228" t="str">
        <f t="shared" si="10"/>
        <v>1-</v>
      </c>
      <c r="H289" s="146" t="str">
        <f t="shared" si="11"/>
        <v>1504</v>
      </c>
    </row>
    <row r="290" spans="1:8" ht="24.75" customHeight="1">
      <c r="A290" s="149">
        <v>289</v>
      </c>
      <c r="B290" s="153" t="s">
        <v>860</v>
      </c>
      <c r="C290" s="182">
        <v>60.55</v>
      </c>
      <c r="D290" s="149" t="s">
        <v>356</v>
      </c>
      <c r="E290" s="149" t="s">
        <v>655</v>
      </c>
      <c r="F290" s="149"/>
      <c r="G290" s="228" t="str">
        <f t="shared" si="10"/>
        <v>1-</v>
      </c>
      <c r="H290" s="146" t="str">
        <f t="shared" si="11"/>
        <v>1505</v>
      </c>
    </row>
    <row r="291" spans="1:8" ht="24.75" customHeight="1">
      <c r="A291" s="149">
        <v>290</v>
      </c>
      <c r="B291" s="153" t="s">
        <v>1481</v>
      </c>
      <c r="C291" s="182">
        <v>60.55</v>
      </c>
      <c r="D291" s="149" t="s">
        <v>356</v>
      </c>
      <c r="E291" s="149" t="s">
        <v>655</v>
      </c>
      <c r="F291" s="149"/>
      <c r="G291" s="228" t="str">
        <f t="shared" si="10"/>
        <v>1-</v>
      </c>
      <c r="H291" s="146" t="str">
        <f t="shared" si="11"/>
        <v>1506</v>
      </c>
    </row>
    <row r="292" spans="1:8" ht="24.75" customHeight="1">
      <c r="A292" s="149">
        <v>291</v>
      </c>
      <c r="B292" s="153" t="s">
        <v>1482</v>
      </c>
      <c r="C292" s="182">
        <v>59.61</v>
      </c>
      <c r="D292" s="149" t="s">
        <v>356</v>
      </c>
      <c r="E292" s="149" t="s">
        <v>655</v>
      </c>
      <c r="F292" s="149"/>
      <c r="G292" s="228" t="str">
        <f t="shared" si="10"/>
        <v>1-</v>
      </c>
      <c r="H292" s="146" t="str">
        <f t="shared" si="11"/>
        <v>1507</v>
      </c>
    </row>
    <row r="293" spans="1:8" ht="24.75" customHeight="1">
      <c r="A293" s="149">
        <v>292</v>
      </c>
      <c r="B293" s="153" t="s">
        <v>1484</v>
      </c>
      <c r="C293" s="182">
        <v>60.6</v>
      </c>
      <c r="D293" s="149" t="s">
        <v>356</v>
      </c>
      <c r="E293" s="149" t="s">
        <v>655</v>
      </c>
      <c r="F293" s="149"/>
      <c r="G293" s="228" t="str">
        <f t="shared" si="10"/>
        <v>1-</v>
      </c>
      <c r="H293" s="146" t="str">
        <f t="shared" si="11"/>
        <v>1601</v>
      </c>
    </row>
    <row r="294" spans="1:8" ht="24.75" customHeight="1">
      <c r="A294" s="149">
        <v>293</v>
      </c>
      <c r="B294" s="153" t="s">
        <v>1485</v>
      </c>
      <c r="C294" s="182">
        <v>60.08</v>
      </c>
      <c r="D294" s="149" t="s">
        <v>356</v>
      </c>
      <c r="E294" s="149" t="s">
        <v>655</v>
      </c>
      <c r="F294" s="149"/>
      <c r="G294" s="228" t="str">
        <f t="shared" si="10"/>
        <v>1-</v>
      </c>
      <c r="H294" s="146" t="str">
        <f t="shared" si="11"/>
        <v>1602</v>
      </c>
    </row>
    <row r="295" spans="1:8" ht="24.75" customHeight="1">
      <c r="A295" s="149">
        <v>294</v>
      </c>
      <c r="B295" s="153" t="s">
        <v>1486</v>
      </c>
      <c r="C295" s="182">
        <v>60.55</v>
      </c>
      <c r="D295" s="149" t="s">
        <v>356</v>
      </c>
      <c r="E295" s="149" t="s">
        <v>655</v>
      </c>
      <c r="F295" s="149"/>
      <c r="G295" s="228" t="str">
        <f t="shared" si="10"/>
        <v>1-</v>
      </c>
      <c r="H295" s="146" t="str">
        <f t="shared" si="11"/>
        <v>1603</v>
      </c>
    </row>
    <row r="296" spans="1:8" ht="24.75" customHeight="1">
      <c r="A296" s="149">
        <v>295</v>
      </c>
      <c r="B296" s="153" t="s">
        <v>1487</v>
      </c>
      <c r="C296" s="182">
        <v>60.08</v>
      </c>
      <c r="D296" s="149" t="s">
        <v>356</v>
      </c>
      <c r="E296" s="149" t="s">
        <v>655</v>
      </c>
      <c r="F296" s="149"/>
      <c r="G296" s="228" t="str">
        <f t="shared" si="10"/>
        <v>1-</v>
      </c>
      <c r="H296" s="146" t="str">
        <f t="shared" si="11"/>
        <v>1604</v>
      </c>
    </row>
    <row r="297" spans="1:8" ht="24.75" customHeight="1">
      <c r="A297" s="149">
        <v>296</v>
      </c>
      <c r="B297" s="153" t="s">
        <v>1488</v>
      </c>
      <c r="C297" s="182">
        <v>60.55</v>
      </c>
      <c r="D297" s="149" t="s">
        <v>356</v>
      </c>
      <c r="E297" s="149" t="s">
        <v>655</v>
      </c>
      <c r="F297" s="149"/>
      <c r="G297" s="228" t="str">
        <f t="shared" si="10"/>
        <v>1-</v>
      </c>
      <c r="H297" s="146" t="str">
        <f t="shared" si="11"/>
        <v>1605</v>
      </c>
    </row>
    <row r="298" spans="1:8" ht="24.75" customHeight="1">
      <c r="A298" s="149">
        <v>297</v>
      </c>
      <c r="B298" s="153" t="s">
        <v>1489</v>
      </c>
      <c r="C298" s="182">
        <v>60.55</v>
      </c>
      <c r="D298" s="149" t="s">
        <v>356</v>
      </c>
      <c r="E298" s="149" t="s">
        <v>655</v>
      </c>
      <c r="F298" s="149"/>
      <c r="G298" s="228" t="str">
        <f t="shared" si="10"/>
        <v>1-</v>
      </c>
      <c r="H298" s="146" t="str">
        <f t="shared" si="11"/>
        <v>1606</v>
      </c>
    </row>
    <row r="299" spans="1:8" ht="24.75" customHeight="1">
      <c r="A299" s="149">
        <v>298</v>
      </c>
      <c r="B299" s="153" t="s">
        <v>1490</v>
      </c>
      <c r="C299" s="182">
        <v>59.61</v>
      </c>
      <c r="D299" s="149" t="s">
        <v>356</v>
      </c>
      <c r="E299" s="149" t="s">
        <v>655</v>
      </c>
      <c r="F299" s="149"/>
      <c r="G299" s="228" t="str">
        <f t="shared" si="10"/>
        <v>1-</v>
      </c>
      <c r="H299" s="146" t="str">
        <f t="shared" si="11"/>
        <v>1607</v>
      </c>
    </row>
    <row r="300" spans="1:8" ht="24.75" customHeight="1">
      <c r="A300" s="149">
        <v>299</v>
      </c>
      <c r="B300" s="153" t="s">
        <v>1492</v>
      </c>
      <c r="C300" s="182">
        <v>60.6</v>
      </c>
      <c r="D300" s="149" t="s">
        <v>356</v>
      </c>
      <c r="E300" s="149" t="s">
        <v>655</v>
      </c>
      <c r="F300" s="149"/>
      <c r="G300" s="228" t="str">
        <f t="shared" si="10"/>
        <v>1-</v>
      </c>
      <c r="H300" s="146" t="str">
        <f t="shared" si="11"/>
        <v>1701</v>
      </c>
    </row>
    <row r="301" spans="1:8" ht="24.75" customHeight="1">
      <c r="A301" s="149">
        <v>300</v>
      </c>
      <c r="B301" s="153" t="s">
        <v>1493</v>
      </c>
      <c r="C301" s="182">
        <v>60.08</v>
      </c>
      <c r="D301" s="149" t="s">
        <v>356</v>
      </c>
      <c r="E301" s="149" t="s">
        <v>655</v>
      </c>
      <c r="F301" s="149"/>
      <c r="G301" s="228" t="str">
        <f t="shared" si="10"/>
        <v>1-</v>
      </c>
      <c r="H301" s="146" t="str">
        <f t="shared" si="11"/>
        <v>1702</v>
      </c>
    </row>
    <row r="302" spans="1:8" ht="24.75" customHeight="1">
      <c r="A302" s="149">
        <v>301</v>
      </c>
      <c r="B302" s="153" t="s">
        <v>1494</v>
      </c>
      <c r="C302" s="182">
        <v>60.55</v>
      </c>
      <c r="D302" s="149" t="s">
        <v>356</v>
      </c>
      <c r="E302" s="149" t="s">
        <v>655</v>
      </c>
      <c r="F302" s="149"/>
      <c r="G302" s="228" t="str">
        <f t="shared" si="10"/>
        <v>1-</v>
      </c>
      <c r="H302" s="146" t="str">
        <f t="shared" si="11"/>
        <v>1703</v>
      </c>
    </row>
    <row r="303" spans="1:8" ht="24.75" customHeight="1">
      <c r="A303" s="149">
        <v>302</v>
      </c>
      <c r="B303" s="153" t="s">
        <v>1495</v>
      </c>
      <c r="C303" s="182">
        <v>60.08</v>
      </c>
      <c r="D303" s="149" t="s">
        <v>356</v>
      </c>
      <c r="E303" s="149" t="s">
        <v>655</v>
      </c>
      <c r="F303" s="149"/>
      <c r="G303" s="228" t="str">
        <f t="shared" si="10"/>
        <v>1-</v>
      </c>
      <c r="H303" s="146" t="str">
        <f t="shared" si="11"/>
        <v>1704</v>
      </c>
    </row>
    <row r="304" spans="1:8" ht="24.75" customHeight="1">
      <c r="A304" s="149">
        <v>303</v>
      </c>
      <c r="B304" s="153" t="s">
        <v>1496</v>
      </c>
      <c r="C304" s="182">
        <v>60.55</v>
      </c>
      <c r="D304" s="149" t="s">
        <v>356</v>
      </c>
      <c r="E304" s="149" t="s">
        <v>655</v>
      </c>
      <c r="F304" s="149"/>
      <c r="G304" s="228" t="str">
        <f t="shared" si="10"/>
        <v>1-</v>
      </c>
      <c r="H304" s="146" t="str">
        <f t="shared" si="11"/>
        <v>1705</v>
      </c>
    </row>
    <row r="305" spans="1:8" ht="24.75" customHeight="1">
      <c r="A305" s="149">
        <v>304</v>
      </c>
      <c r="B305" s="153" t="s">
        <v>1497</v>
      </c>
      <c r="C305" s="182">
        <v>60.55</v>
      </c>
      <c r="D305" s="149" t="s">
        <v>356</v>
      </c>
      <c r="E305" s="149" t="s">
        <v>655</v>
      </c>
      <c r="F305" s="149"/>
      <c r="G305" s="228" t="str">
        <f t="shared" si="10"/>
        <v>1-</v>
      </c>
      <c r="H305" s="146" t="str">
        <f t="shared" si="11"/>
        <v>1706</v>
      </c>
    </row>
    <row r="306" spans="1:8" ht="24.75" customHeight="1">
      <c r="A306" s="149">
        <v>305</v>
      </c>
      <c r="B306" s="153" t="s">
        <v>1498</v>
      </c>
      <c r="C306" s="182">
        <v>59.61</v>
      </c>
      <c r="D306" s="149" t="s">
        <v>356</v>
      </c>
      <c r="E306" s="149" t="s">
        <v>655</v>
      </c>
      <c r="F306" s="149"/>
      <c r="G306" s="228" t="str">
        <f t="shared" si="10"/>
        <v>1-</v>
      </c>
      <c r="H306" s="146" t="str">
        <f t="shared" si="11"/>
        <v>1707</v>
      </c>
    </row>
    <row r="307" spans="1:8" ht="24.75" customHeight="1">
      <c r="A307" s="149">
        <v>306</v>
      </c>
      <c r="B307" s="153" t="s">
        <v>1500</v>
      </c>
      <c r="C307" s="182">
        <v>60.6</v>
      </c>
      <c r="D307" s="149" t="s">
        <v>356</v>
      </c>
      <c r="E307" s="149" t="s">
        <v>655</v>
      </c>
      <c r="F307" s="149"/>
      <c r="G307" s="228" t="str">
        <f t="shared" si="10"/>
        <v>1-</v>
      </c>
      <c r="H307" s="146" t="str">
        <f t="shared" si="11"/>
        <v>1801</v>
      </c>
    </row>
    <row r="308" spans="1:8" ht="24.75" customHeight="1">
      <c r="A308" s="149">
        <v>307</v>
      </c>
      <c r="B308" s="153" t="s">
        <v>1501</v>
      </c>
      <c r="C308" s="182">
        <v>60.08</v>
      </c>
      <c r="D308" s="149" t="s">
        <v>356</v>
      </c>
      <c r="E308" s="149" t="s">
        <v>655</v>
      </c>
      <c r="F308" s="149"/>
      <c r="G308" s="228" t="str">
        <f t="shared" si="10"/>
        <v>1-</v>
      </c>
      <c r="H308" s="146" t="str">
        <f t="shared" si="11"/>
        <v>1802</v>
      </c>
    </row>
    <row r="309" spans="1:8" ht="24.75" customHeight="1">
      <c r="A309" s="149">
        <v>308</v>
      </c>
      <c r="B309" s="153" t="s">
        <v>1502</v>
      </c>
      <c r="C309" s="182">
        <v>60.55</v>
      </c>
      <c r="D309" s="149" t="s">
        <v>356</v>
      </c>
      <c r="E309" s="149" t="s">
        <v>655</v>
      </c>
      <c r="F309" s="149"/>
      <c r="G309" s="228" t="str">
        <f t="shared" si="10"/>
        <v>1-</v>
      </c>
      <c r="H309" s="146" t="str">
        <f t="shared" si="11"/>
        <v>1803</v>
      </c>
    </row>
    <row r="310" spans="1:8" ht="24.75" customHeight="1">
      <c r="A310" s="149">
        <v>309</v>
      </c>
      <c r="B310" s="153" t="s">
        <v>1503</v>
      </c>
      <c r="C310" s="182">
        <v>60.08</v>
      </c>
      <c r="D310" s="149" t="s">
        <v>356</v>
      </c>
      <c r="E310" s="149" t="s">
        <v>655</v>
      </c>
      <c r="F310" s="149"/>
      <c r="G310" s="228" t="str">
        <f t="shared" si="10"/>
        <v>1-</v>
      </c>
      <c r="H310" s="146" t="str">
        <f t="shared" si="11"/>
        <v>1804</v>
      </c>
    </row>
    <row r="311" spans="1:8" ht="24.75" customHeight="1">
      <c r="A311" s="149">
        <v>310</v>
      </c>
      <c r="B311" s="153" t="s">
        <v>1504</v>
      </c>
      <c r="C311" s="182">
        <v>60.55</v>
      </c>
      <c r="D311" s="149" t="s">
        <v>356</v>
      </c>
      <c r="E311" s="149" t="s">
        <v>655</v>
      </c>
      <c r="F311" s="149"/>
      <c r="G311" s="228" t="str">
        <f t="shared" si="10"/>
        <v>1-</v>
      </c>
      <c r="H311" s="146" t="str">
        <f t="shared" si="11"/>
        <v>1805</v>
      </c>
    </row>
    <row r="312" spans="1:8" ht="24.75" customHeight="1">
      <c r="A312" s="149">
        <v>311</v>
      </c>
      <c r="B312" s="153" t="s">
        <v>1505</v>
      </c>
      <c r="C312" s="182">
        <v>60.55</v>
      </c>
      <c r="D312" s="149" t="s">
        <v>356</v>
      </c>
      <c r="E312" s="149" t="s">
        <v>655</v>
      </c>
      <c r="F312" s="149"/>
      <c r="G312" s="228" t="str">
        <f t="shared" si="10"/>
        <v>1-</v>
      </c>
      <c r="H312" s="146" t="str">
        <f t="shared" si="11"/>
        <v>1806</v>
      </c>
    </row>
    <row r="313" spans="1:8" ht="24.75" customHeight="1">
      <c r="A313" s="149">
        <v>312</v>
      </c>
      <c r="B313" s="153" t="s">
        <v>1506</v>
      </c>
      <c r="C313" s="182">
        <v>59.61</v>
      </c>
      <c r="D313" s="149" t="s">
        <v>356</v>
      </c>
      <c r="E313" s="149" t="s">
        <v>655</v>
      </c>
      <c r="F313" s="149"/>
      <c r="G313" s="228" t="str">
        <f t="shared" si="10"/>
        <v>1-</v>
      </c>
      <c r="H313" s="146" t="str">
        <f t="shared" si="11"/>
        <v>1807</v>
      </c>
    </row>
    <row r="314" spans="1:8" ht="24.75" customHeight="1">
      <c r="A314" s="149">
        <v>313</v>
      </c>
      <c r="B314" s="153" t="s">
        <v>1508</v>
      </c>
      <c r="C314" s="182">
        <v>60.6</v>
      </c>
      <c r="D314" s="149" t="s">
        <v>356</v>
      </c>
      <c r="E314" s="149" t="s">
        <v>655</v>
      </c>
      <c r="F314" s="149"/>
      <c r="G314" s="228" t="str">
        <f t="shared" si="10"/>
        <v>1-</v>
      </c>
      <c r="H314" s="146" t="str">
        <f t="shared" si="11"/>
        <v>1901</v>
      </c>
    </row>
    <row r="315" spans="1:8" ht="24.75" customHeight="1">
      <c r="A315" s="149">
        <v>314</v>
      </c>
      <c r="B315" s="153" t="s">
        <v>1509</v>
      </c>
      <c r="C315" s="182">
        <v>60.08</v>
      </c>
      <c r="D315" s="149" t="s">
        <v>356</v>
      </c>
      <c r="E315" s="149" t="s">
        <v>655</v>
      </c>
      <c r="F315" s="149"/>
      <c r="G315" s="228" t="str">
        <f t="shared" si="10"/>
        <v>1-</v>
      </c>
      <c r="H315" s="146" t="str">
        <f t="shared" si="11"/>
        <v>1902</v>
      </c>
    </row>
    <row r="316" spans="1:8" ht="24.75" customHeight="1">
      <c r="A316" s="149">
        <v>315</v>
      </c>
      <c r="B316" s="153" t="s">
        <v>1510</v>
      </c>
      <c r="C316" s="182">
        <v>60.55</v>
      </c>
      <c r="D316" s="149" t="s">
        <v>356</v>
      </c>
      <c r="E316" s="149" t="s">
        <v>655</v>
      </c>
      <c r="F316" s="149"/>
      <c r="G316" s="228" t="str">
        <f t="shared" si="10"/>
        <v>1-</v>
      </c>
      <c r="H316" s="146" t="str">
        <f t="shared" si="11"/>
        <v>1903</v>
      </c>
    </row>
    <row r="317" spans="1:8" ht="24.75" customHeight="1">
      <c r="A317" s="149">
        <v>316</v>
      </c>
      <c r="B317" s="153" t="s">
        <v>1511</v>
      </c>
      <c r="C317" s="182">
        <v>60.08</v>
      </c>
      <c r="D317" s="149" t="s">
        <v>356</v>
      </c>
      <c r="E317" s="149" t="s">
        <v>655</v>
      </c>
      <c r="F317" s="149"/>
      <c r="G317" s="228" t="str">
        <f t="shared" si="10"/>
        <v>1-</v>
      </c>
      <c r="H317" s="146" t="str">
        <f t="shared" si="11"/>
        <v>1904</v>
      </c>
    </row>
    <row r="318" spans="1:8" ht="24.75" customHeight="1">
      <c r="A318" s="149">
        <v>317</v>
      </c>
      <c r="B318" s="153" t="s">
        <v>1512</v>
      </c>
      <c r="C318" s="182">
        <v>60.55</v>
      </c>
      <c r="D318" s="149" t="s">
        <v>356</v>
      </c>
      <c r="E318" s="149" t="s">
        <v>655</v>
      </c>
      <c r="F318" s="149"/>
      <c r="G318" s="228" t="str">
        <f t="shared" si="10"/>
        <v>1-</v>
      </c>
      <c r="H318" s="146" t="str">
        <f t="shared" si="11"/>
        <v>1905</v>
      </c>
    </row>
    <row r="319" spans="1:8" ht="24.75" customHeight="1">
      <c r="A319" s="149">
        <v>318</v>
      </c>
      <c r="B319" s="153" t="s">
        <v>1513</v>
      </c>
      <c r="C319" s="182">
        <v>60.55</v>
      </c>
      <c r="D319" s="149" t="s">
        <v>356</v>
      </c>
      <c r="E319" s="149" t="s">
        <v>655</v>
      </c>
      <c r="F319" s="149"/>
      <c r="G319" s="228" t="str">
        <f t="shared" si="10"/>
        <v>1-</v>
      </c>
      <c r="H319" s="146" t="str">
        <f t="shared" si="11"/>
        <v>1906</v>
      </c>
    </row>
    <row r="320" spans="1:8" ht="24.75" customHeight="1">
      <c r="A320" s="149">
        <v>319</v>
      </c>
      <c r="B320" s="153" t="s">
        <v>2113</v>
      </c>
      <c r="C320" s="182">
        <v>59.61</v>
      </c>
      <c r="D320" s="149" t="s">
        <v>356</v>
      </c>
      <c r="E320" s="149" t="s">
        <v>655</v>
      </c>
      <c r="F320" s="149"/>
      <c r="G320" s="228" t="str">
        <f t="shared" si="10"/>
        <v>1-</v>
      </c>
      <c r="H320" s="146" t="str">
        <f t="shared" si="11"/>
        <v>1907</v>
      </c>
    </row>
    <row r="321" spans="1:8" ht="24.75" customHeight="1">
      <c r="A321" s="149">
        <v>320</v>
      </c>
      <c r="B321" s="153" t="s">
        <v>1514</v>
      </c>
      <c r="C321" s="182">
        <v>60.6</v>
      </c>
      <c r="D321" s="149" t="s">
        <v>356</v>
      </c>
      <c r="E321" s="149" t="s">
        <v>655</v>
      </c>
      <c r="F321" s="149"/>
      <c r="G321" s="228" t="str">
        <f t="shared" si="10"/>
        <v>1-</v>
      </c>
      <c r="H321" s="146" t="str">
        <f t="shared" si="11"/>
        <v>2001</v>
      </c>
    </row>
    <row r="322" spans="1:8" ht="24.75" customHeight="1">
      <c r="A322" s="149">
        <v>321</v>
      </c>
      <c r="B322" s="153" t="s">
        <v>1515</v>
      </c>
      <c r="C322" s="182">
        <v>60.08</v>
      </c>
      <c r="D322" s="149" t="s">
        <v>356</v>
      </c>
      <c r="E322" s="149" t="s">
        <v>655</v>
      </c>
      <c r="F322" s="149"/>
      <c r="G322" s="228" t="str">
        <f t="shared" si="10"/>
        <v>1-</v>
      </c>
      <c r="H322" s="146" t="str">
        <f t="shared" si="11"/>
        <v>2002</v>
      </c>
    </row>
    <row r="323" spans="1:8" ht="24.75" customHeight="1">
      <c r="A323" s="149">
        <v>322</v>
      </c>
      <c r="B323" s="153" t="s">
        <v>1516</v>
      </c>
      <c r="C323" s="182">
        <v>60.55</v>
      </c>
      <c r="D323" s="149" t="s">
        <v>356</v>
      </c>
      <c r="E323" s="149" t="s">
        <v>655</v>
      </c>
      <c r="F323" s="149"/>
      <c r="G323" s="228" t="str">
        <f t="shared" ref="G323:G386" si="12">LEFT(B323,2)</f>
        <v>1-</v>
      </c>
      <c r="H323" s="146" t="str">
        <f t="shared" ref="H323:H386" si="13">RIGHT(B323,4)</f>
        <v>2003</v>
      </c>
    </row>
    <row r="324" spans="1:8" ht="24.75" customHeight="1">
      <c r="A324" s="149">
        <v>323</v>
      </c>
      <c r="B324" s="153" t="s">
        <v>1517</v>
      </c>
      <c r="C324" s="182">
        <v>60.08</v>
      </c>
      <c r="D324" s="149" t="s">
        <v>356</v>
      </c>
      <c r="E324" s="149" t="s">
        <v>655</v>
      </c>
      <c r="F324" s="149"/>
      <c r="G324" s="228" t="str">
        <f t="shared" si="12"/>
        <v>1-</v>
      </c>
      <c r="H324" s="146" t="str">
        <f t="shared" si="13"/>
        <v>2004</v>
      </c>
    </row>
    <row r="325" spans="1:8" ht="24.75" customHeight="1">
      <c r="A325" s="149">
        <v>324</v>
      </c>
      <c r="B325" s="153" t="s">
        <v>1518</v>
      </c>
      <c r="C325" s="182">
        <v>60.55</v>
      </c>
      <c r="D325" s="149" t="s">
        <v>356</v>
      </c>
      <c r="E325" s="149" t="s">
        <v>655</v>
      </c>
      <c r="F325" s="149"/>
      <c r="G325" s="228" t="str">
        <f t="shared" si="12"/>
        <v>1-</v>
      </c>
      <c r="H325" s="146" t="str">
        <f t="shared" si="13"/>
        <v>2005</v>
      </c>
    </row>
    <row r="326" spans="1:8" ht="24.75" customHeight="1">
      <c r="A326" s="149">
        <v>325</v>
      </c>
      <c r="B326" s="153" t="s">
        <v>1519</v>
      </c>
      <c r="C326" s="182">
        <v>60.55</v>
      </c>
      <c r="D326" s="149" t="s">
        <v>356</v>
      </c>
      <c r="E326" s="149" t="s">
        <v>655</v>
      </c>
      <c r="F326" s="149"/>
      <c r="G326" s="228" t="str">
        <f t="shared" si="12"/>
        <v>1-</v>
      </c>
      <c r="H326" s="146" t="str">
        <f t="shared" si="13"/>
        <v>2006</v>
      </c>
    </row>
    <row r="327" spans="1:8" ht="24.75" customHeight="1">
      <c r="A327" s="149">
        <v>326</v>
      </c>
      <c r="B327" s="153" t="s">
        <v>1520</v>
      </c>
      <c r="C327" s="182">
        <v>59.61</v>
      </c>
      <c r="D327" s="149" t="s">
        <v>356</v>
      </c>
      <c r="E327" s="149" t="s">
        <v>655</v>
      </c>
      <c r="F327" s="149"/>
      <c r="G327" s="228" t="str">
        <f t="shared" si="12"/>
        <v>1-</v>
      </c>
      <c r="H327" s="146" t="str">
        <f t="shared" si="13"/>
        <v>2007</v>
      </c>
    </row>
    <row r="328" spans="1:8" ht="24.75" customHeight="1">
      <c r="A328" s="149">
        <v>327</v>
      </c>
      <c r="B328" s="153" t="s">
        <v>1230</v>
      </c>
      <c r="C328" s="182">
        <v>60.35</v>
      </c>
      <c r="D328" s="149" t="s">
        <v>356</v>
      </c>
      <c r="E328" s="149" t="s">
        <v>655</v>
      </c>
      <c r="F328" s="149"/>
      <c r="G328" s="228" t="str">
        <f t="shared" si="12"/>
        <v>1-</v>
      </c>
      <c r="H328" s="146" t="str">
        <f t="shared" si="13"/>
        <v>-201</v>
      </c>
    </row>
    <row r="329" spans="1:8" ht="24.75" customHeight="1">
      <c r="A329" s="149">
        <v>328</v>
      </c>
      <c r="B329" s="153" t="s">
        <v>784</v>
      </c>
      <c r="C329" s="182">
        <v>60.01</v>
      </c>
      <c r="D329" s="149" t="s">
        <v>356</v>
      </c>
      <c r="E329" s="149" t="s">
        <v>655</v>
      </c>
      <c r="F329" s="149"/>
      <c r="G329" s="228" t="str">
        <f t="shared" si="12"/>
        <v>1-</v>
      </c>
      <c r="H329" s="146" t="str">
        <f t="shared" si="13"/>
        <v>-202</v>
      </c>
    </row>
    <row r="330" spans="1:8" ht="24.75" customHeight="1">
      <c r="A330" s="149">
        <v>329</v>
      </c>
      <c r="B330" s="153" t="s">
        <v>785</v>
      </c>
      <c r="C330" s="182">
        <v>60.48</v>
      </c>
      <c r="D330" s="149" t="s">
        <v>356</v>
      </c>
      <c r="E330" s="149" t="s">
        <v>655</v>
      </c>
      <c r="F330" s="149"/>
      <c r="G330" s="228" t="str">
        <f t="shared" si="12"/>
        <v>1-</v>
      </c>
      <c r="H330" s="146" t="str">
        <f t="shared" si="13"/>
        <v>-203</v>
      </c>
    </row>
    <row r="331" spans="1:8" ht="24.75" customHeight="1">
      <c r="A331" s="149">
        <v>330</v>
      </c>
      <c r="B331" s="153" t="s">
        <v>786</v>
      </c>
      <c r="C331" s="182">
        <v>60.01</v>
      </c>
      <c r="D331" s="149" t="s">
        <v>356</v>
      </c>
      <c r="E331" s="149" t="s">
        <v>655</v>
      </c>
      <c r="F331" s="149"/>
      <c r="G331" s="228" t="str">
        <f t="shared" si="12"/>
        <v>1-</v>
      </c>
      <c r="H331" s="146" t="str">
        <f t="shared" si="13"/>
        <v>-204</v>
      </c>
    </row>
    <row r="332" spans="1:8" ht="24.75" customHeight="1">
      <c r="A332" s="149">
        <v>331</v>
      </c>
      <c r="B332" s="153" t="s">
        <v>787</v>
      </c>
      <c r="C332" s="182">
        <v>60.48</v>
      </c>
      <c r="D332" s="149" t="s">
        <v>356</v>
      </c>
      <c r="E332" s="149" t="s">
        <v>655</v>
      </c>
      <c r="F332" s="149"/>
      <c r="G332" s="228" t="str">
        <f t="shared" si="12"/>
        <v>1-</v>
      </c>
      <c r="H332" s="146" t="str">
        <f t="shared" si="13"/>
        <v>-205</v>
      </c>
    </row>
    <row r="333" spans="1:8" ht="24.75" customHeight="1">
      <c r="A333" s="149">
        <v>332</v>
      </c>
      <c r="B333" s="153" t="s">
        <v>1440</v>
      </c>
      <c r="C333" s="182">
        <v>60.48</v>
      </c>
      <c r="D333" s="149" t="s">
        <v>356</v>
      </c>
      <c r="E333" s="149" t="s">
        <v>655</v>
      </c>
      <c r="F333" s="149"/>
      <c r="G333" s="228" t="str">
        <f t="shared" si="12"/>
        <v>1-</v>
      </c>
      <c r="H333" s="146" t="str">
        <f t="shared" si="13"/>
        <v>-206</v>
      </c>
    </row>
    <row r="334" spans="1:8" ht="24.75" customHeight="1">
      <c r="A334" s="149">
        <v>333</v>
      </c>
      <c r="B334" s="153" t="s">
        <v>2272</v>
      </c>
      <c r="C334" s="182">
        <v>59.5</v>
      </c>
      <c r="D334" s="149" t="s">
        <v>356</v>
      </c>
      <c r="E334" s="149" t="s">
        <v>655</v>
      </c>
      <c r="F334" s="149"/>
      <c r="G334" s="228" t="str">
        <f t="shared" si="12"/>
        <v>1-</v>
      </c>
      <c r="H334" s="146" t="str">
        <f t="shared" si="13"/>
        <v>-207</v>
      </c>
    </row>
    <row r="335" spans="1:8" ht="24.75" customHeight="1">
      <c r="A335" s="149">
        <v>334</v>
      </c>
      <c r="B335" s="153" t="s">
        <v>1522</v>
      </c>
      <c r="C335" s="182">
        <v>60.6</v>
      </c>
      <c r="D335" s="149" t="s">
        <v>356</v>
      </c>
      <c r="E335" s="149" t="s">
        <v>655</v>
      </c>
      <c r="F335" s="149"/>
      <c r="G335" s="228" t="str">
        <f t="shared" si="12"/>
        <v>1-</v>
      </c>
      <c r="H335" s="146" t="str">
        <f t="shared" si="13"/>
        <v>2101</v>
      </c>
    </row>
    <row r="336" spans="1:8" ht="24.75" customHeight="1">
      <c r="A336" s="149">
        <v>335</v>
      </c>
      <c r="B336" s="153" t="s">
        <v>1523</v>
      </c>
      <c r="C336" s="182">
        <v>60.08</v>
      </c>
      <c r="D336" s="149" t="s">
        <v>356</v>
      </c>
      <c r="E336" s="149" t="s">
        <v>655</v>
      </c>
      <c r="F336" s="149"/>
      <c r="G336" s="228" t="str">
        <f t="shared" si="12"/>
        <v>1-</v>
      </c>
      <c r="H336" s="146" t="str">
        <f t="shared" si="13"/>
        <v>2102</v>
      </c>
    </row>
    <row r="337" spans="1:8" ht="24.75" customHeight="1">
      <c r="A337" s="149">
        <v>336</v>
      </c>
      <c r="B337" s="153" t="s">
        <v>1524</v>
      </c>
      <c r="C337" s="182">
        <v>60.55</v>
      </c>
      <c r="D337" s="149" t="s">
        <v>356</v>
      </c>
      <c r="E337" s="149" t="s">
        <v>655</v>
      </c>
      <c r="F337" s="149"/>
      <c r="G337" s="228" t="str">
        <f t="shared" si="12"/>
        <v>1-</v>
      </c>
      <c r="H337" s="146" t="str">
        <f t="shared" si="13"/>
        <v>2103</v>
      </c>
    </row>
    <row r="338" spans="1:8" ht="24.75" customHeight="1">
      <c r="A338" s="149">
        <v>337</v>
      </c>
      <c r="B338" s="153" t="s">
        <v>1525</v>
      </c>
      <c r="C338" s="182">
        <v>60.08</v>
      </c>
      <c r="D338" s="149" t="s">
        <v>356</v>
      </c>
      <c r="E338" s="149" t="s">
        <v>655</v>
      </c>
      <c r="F338" s="149"/>
      <c r="G338" s="228" t="str">
        <f t="shared" si="12"/>
        <v>1-</v>
      </c>
      <c r="H338" s="146" t="str">
        <f t="shared" si="13"/>
        <v>2104</v>
      </c>
    </row>
    <row r="339" spans="1:8" ht="24.75" customHeight="1">
      <c r="A339" s="149">
        <v>338</v>
      </c>
      <c r="B339" s="153" t="s">
        <v>1526</v>
      </c>
      <c r="C339" s="182">
        <v>60.55</v>
      </c>
      <c r="D339" s="149" t="s">
        <v>356</v>
      </c>
      <c r="E339" s="149" t="s">
        <v>655</v>
      </c>
      <c r="F339" s="149"/>
      <c r="G339" s="228" t="str">
        <f t="shared" si="12"/>
        <v>1-</v>
      </c>
      <c r="H339" s="146" t="str">
        <f t="shared" si="13"/>
        <v>2105</v>
      </c>
    </row>
    <row r="340" spans="1:8" ht="24.75" customHeight="1">
      <c r="A340" s="149">
        <v>339</v>
      </c>
      <c r="B340" s="153" t="s">
        <v>2105</v>
      </c>
      <c r="C340" s="182">
        <v>60.55</v>
      </c>
      <c r="D340" s="149" t="s">
        <v>356</v>
      </c>
      <c r="E340" s="149" t="s">
        <v>655</v>
      </c>
      <c r="F340" s="149"/>
      <c r="G340" s="228" t="str">
        <f t="shared" si="12"/>
        <v>1-</v>
      </c>
      <c r="H340" s="146" t="str">
        <f t="shared" si="13"/>
        <v>2106</v>
      </c>
    </row>
    <row r="341" spans="1:8" ht="24.75" customHeight="1">
      <c r="A341" s="149">
        <v>340</v>
      </c>
      <c r="B341" s="153" t="s">
        <v>2106</v>
      </c>
      <c r="C341" s="182">
        <v>59.61</v>
      </c>
      <c r="D341" s="149" t="s">
        <v>356</v>
      </c>
      <c r="E341" s="149" t="s">
        <v>655</v>
      </c>
      <c r="F341" s="149"/>
      <c r="G341" s="228" t="str">
        <f t="shared" si="12"/>
        <v>1-</v>
      </c>
      <c r="H341" s="146" t="str">
        <f t="shared" si="13"/>
        <v>2107</v>
      </c>
    </row>
    <row r="342" spans="1:8" ht="24.75" customHeight="1">
      <c r="A342" s="149">
        <v>341</v>
      </c>
      <c r="B342" s="153" t="s">
        <v>3117</v>
      </c>
      <c r="C342" s="182">
        <v>60.6</v>
      </c>
      <c r="D342" s="149" t="s">
        <v>356</v>
      </c>
      <c r="E342" s="149" t="s">
        <v>655</v>
      </c>
      <c r="F342" s="149"/>
      <c r="G342" s="228" t="str">
        <f t="shared" si="12"/>
        <v>1-</v>
      </c>
      <c r="H342" s="146" t="str">
        <f t="shared" si="13"/>
        <v>2201</v>
      </c>
    </row>
    <row r="343" spans="1:8" ht="24.75" customHeight="1">
      <c r="A343" s="149">
        <v>342</v>
      </c>
      <c r="B343" s="153" t="s">
        <v>3118</v>
      </c>
      <c r="C343" s="182">
        <v>60.08</v>
      </c>
      <c r="D343" s="149" t="s">
        <v>356</v>
      </c>
      <c r="E343" s="149" t="s">
        <v>655</v>
      </c>
      <c r="F343" s="149"/>
      <c r="G343" s="228" t="str">
        <f t="shared" si="12"/>
        <v>1-</v>
      </c>
      <c r="H343" s="146" t="str">
        <f t="shared" si="13"/>
        <v>2202</v>
      </c>
    </row>
    <row r="344" spans="1:8" ht="24.75" customHeight="1">
      <c r="A344" s="149">
        <v>343</v>
      </c>
      <c r="B344" s="153" t="s">
        <v>3119</v>
      </c>
      <c r="C344" s="182">
        <v>60.55</v>
      </c>
      <c r="D344" s="149" t="s">
        <v>356</v>
      </c>
      <c r="E344" s="149" t="s">
        <v>655</v>
      </c>
      <c r="F344" s="149"/>
      <c r="G344" s="228" t="str">
        <f t="shared" si="12"/>
        <v>1-</v>
      </c>
      <c r="H344" s="146" t="str">
        <f t="shared" si="13"/>
        <v>2203</v>
      </c>
    </row>
    <row r="345" spans="1:8" ht="24.75" customHeight="1">
      <c r="A345" s="149">
        <v>344</v>
      </c>
      <c r="B345" s="153" t="s">
        <v>3120</v>
      </c>
      <c r="C345" s="182">
        <v>60.08</v>
      </c>
      <c r="D345" s="149" t="s">
        <v>356</v>
      </c>
      <c r="E345" s="149" t="s">
        <v>655</v>
      </c>
      <c r="F345" s="149"/>
      <c r="G345" s="228" t="str">
        <f t="shared" si="12"/>
        <v>1-</v>
      </c>
      <c r="H345" s="146" t="str">
        <f t="shared" si="13"/>
        <v>2204</v>
      </c>
    </row>
    <row r="346" spans="1:8" ht="24.75" customHeight="1">
      <c r="A346" s="149">
        <v>345</v>
      </c>
      <c r="B346" s="153" t="s">
        <v>3121</v>
      </c>
      <c r="C346" s="182">
        <v>60.55</v>
      </c>
      <c r="D346" s="149" t="s">
        <v>356</v>
      </c>
      <c r="E346" s="149" t="s">
        <v>655</v>
      </c>
      <c r="F346" s="149"/>
      <c r="G346" s="228" t="str">
        <f t="shared" si="12"/>
        <v>1-</v>
      </c>
      <c r="H346" s="146" t="str">
        <f t="shared" si="13"/>
        <v>2205</v>
      </c>
    </row>
    <row r="347" spans="1:8" ht="24.75" customHeight="1">
      <c r="A347" s="149">
        <v>346</v>
      </c>
      <c r="B347" s="153" t="s">
        <v>3122</v>
      </c>
      <c r="C347" s="182">
        <v>60.55</v>
      </c>
      <c r="D347" s="149" t="s">
        <v>356</v>
      </c>
      <c r="E347" s="149" t="s">
        <v>655</v>
      </c>
      <c r="F347" s="149"/>
      <c r="G347" s="228" t="str">
        <f t="shared" si="12"/>
        <v>1-</v>
      </c>
      <c r="H347" s="146" t="str">
        <f t="shared" si="13"/>
        <v>2206</v>
      </c>
    </row>
    <row r="348" spans="1:8" ht="24.75" customHeight="1">
      <c r="A348" s="149">
        <v>347</v>
      </c>
      <c r="B348" s="153" t="s">
        <v>3123</v>
      </c>
      <c r="C348" s="182">
        <v>59.61</v>
      </c>
      <c r="D348" s="149" t="s">
        <v>356</v>
      </c>
      <c r="E348" s="149" t="s">
        <v>655</v>
      </c>
      <c r="F348" s="149"/>
      <c r="G348" s="228" t="str">
        <f t="shared" si="12"/>
        <v>1-</v>
      </c>
      <c r="H348" s="146" t="str">
        <f t="shared" si="13"/>
        <v>2207</v>
      </c>
    </row>
    <row r="349" spans="1:8" ht="24.75" customHeight="1">
      <c r="A349" s="149">
        <v>348</v>
      </c>
      <c r="B349" s="153" t="s">
        <v>3124</v>
      </c>
      <c r="C349" s="182">
        <v>60.6</v>
      </c>
      <c r="D349" s="149" t="s">
        <v>356</v>
      </c>
      <c r="E349" s="149" t="s">
        <v>655</v>
      </c>
      <c r="F349" s="149"/>
      <c r="G349" s="228" t="str">
        <f t="shared" si="12"/>
        <v>1-</v>
      </c>
      <c r="H349" s="146" t="str">
        <f t="shared" si="13"/>
        <v>2301</v>
      </c>
    </row>
    <row r="350" spans="1:8" ht="24.75" customHeight="1">
      <c r="A350" s="149">
        <v>349</v>
      </c>
      <c r="B350" s="153" t="s">
        <v>3125</v>
      </c>
      <c r="C350" s="182">
        <v>60.08</v>
      </c>
      <c r="D350" s="149" t="s">
        <v>356</v>
      </c>
      <c r="E350" s="149" t="s">
        <v>655</v>
      </c>
      <c r="F350" s="149"/>
      <c r="G350" s="228" t="str">
        <f t="shared" si="12"/>
        <v>1-</v>
      </c>
      <c r="H350" s="146" t="str">
        <f t="shared" si="13"/>
        <v>2302</v>
      </c>
    </row>
    <row r="351" spans="1:8" ht="24.75" customHeight="1">
      <c r="A351" s="149">
        <v>350</v>
      </c>
      <c r="B351" s="153" t="s">
        <v>3126</v>
      </c>
      <c r="C351" s="182">
        <v>60.55</v>
      </c>
      <c r="D351" s="149" t="s">
        <v>356</v>
      </c>
      <c r="E351" s="149" t="s">
        <v>655</v>
      </c>
      <c r="F351" s="149"/>
      <c r="G351" s="228" t="str">
        <f t="shared" si="12"/>
        <v>1-</v>
      </c>
      <c r="H351" s="146" t="str">
        <f t="shared" si="13"/>
        <v>2303</v>
      </c>
    </row>
    <row r="352" spans="1:8" ht="24.75" customHeight="1">
      <c r="A352" s="149">
        <v>351</v>
      </c>
      <c r="B352" s="153" t="s">
        <v>3127</v>
      </c>
      <c r="C352" s="182">
        <v>60.08</v>
      </c>
      <c r="D352" s="149" t="s">
        <v>356</v>
      </c>
      <c r="E352" s="149" t="s">
        <v>655</v>
      </c>
      <c r="F352" s="149"/>
      <c r="G352" s="228" t="str">
        <f t="shared" si="12"/>
        <v>1-</v>
      </c>
      <c r="H352" s="146" t="str">
        <f t="shared" si="13"/>
        <v>2304</v>
      </c>
    </row>
    <row r="353" spans="1:8" ht="24.75" customHeight="1">
      <c r="A353" s="149">
        <v>352</v>
      </c>
      <c r="B353" s="153" t="s">
        <v>3128</v>
      </c>
      <c r="C353" s="182">
        <v>60.55</v>
      </c>
      <c r="D353" s="149" t="s">
        <v>356</v>
      </c>
      <c r="E353" s="149" t="s">
        <v>655</v>
      </c>
      <c r="F353" s="149"/>
      <c r="G353" s="228" t="str">
        <f t="shared" si="12"/>
        <v>1-</v>
      </c>
      <c r="H353" s="146" t="str">
        <f t="shared" si="13"/>
        <v>2305</v>
      </c>
    </row>
    <row r="354" spans="1:8" ht="24.75" customHeight="1">
      <c r="A354" s="149">
        <v>353</v>
      </c>
      <c r="B354" s="153" t="s">
        <v>3129</v>
      </c>
      <c r="C354" s="182">
        <v>60.55</v>
      </c>
      <c r="D354" s="149" t="s">
        <v>356</v>
      </c>
      <c r="E354" s="149" t="s">
        <v>655</v>
      </c>
      <c r="F354" s="149"/>
      <c r="G354" s="228" t="str">
        <f t="shared" si="12"/>
        <v>1-</v>
      </c>
      <c r="H354" s="146" t="str">
        <f t="shared" si="13"/>
        <v>2306</v>
      </c>
    </row>
    <row r="355" spans="1:8" ht="24.75" customHeight="1">
      <c r="A355" s="149">
        <v>354</v>
      </c>
      <c r="B355" s="153" t="s">
        <v>3130</v>
      </c>
      <c r="C355" s="182">
        <v>59.61</v>
      </c>
      <c r="D355" s="149" t="s">
        <v>356</v>
      </c>
      <c r="E355" s="149" t="s">
        <v>655</v>
      </c>
      <c r="F355" s="149"/>
      <c r="G355" s="228" t="str">
        <f t="shared" si="12"/>
        <v>1-</v>
      </c>
      <c r="H355" s="146" t="str">
        <f t="shared" si="13"/>
        <v>2307</v>
      </c>
    </row>
    <row r="356" spans="1:8" ht="24.75" customHeight="1">
      <c r="A356" s="149">
        <v>355</v>
      </c>
      <c r="B356" s="153" t="s">
        <v>3131</v>
      </c>
      <c r="C356" s="182">
        <v>60.6</v>
      </c>
      <c r="D356" s="149" t="s">
        <v>356</v>
      </c>
      <c r="E356" s="149" t="s">
        <v>655</v>
      </c>
      <c r="F356" s="149"/>
      <c r="G356" s="228" t="str">
        <f t="shared" si="12"/>
        <v>1-</v>
      </c>
      <c r="H356" s="146" t="str">
        <f t="shared" si="13"/>
        <v>2401</v>
      </c>
    </row>
    <row r="357" spans="1:8" ht="24.75" customHeight="1">
      <c r="A357" s="149">
        <v>356</v>
      </c>
      <c r="B357" s="153" t="s">
        <v>3132</v>
      </c>
      <c r="C357" s="182">
        <v>60.08</v>
      </c>
      <c r="D357" s="149" t="s">
        <v>356</v>
      </c>
      <c r="E357" s="149" t="s">
        <v>655</v>
      </c>
      <c r="F357" s="149"/>
      <c r="G357" s="228" t="str">
        <f t="shared" si="12"/>
        <v>1-</v>
      </c>
      <c r="H357" s="146" t="str">
        <f t="shared" si="13"/>
        <v>2402</v>
      </c>
    </row>
    <row r="358" spans="1:8" ht="24.75" customHeight="1">
      <c r="A358" s="149">
        <v>357</v>
      </c>
      <c r="B358" s="153" t="s">
        <v>3133</v>
      </c>
      <c r="C358" s="182">
        <v>60.55</v>
      </c>
      <c r="D358" s="149" t="s">
        <v>356</v>
      </c>
      <c r="E358" s="149" t="s">
        <v>655</v>
      </c>
      <c r="F358" s="149"/>
      <c r="G358" s="228" t="str">
        <f t="shared" si="12"/>
        <v>1-</v>
      </c>
      <c r="H358" s="146" t="str">
        <f t="shared" si="13"/>
        <v>2403</v>
      </c>
    </row>
    <row r="359" spans="1:8" ht="24.75" customHeight="1">
      <c r="A359" s="149">
        <v>358</v>
      </c>
      <c r="B359" s="153" t="s">
        <v>3134</v>
      </c>
      <c r="C359" s="182">
        <v>60.08</v>
      </c>
      <c r="D359" s="149" t="s">
        <v>356</v>
      </c>
      <c r="E359" s="149" t="s">
        <v>655</v>
      </c>
      <c r="F359" s="149"/>
      <c r="G359" s="228" t="str">
        <f t="shared" si="12"/>
        <v>1-</v>
      </c>
      <c r="H359" s="146" t="str">
        <f t="shared" si="13"/>
        <v>2404</v>
      </c>
    </row>
    <row r="360" spans="1:8" ht="24.75" customHeight="1">
      <c r="A360" s="149">
        <v>359</v>
      </c>
      <c r="B360" s="153" t="s">
        <v>3135</v>
      </c>
      <c r="C360" s="182">
        <v>60.55</v>
      </c>
      <c r="D360" s="149" t="s">
        <v>356</v>
      </c>
      <c r="E360" s="149" t="s">
        <v>655</v>
      </c>
      <c r="F360" s="149"/>
      <c r="G360" s="228" t="str">
        <f t="shared" si="12"/>
        <v>1-</v>
      </c>
      <c r="H360" s="146" t="str">
        <f t="shared" si="13"/>
        <v>2405</v>
      </c>
    </row>
    <row r="361" spans="1:8" ht="24.75" customHeight="1">
      <c r="A361" s="149">
        <v>360</v>
      </c>
      <c r="B361" s="153" t="s">
        <v>3136</v>
      </c>
      <c r="C361" s="182">
        <v>60.55</v>
      </c>
      <c r="D361" s="149" t="s">
        <v>356</v>
      </c>
      <c r="E361" s="149" t="s">
        <v>655</v>
      </c>
      <c r="F361" s="149"/>
      <c r="G361" s="228" t="str">
        <f t="shared" si="12"/>
        <v>1-</v>
      </c>
      <c r="H361" s="146" t="str">
        <f t="shared" si="13"/>
        <v>2406</v>
      </c>
    </row>
    <row r="362" spans="1:8" ht="24.75" customHeight="1">
      <c r="A362" s="149">
        <v>361</v>
      </c>
      <c r="B362" s="153" t="s">
        <v>3137</v>
      </c>
      <c r="C362" s="182">
        <v>59.61</v>
      </c>
      <c r="D362" s="149" t="s">
        <v>356</v>
      </c>
      <c r="E362" s="149" t="s">
        <v>655</v>
      </c>
      <c r="F362" s="149"/>
      <c r="G362" s="228" t="str">
        <f t="shared" si="12"/>
        <v>1-</v>
      </c>
      <c r="H362" s="146" t="str">
        <f t="shared" si="13"/>
        <v>2407</v>
      </c>
    </row>
    <row r="363" spans="1:8" ht="24.75" customHeight="1">
      <c r="A363" s="149">
        <v>362</v>
      </c>
      <c r="B363" s="153" t="s">
        <v>3138</v>
      </c>
      <c r="C363" s="182">
        <v>60.6</v>
      </c>
      <c r="D363" s="149" t="s">
        <v>356</v>
      </c>
      <c r="E363" s="149" t="s">
        <v>655</v>
      </c>
      <c r="F363" s="149"/>
      <c r="G363" s="228" t="str">
        <f t="shared" si="12"/>
        <v>1-</v>
      </c>
      <c r="H363" s="146" t="str">
        <f t="shared" si="13"/>
        <v>2501</v>
      </c>
    </row>
    <row r="364" spans="1:8" ht="24.75" customHeight="1">
      <c r="A364" s="149">
        <v>363</v>
      </c>
      <c r="B364" s="153" t="s">
        <v>3139</v>
      </c>
      <c r="C364" s="182">
        <v>60.08</v>
      </c>
      <c r="D364" s="149" t="s">
        <v>356</v>
      </c>
      <c r="E364" s="149" t="s">
        <v>655</v>
      </c>
      <c r="F364" s="149"/>
      <c r="G364" s="228" t="str">
        <f t="shared" si="12"/>
        <v>1-</v>
      </c>
      <c r="H364" s="146" t="str">
        <f t="shared" si="13"/>
        <v>2502</v>
      </c>
    </row>
    <row r="365" spans="1:8" ht="24.75" customHeight="1">
      <c r="A365" s="149">
        <v>364</v>
      </c>
      <c r="B365" s="153" t="s">
        <v>3140</v>
      </c>
      <c r="C365" s="182">
        <v>60.55</v>
      </c>
      <c r="D365" s="149" t="s">
        <v>356</v>
      </c>
      <c r="E365" s="149" t="s">
        <v>655</v>
      </c>
      <c r="F365" s="149"/>
      <c r="G365" s="228" t="str">
        <f t="shared" si="12"/>
        <v>1-</v>
      </c>
      <c r="H365" s="146" t="str">
        <f t="shared" si="13"/>
        <v>2503</v>
      </c>
    </row>
    <row r="366" spans="1:8" ht="24.75" customHeight="1">
      <c r="A366" s="149">
        <v>365</v>
      </c>
      <c r="B366" s="153" t="s">
        <v>3141</v>
      </c>
      <c r="C366" s="182">
        <v>60.08</v>
      </c>
      <c r="D366" s="149" t="s">
        <v>356</v>
      </c>
      <c r="E366" s="149" t="s">
        <v>655</v>
      </c>
      <c r="F366" s="149"/>
      <c r="G366" s="228" t="str">
        <f t="shared" si="12"/>
        <v>1-</v>
      </c>
      <c r="H366" s="146" t="str">
        <f t="shared" si="13"/>
        <v>2504</v>
      </c>
    </row>
    <row r="367" spans="1:8" ht="24.75" customHeight="1">
      <c r="A367" s="149">
        <v>366</v>
      </c>
      <c r="B367" s="153" t="s">
        <v>3142</v>
      </c>
      <c r="C367" s="182">
        <v>60.55</v>
      </c>
      <c r="D367" s="149" t="s">
        <v>356</v>
      </c>
      <c r="E367" s="149" t="s">
        <v>655</v>
      </c>
      <c r="F367" s="149"/>
      <c r="G367" s="228" t="str">
        <f t="shared" si="12"/>
        <v>1-</v>
      </c>
      <c r="H367" s="146" t="str">
        <f t="shared" si="13"/>
        <v>2505</v>
      </c>
    </row>
    <row r="368" spans="1:8" ht="24.75" customHeight="1">
      <c r="A368" s="149">
        <v>367</v>
      </c>
      <c r="B368" s="153" t="s">
        <v>3143</v>
      </c>
      <c r="C368" s="182">
        <v>60.55</v>
      </c>
      <c r="D368" s="149" t="s">
        <v>356</v>
      </c>
      <c r="E368" s="149" t="s">
        <v>655</v>
      </c>
      <c r="F368" s="149"/>
      <c r="G368" s="228" t="str">
        <f t="shared" si="12"/>
        <v>1-</v>
      </c>
      <c r="H368" s="146" t="str">
        <f t="shared" si="13"/>
        <v>2506</v>
      </c>
    </row>
    <row r="369" spans="1:8" ht="24.75" customHeight="1">
      <c r="A369" s="149">
        <v>368</v>
      </c>
      <c r="B369" s="153" t="s">
        <v>3144</v>
      </c>
      <c r="C369" s="182">
        <v>60.7</v>
      </c>
      <c r="D369" s="149" t="s">
        <v>356</v>
      </c>
      <c r="E369" s="149" t="s">
        <v>655</v>
      </c>
      <c r="F369" s="149"/>
      <c r="G369" s="228" t="str">
        <f t="shared" si="12"/>
        <v>1-</v>
      </c>
      <c r="H369" s="146" t="str">
        <f t="shared" si="13"/>
        <v>2507</v>
      </c>
    </row>
    <row r="370" spans="1:8" ht="24.75" customHeight="1">
      <c r="A370" s="149">
        <v>369</v>
      </c>
      <c r="B370" s="153" t="s">
        <v>3145</v>
      </c>
      <c r="C370" s="182">
        <v>60.6</v>
      </c>
      <c r="D370" s="149" t="s">
        <v>356</v>
      </c>
      <c r="E370" s="149" t="s">
        <v>655</v>
      </c>
      <c r="F370" s="149"/>
      <c r="G370" s="228" t="str">
        <f t="shared" si="12"/>
        <v>1-</v>
      </c>
      <c r="H370" s="146" t="str">
        <f t="shared" si="13"/>
        <v>2601</v>
      </c>
    </row>
    <row r="371" spans="1:8" ht="24.75" customHeight="1">
      <c r="A371" s="149">
        <v>370</v>
      </c>
      <c r="B371" s="153" t="s">
        <v>3146</v>
      </c>
      <c r="C371" s="182">
        <v>60.08</v>
      </c>
      <c r="D371" s="149" t="s">
        <v>356</v>
      </c>
      <c r="E371" s="149" t="s">
        <v>655</v>
      </c>
      <c r="F371" s="149"/>
      <c r="G371" s="228" t="str">
        <f t="shared" si="12"/>
        <v>1-</v>
      </c>
      <c r="H371" s="146" t="str">
        <f t="shared" si="13"/>
        <v>2602</v>
      </c>
    </row>
    <row r="372" spans="1:8" ht="24.75" customHeight="1">
      <c r="A372" s="149">
        <v>371</v>
      </c>
      <c r="B372" s="153" t="s">
        <v>3147</v>
      </c>
      <c r="C372" s="182">
        <v>60.55</v>
      </c>
      <c r="D372" s="149" t="s">
        <v>356</v>
      </c>
      <c r="E372" s="149" t="s">
        <v>655</v>
      </c>
      <c r="F372" s="149"/>
      <c r="G372" s="228" t="str">
        <f t="shared" si="12"/>
        <v>1-</v>
      </c>
      <c r="H372" s="146" t="str">
        <f t="shared" si="13"/>
        <v>2603</v>
      </c>
    </row>
    <row r="373" spans="1:8" ht="24.75" customHeight="1">
      <c r="A373" s="149">
        <v>372</v>
      </c>
      <c r="B373" s="153" t="s">
        <v>3148</v>
      </c>
      <c r="C373" s="182">
        <v>60.08</v>
      </c>
      <c r="D373" s="149" t="s">
        <v>356</v>
      </c>
      <c r="E373" s="149" t="s">
        <v>655</v>
      </c>
      <c r="F373" s="149"/>
      <c r="G373" s="228" t="str">
        <f t="shared" si="12"/>
        <v>1-</v>
      </c>
      <c r="H373" s="146" t="str">
        <f t="shared" si="13"/>
        <v>2604</v>
      </c>
    </row>
    <row r="374" spans="1:8" ht="24.75" customHeight="1">
      <c r="A374" s="149">
        <v>373</v>
      </c>
      <c r="B374" s="153" t="s">
        <v>3149</v>
      </c>
      <c r="C374" s="182">
        <v>60.55</v>
      </c>
      <c r="D374" s="149" t="s">
        <v>356</v>
      </c>
      <c r="E374" s="149" t="s">
        <v>655</v>
      </c>
      <c r="F374" s="149"/>
      <c r="G374" s="228" t="str">
        <f t="shared" si="12"/>
        <v>1-</v>
      </c>
      <c r="H374" s="146" t="str">
        <f t="shared" si="13"/>
        <v>2605</v>
      </c>
    </row>
    <row r="375" spans="1:8" ht="24.75" customHeight="1">
      <c r="A375" s="149">
        <v>374</v>
      </c>
      <c r="B375" s="153" t="s">
        <v>3150</v>
      </c>
      <c r="C375" s="182">
        <v>60.55</v>
      </c>
      <c r="D375" s="149" t="s">
        <v>356</v>
      </c>
      <c r="E375" s="149" t="s">
        <v>655</v>
      </c>
      <c r="F375" s="149"/>
      <c r="G375" s="228" t="str">
        <f t="shared" si="12"/>
        <v>1-</v>
      </c>
      <c r="H375" s="146" t="str">
        <f t="shared" si="13"/>
        <v>2606</v>
      </c>
    </row>
    <row r="376" spans="1:8" ht="24.75" customHeight="1">
      <c r="A376" s="149">
        <v>375</v>
      </c>
      <c r="B376" s="153" t="s">
        <v>3151</v>
      </c>
      <c r="C376" s="182">
        <v>60.7</v>
      </c>
      <c r="D376" s="149" t="s">
        <v>356</v>
      </c>
      <c r="E376" s="149" t="s">
        <v>655</v>
      </c>
      <c r="F376" s="149"/>
      <c r="G376" s="228" t="str">
        <f t="shared" si="12"/>
        <v>1-</v>
      </c>
      <c r="H376" s="146" t="str">
        <f t="shared" si="13"/>
        <v>2607</v>
      </c>
    </row>
    <row r="377" spans="1:8" ht="24.75" customHeight="1">
      <c r="A377" s="149">
        <v>376</v>
      </c>
      <c r="B377" s="153" t="s">
        <v>3152</v>
      </c>
      <c r="C377" s="182">
        <v>60.6</v>
      </c>
      <c r="D377" s="149" t="s">
        <v>356</v>
      </c>
      <c r="E377" s="149" t="s">
        <v>655</v>
      </c>
      <c r="F377" s="149"/>
      <c r="G377" s="228" t="str">
        <f t="shared" si="12"/>
        <v>1-</v>
      </c>
      <c r="H377" s="146" t="str">
        <f t="shared" si="13"/>
        <v>2701</v>
      </c>
    </row>
    <row r="378" spans="1:8" ht="24.75" customHeight="1">
      <c r="A378" s="149">
        <v>377</v>
      </c>
      <c r="B378" s="153" t="s">
        <v>3153</v>
      </c>
      <c r="C378" s="182">
        <v>60.08</v>
      </c>
      <c r="D378" s="149" t="s">
        <v>356</v>
      </c>
      <c r="E378" s="149" t="s">
        <v>655</v>
      </c>
      <c r="F378" s="149"/>
      <c r="G378" s="228" t="str">
        <f t="shared" si="12"/>
        <v>1-</v>
      </c>
      <c r="H378" s="146" t="str">
        <f t="shared" si="13"/>
        <v>2702</v>
      </c>
    </row>
    <row r="379" spans="1:8" ht="24.75" customHeight="1">
      <c r="A379" s="149">
        <v>378</v>
      </c>
      <c r="B379" s="153" t="s">
        <v>3154</v>
      </c>
      <c r="C379" s="182">
        <v>60.55</v>
      </c>
      <c r="D379" s="149" t="s">
        <v>356</v>
      </c>
      <c r="E379" s="149" t="s">
        <v>655</v>
      </c>
      <c r="F379" s="149"/>
      <c r="G379" s="228" t="str">
        <f t="shared" si="12"/>
        <v>1-</v>
      </c>
      <c r="H379" s="146" t="str">
        <f t="shared" si="13"/>
        <v>2703</v>
      </c>
    </row>
    <row r="380" spans="1:8" ht="24.75" customHeight="1">
      <c r="A380" s="149">
        <v>379</v>
      </c>
      <c r="B380" s="153" t="s">
        <v>3155</v>
      </c>
      <c r="C380" s="182">
        <v>60.08</v>
      </c>
      <c r="D380" s="149" t="s">
        <v>356</v>
      </c>
      <c r="E380" s="149" t="s">
        <v>655</v>
      </c>
      <c r="F380" s="149"/>
      <c r="G380" s="228" t="str">
        <f t="shared" si="12"/>
        <v>1-</v>
      </c>
      <c r="H380" s="146" t="str">
        <f t="shared" si="13"/>
        <v>2704</v>
      </c>
    </row>
    <row r="381" spans="1:8" ht="24.75" customHeight="1">
      <c r="A381" s="149">
        <v>380</v>
      </c>
      <c r="B381" s="153" t="s">
        <v>3156</v>
      </c>
      <c r="C381" s="182">
        <v>60.55</v>
      </c>
      <c r="D381" s="149" t="s">
        <v>356</v>
      </c>
      <c r="E381" s="149" t="s">
        <v>655</v>
      </c>
      <c r="F381" s="149"/>
      <c r="G381" s="228" t="str">
        <f t="shared" si="12"/>
        <v>1-</v>
      </c>
      <c r="H381" s="146" t="str">
        <f t="shared" si="13"/>
        <v>2705</v>
      </c>
    </row>
    <row r="382" spans="1:8" ht="24.75" customHeight="1">
      <c r="A382" s="149">
        <v>381</v>
      </c>
      <c r="B382" s="153" t="s">
        <v>3157</v>
      </c>
      <c r="C382" s="182">
        <v>60.55</v>
      </c>
      <c r="D382" s="149" t="s">
        <v>356</v>
      </c>
      <c r="E382" s="149" t="s">
        <v>655</v>
      </c>
      <c r="F382" s="149"/>
      <c r="G382" s="228" t="str">
        <f t="shared" si="12"/>
        <v>1-</v>
      </c>
      <c r="H382" s="146" t="str">
        <f t="shared" si="13"/>
        <v>2706</v>
      </c>
    </row>
    <row r="383" spans="1:8" ht="24.75" customHeight="1">
      <c r="A383" s="149">
        <v>382</v>
      </c>
      <c r="B383" s="153" t="s">
        <v>3158</v>
      </c>
      <c r="C383" s="182">
        <v>60.7</v>
      </c>
      <c r="D383" s="149" t="s">
        <v>356</v>
      </c>
      <c r="E383" s="149" t="s">
        <v>655</v>
      </c>
      <c r="F383" s="149"/>
      <c r="G383" s="228" t="str">
        <f t="shared" si="12"/>
        <v>1-</v>
      </c>
      <c r="H383" s="146" t="str">
        <f t="shared" si="13"/>
        <v>2707</v>
      </c>
    </row>
    <row r="384" spans="1:8" ht="24.75" customHeight="1">
      <c r="A384" s="149">
        <v>383</v>
      </c>
      <c r="B384" s="153" t="s">
        <v>1231</v>
      </c>
      <c r="C384" s="182">
        <v>60.35</v>
      </c>
      <c r="D384" s="149" t="s">
        <v>356</v>
      </c>
      <c r="E384" s="149" t="s">
        <v>655</v>
      </c>
      <c r="F384" s="149"/>
      <c r="G384" s="228" t="str">
        <f t="shared" si="12"/>
        <v>1-</v>
      </c>
      <c r="H384" s="146" t="str">
        <f t="shared" si="13"/>
        <v>-301</v>
      </c>
    </row>
    <row r="385" spans="1:8" ht="24.75" customHeight="1">
      <c r="A385" s="149">
        <v>384</v>
      </c>
      <c r="B385" s="153" t="s">
        <v>788</v>
      </c>
      <c r="C385" s="182">
        <v>60.01</v>
      </c>
      <c r="D385" s="149" t="s">
        <v>356</v>
      </c>
      <c r="E385" s="149" t="s">
        <v>655</v>
      </c>
      <c r="F385" s="149"/>
      <c r="G385" s="228" t="str">
        <f t="shared" si="12"/>
        <v>1-</v>
      </c>
      <c r="H385" s="146" t="str">
        <f t="shared" si="13"/>
        <v>-302</v>
      </c>
    </row>
    <row r="386" spans="1:8" ht="24.75" customHeight="1">
      <c r="A386" s="149">
        <v>385</v>
      </c>
      <c r="B386" s="153" t="s">
        <v>789</v>
      </c>
      <c r="C386" s="182">
        <v>60.48</v>
      </c>
      <c r="D386" s="149" t="s">
        <v>356</v>
      </c>
      <c r="E386" s="149" t="s">
        <v>655</v>
      </c>
      <c r="F386" s="149"/>
      <c r="G386" s="228" t="str">
        <f t="shared" si="12"/>
        <v>1-</v>
      </c>
      <c r="H386" s="146" t="str">
        <f t="shared" si="13"/>
        <v>-303</v>
      </c>
    </row>
    <row r="387" spans="1:8" ht="24.75" customHeight="1">
      <c r="A387" s="149">
        <v>386</v>
      </c>
      <c r="B387" s="153" t="s">
        <v>790</v>
      </c>
      <c r="C387" s="182">
        <v>60.01</v>
      </c>
      <c r="D387" s="149" t="s">
        <v>356</v>
      </c>
      <c r="E387" s="149" t="s">
        <v>655</v>
      </c>
      <c r="F387" s="149"/>
      <c r="G387" s="228" t="str">
        <f t="shared" ref="G387:G450" si="14">LEFT(B387,2)</f>
        <v>1-</v>
      </c>
      <c r="H387" s="146" t="str">
        <f t="shared" ref="H387:H450" si="15">RIGHT(B387,4)</f>
        <v>-304</v>
      </c>
    </row>
    <row r="388" spans="1:8" ht="24.75" customHeight="1">
      <c r="A388" s="149">
        <v>387</v>
      </c>
      <c r="B388" s="153" t="s">
        <v>791</v>
      </c>
      <c r="C388" s="182">
        <v>60.48</v>
      </c>
      <c r="D388" s="149" t="s">
        <v>356</v>
      </c>
      <c r="E388" s="149" t="s">
        <v>655</v>
      </c>
      <c r="F388" s="149"/>
      <c r="G388" s="228" t="str">
        <f t="shared" si="14"/>
        <v>1-</v>
      </c>
      <c r="H388" s="146" t="str">
        <f t="shared" si="15"/>
        <v>-305</v>
      </c>
    </row>
    <row r="389" spans="1:8" ht="24.75" customHeight="1">
      <c r="A389" s="149">
        <v>388</v>
      </c>
      <c r="B389" s="153" t="s">
        <v>1447</v>
      </c>
      <c r="C389" s="182">
        <v>60.48</v>
      </c>
      <c r="D389" s="149" t="s">
        <v>356</v>
      </c>
      <c r="E389" s="149" t="s">
        <v>655</v>
      </c>
      <c r="F389" s="149"/>
      <c r="G389" s="228" t="str">
        <f t="shared" si="14"/>
        <v>1-</v>
      </c>
      <c r="H389" s="146" t="str">
        <f t="shared" si="15"/>
        <v>-306</v>
      </c>
    </row>
    <row r="390" spans="1:8" ht="24.75" customHeight="1">
      <c r="A390" s="149">
        <v>389</v>
      </c>
      <c r="B390" s="153" t="s">
        <v>1448</v>
      </c>
      <c r="C390" s="182">
        <v>59.5</v>
      </c>
      <c r="D390" s="149" t="s">
        <v>356</v>
      </c>
      <c r="E390" s="149" t="s">
        <v>655</v>
      </c>
      <c r="F390" s="149"/>
      <c r="G390" s="228" t="str">
        <f t="shared" si="14"/>
        <v>1-</v>
      </c>
      <c r="H390" s="146" t="str">
        <f t="shared" si="15"/>
        <v>-307</v>
      </c>
    </row>
    <row r="391" spans="1:8" ht="24.75" customHeight="1">
      <c r="A391" s="149">
        <v>390</v>
      </c>
      <c r="B391" s="153" t="s">
        <v>792</v>
      </c>
      <c r="C391" s="182">
        <v>60.35</v>
      </c>
      <c r="D391" s="149" t="s">
        <v>356</v>
      </c>
      <c r="E391" s="149" t="s">
        <v>655</v>
      </c>
      <c r="F391" s="149"/>
      <c r="G391" s="228" t="str">
        <f t="shared" si="14"/>
        <v>1-</v>
      </c>
      <c r="H391" s="146" t="str">
        <f t="shared" si="15"/>
        <v>-401</v>
      </c>
    </row>
    <row r="392" spans="1:8" ht="24.75" customHeight="1">
      <c r="A392" s="149">
        <v>391</v>
      </c>
      <c r="B392" s="153" t="s">
        <v>793</v>
      </c>
      <c r="C392" s="182">
        <v>60.01</v>
      </c>
      <c r="D392" s="149" t="s">
        <v>356</v>
      </c>
      <c r="E392" s="149" t="s">
        <v>655</v>
      </c>
      <c r="F392" s="149"/>
      <c r="G392" s="228" t="str">
        <f t="shared" si="14"/>
        <v>1-</v>
      </c>
      <c r="H392" s="146" t="str">
        <f t="shared" si="15"/>
        <v>-402</v>
      </c>
    </row>
    <row r="393" spans="1:8" ht="24.75" customHeight="1">
      <c r="A393" s="149">
        <v>392</v>
      </c>
      <c r="B393" s="153" t="s">
        <v>794</v>
      </c>
      <c r="C393" s="182">
        <v>60.48</v>
      </c>
      <c r="D393" s="149" t="s">
        <v>356</v>
      </c>
      <c r="E393" s="149" t="s">
        <v>655</v>
      </c>
      <c r="F393" s="149"/>
      <c r="G393" s="228" t="str">
        <f t="shared" si="14"/>
        <v>1-</v>
      </c>
      <c r="H393" s="146" t="str">
        <f t="shared" si="15"/>
        <v>-403</v>
      </c>
    </row>
    <row r="394" spans="1:8" ht="24.75" customHeight="1">
      <c r="A394" s="149">
        <v>393</v>
      </c>
      <c r="B394" s="153" t="s">
        <v>795</v>
      </c>
      <c r="C394" s="182">
        <v>60.01</v>
      </c>
      <c r="D394" s="149" t="s">
        <v>356</v>
      </c>
      <c r="E394" s="149" t="s">
        <v>655</v>
      </c>
      <c r="F394" s="149"/>
      <c r="G394" s="228" t="str">
        <f t="shared" si="14"/>
        <v>1-</v>
      </c>
      <c r="H394" s="146" t="str">
        <f t="shared" si="15"/>
        <v>-404</v>
      </c>
    </row>
    <row r="395" spans="1:8" ht="24.75" customHeight="1">
      <c r="A395" s="149">
        <v>394</v>
      </c>
      <c r="B395" s="153" t="s">
        <v>796</v>
      </c>
      <c r="C395" s="182">
        <v>60.48</v>
      </c>
      <c r="D395" s="149" t="s">
        <v>356</v>
      </c>
      <c r="E395" s="149" t="s">
        <v>655</v>
      </c>
      <c r="F395" s="149"/>
      <c r="G395" s="228" t="str">
        <f t="shared" si="14"/>
        <v>1-</v>
      </c>
      <c r="H395" s="146" t="str">
        <f t="shared" si="15"/>
        <v>-405</v>
      </c>
    </row>
    <row r="396" spans="1:8" ht="24.75" customHeight="1">
      <c r="A396" s="149">
        <v>395</v>
      </c>
      <c r="B396" s="153" t="s">
        <v>1450</v>
      </c>
      <c r="C396" s="182">
        <v>60.48</v>
      </c>
      <c r="D396" s="149" t="s">
        <v>356</v>
      </c>
      <c r="E396" s="149" t="s">
        <v>655</v>
      </c>
      <c r="F396" s="149"/>
      <c r="G396" s="228" t="str">
        <f t="shared" si="14"/>
        <v>1-</v>
      </c>
      <c r="H396" s="146" t="str">
        <f t="shared" si="15"/>
        <v>-406</v>
      </c>
    </row>
    <row r="397" spans="1:8" ht="24.75" customHeight="1">
      <c r="A397" s="149">
        <v>396</v>
      </c>
      <c r="B397" s="153" t="s">
        <v>1451</v>
      </c>
      <c r="C397" s="182">
        <v>59.5</v>
      </c>
      <c r="D397" s="149" t="s">
        <v>356</v>
      </c>
      <c r="E397" s="149" t="s">
        <v>655</v>
      </c>
      <c r="F397" s="149"/>
      <c r="G397" s="228" t="str">
        <f t="shared" si="14"/>
        <v>1-</v>
      </c>
      <c r="H397" s="146" t="str">
        <f t="shared" si="15"/>
        <v>-407</v>
      </c>
    </row>
    <row r="398" spans="1:8" ht="24.75" customHeight="1">
      <c r="A398" s="149">
        <v>397</v>
      </c>
      <c r="B398" s="153" t="s">
        <v>861</v>
      </c>
      <c r="C398" s="182">
        <v>60.35</v>
      </c>
      <c r="D398" s="149" t="s">
        <v>356</v>
      </c>
      <c r="E398" s="149" t="s">
        <v>655</v>
      </c>
      <c r="F398" s="149"/>
      <c r="G398" s="228" t="str">
        <f t="shared" si="14"/>
        <v>1-</v>
      </c>
      <c r="H398" s="146" t="str">
        <f t="shared" si="15"/>
        <v>-501</v>
      </c>
    </row>
    <row r="399" spans="1:8" ht="24.75" customHeight="1">
      <c r="A399" s="149">
        <v>398</v>
      </c>
      <c r="B399" s="153" t="s">
        <v>862</v>
      </c>
      <c r="C399" s="182">
        <v>60.01</v>
      </c>
      <c r="D399" s="149" t="s">
        <v>356</v>
      </c>
      <c r="E399" s="149" t="s">
        <v>655</v>
      </c>
      <c r="F399" s="149"/>
      <c r="G399" s="228" t="str">
        <f t="shared" si="14"/>
        <v>1-</v>
      </c>
      <c r="H399" s="146" t="str">
        <f t="shared" si="15"/>
        <v>-502</v>
      </c>
    </row>
    <row r="400" spans="1:8" ht="24.75" customHeight="1">
      <c r="A400" s="149">
        <v>399</v>
      </c>
      <c r="B400" s="153" t="s">
        <v>863</v>
      </c>
      <c r="C400" s="182">
        <v>60.48</v>
      </c>
      <c r="D400" s="149" t="s">
        <v>356</v>
      </c>
      <c r="E400" s="149" t="s">
        <v>655</v>
      </c>
      <c r="F400" s="149"/>
      <c r="G400" s="228" t="str">
        <f t="shared" si="14"/>
        <v>1-</v>
      </c>
      <c r="H400" s="146" t="str">
        <f t="shared" si="15"/>
        <v>-503</v>
      </c>
    </row>
    <row r="401" spans="1:8" ht="24.75" customHeight="1">
      <c r="A401" s="149">
        <v>400</v>
      </c>
      <c r="B401" s="153" t="s">
        <v>864</v>
      </c>
      <c r="C401" s="182">
        <v>60.01</v>
      </c>
      <c r="D401" s="149" t="s">
        <v>356</v>
      </c>
      <c r="E401" s="149" t="s">
        <v>655</v>
      </c>
      <c r="F401" s="149"/>
      <c r="G401" s="228" t="str">
        <f t="shared" si="14"/>
        <v>1-</v>
      </c>
      <c r="H401" s="146" t="str">
        <f t="shared" si="15"/>
        <v>-504</v>
      </c>
    </row>
    <row r="402" spans="1:8" ht="24.75" customHeight="1">
      <c r="A402" s="149">
        <v>401</v>
      </c>
      <c r="B402" s="153" t="s">
        <v>865</v>
      </c>
      <c r="C402" s="182">
        <v>60.48</v>
      </c>
      <c r="D402" s="149" t="s">
        <v>356</v>
      </c>
      <c r="E402" s="149" t="s">
        <v>655</v>
      </c>
      <c r="F402" s="149"/>
      <c r="G402" s="228" t="str">
        <f t="shared" si="14"/>
        <v>1-</v>
      </c>
      <c r="H402" s="146" t="str">
        <f t="shared" si="15"/>
        <v>-505</v>
      </c>
    </row>
    <row r="403" spans="1:8" ht="24.75" customHeight="1">
      <c r="A403" s="149">
        <v>402</v>
      </c>
      <c r="B403" s="153" t="s">
        <v>1453</v>
      </c>
      <c r="C403" s="182">
        <v>60.48</v>
      </c>
      <c r="D403" s="149" t="s">
        <v>356</v>
      </c>
      <c r="E403" s="149" t="s">
        <v>655</v>
      </c>
      <c r="F403" s="149"/>
      <c r="G403" s="228" t="str">
        <f t="shared" si="14"/>
        <v>1-</v>
      </c>
      <c r="H403" s="146" t="str">
        <f t="shared" si="15"/>
        <v>-506</v>
      </c>
    </row>
    <row r="404" spans="1:8" ht="24.75" customHeight="1">
      <c r="A404" s="149">
        <v>403</v>
      </c>
      <c r="B404" s="153" t="s">
        <v>1454</v>
      </c>
      <c r="C404" s="182">
        <v>59.5</v>
      </c>
      <c r="D404" s="149" t="s">
        <v>356</v>
      </c>
      <c r="E404" s="149" t="s">
        <v>655</v>
      </c>
      <c r="F404" s="149"/>
      <c r="G404" s="228" t="str">
        <f t="shared" si="14"/>
        <v>1-</v>
      </c>
      <c r="H404" s="146" t="str">
        <f t="shared" si="15"/>
        <v>-507</v>
      </c>
    </row>
    <row r="405" spans="1:8" ht="24.75" customHeight="1">
      <c r="A405" s="149">
        <v>404</v>
      </c>
      <c r="B405" s="153" t="s">
        <v>866</v>
      </c>
      <c r="C405" s="182">
        <v>60.35</v>
      </c>
      <c r="D405" s="149" t="s">
        <v>356</v>
      </c>
      <c r="E405" s="149" t="s">
        <v>655</v>
      </c>
      <c r="F405" s="149"/>
      <c r="G405" s="228" t="str">
        <f t="shared" si="14"/>
        <v>1-</v>
      </c>
      <c r="H405" s="146" t="str">
        <f t="shared" si="15"/>
        <v>-601</v>
      </c>
    </row>
    <row r="406" spans="1:8" ht="24.75" customHeight="1">
      <c r="A406" s="149">
        <v>405</v>
      </c>
      <c r="B406" s="153" t="s">
        <v>867</v>
      </c>
      <c r="C406" s="182">
        <v>60.01</v>
      </c>
      <c r="D406" s="149" t="s">
        <v>356</v>
      </c>
      <c r="E406" s="149" t="s">
        <v>655</v>
      </c>
      <c r="F406" s="149"/>
      <c r="G406" s="228" t="str">
        <f t="shared" si="14"/>
        <v>1-</v>
      </c>
      <c r="H406" s="146" t="str">
        <f t="shared" si="15"/>
        <v>-602</v>
      </c>
    </row>
    <row r="407" spans="1:8" ht="24.75" customHeight="1">
      <c r="A407" s="149">
        <v>406</v>
      </c>
      <c r="B407" s="153" t="s">
        <v>868</v>
      </c>
      <c r="C407" s="182">
        <v>60.48</v>
      </c>
      <c r="D407" s="149" t="s">
        <v>356</v>
      </c>
      <c r="E407" s="149" t="s">
        <v>655</v>
      </c>
      <c r="F407" s="149"/>
      <c r="G407" s="228" t="str">
        <f t="shared" si="14"/>
        <v>1-</v>
      </c>
      <c r="H407" s="146" t="str">
        <f t="shared" si="15"/>
        <v>-603</v>
      </c>
    </row>
    <row r="408" spans="1:8" ht="24.75" customHeight="1">
      <c r="A408" s="149">
        <v>407</v>
      </c>
      <c r="B408" s="153" t="s">
        <v>869</v>
      </c>
      <c r="C408" s="182">
        <v>60.01</v>
      </c>
      <c r="D408" s="149" t="s">
        <v>356</v>
      </c>
      <c r="E408" s="149" t="s">
        <v>655</v>
      </c>
      <c r="F408" s="149"/>
      <c r="G408" s="228" t="str">
        <f t="shared" si="14"/>
        <v>1-</v>
      </c>
      <c r="H408" s="146" t="str">
        <f t="shared" si="15"/>
        <v>-604</v>
      </c>
    </row>
    <row r="409" spans="1:8" ht="24.75" customHeight="1">
      <c r="A409" s="149">
        <v>408</v>
      </c>
      <c r="B409" s="153" t="s">
        <v>870</v>
      </c>
      <c r="C409" s="182">
        <v>60.48</v>
      </c>
      <c r="D409" s="149" t="s">
        <v>356</v>
      </c>
      <c r="E409" s="149" t="s">
        <v>655</v>
      </c>
      <c r="F409" s="149"/>
      <c r="G409" s="228" t="str">
        <f t="shared" si="14"/>
        <v>1-</v>
      </c>
      <c r="H409" s="146" t="str">
        <f t="shared" si="15"/>
        <v>-605</v>
      </c>
    </row>
    <row r="410" spans="1:8" ht="24.75" customHeight="1">
      <c r="A410" s="149">
        <v>409</v>
      </c>
      <c r="B410" s="153" t="s">
        <v>1456</v>
      </c>
      <c r="C410" s="182">
        <v>60.48</v>
      </c>
      <c r="D410" s="149" t="s">
        <v>356</v>
      </c>
      <c r="E410" s="149" t="s">
        <v>655</v>
      </c>
      <c r="F410" s="149"/>
      <c r="G410" s="228" t="str">
        <f t="shared" si="14"/>
        <v>1-</v>
      </c>
      <c r="H410" s="146" t="str">
        <f t="shared" si="15"/>
        <v>-606</v>
      </c>
    </row>
    <row r="411" spans="1:8" ht="24.75" customHeight="1">
      <c r="A411" s="149">
        <v>410</v>
      </c>
      <c r="B411" s="153" t="s">
        <v>1457</v>
      </c>
      <c r="C411" s="182">
        <v>59.5</v>
      </c>
      <c r="D411" s="149" t="s">
        <v>356</v>
      </c>
      <c r="E411" s="149" t="s">
        <v>655</v>
      </c>
      <c r="F411" s="149"/>
      <c r="G411" s="228" t="str">
        <f t="shared" si="14"/>
        <v>1-</v>
      </c>
      <c r="H411" s="146" t="str">
        <f t="shared" si="15"/>
        <v>-607</v>
      </c>
    </row>
    <row r="412" spans="1:8" ht="24.75" customHeight="1">
      <c r="A412" s="149">
        <v>411</v>
      </c>
      <c r="B412" s="153" t="s">
        <v>1222</v>
      </c>
      <c r="C412" s="182">
        <v>60.35</v>
      </c>
      <c r="D412" s="149" t="s">
        <v>356</v>
      </c>
      <c r="E412" s="149" t="s">
        <v>655</v>
      </c>
      <c r="F412" s="149"/>
      <c r="G412" s="228" t="str">
        <f t="shared" si="14"/>
        <v>1-</v>
      </c>
      <c r="H412" s="146" t="str">
        <f t="shared" si="15"/>
        <v>-701</v>
      </c>
    </row>
    <row r="413" spans="1:8" ht="24.75" customHeight="1">
      <c r="A413" s="149">
        <v>412</v>
      </c>
      <c r="B413" s="153" t="s">
        <v>797</v>
      </c>
      <c r="C413" s="182">
        <v>60.01</v>
      </c>
      <c r="D413" s="149" t="s">
        <v>356</v>
      </c>
      <c r="E413" s="149" t="s">
        <v>655</v>
      </c>
      <c r="F413" s="149"/>
      <c r="G413" s="228" t="str">
        <f t="shared" si="14"/>
        <v>1-</v>
      </c>
      <c r="H413" s="146" t="str">
        <f t="shared" si="15"/>
        <v>-702</v>
      </c>
    </row>
    <row r="414" spans="1:8" ht="24.75" customHeight="1">
      <c r="A414" s="149">
        <v>413</v>
      </c>
      <c r="B414" s="153" t="s">
        <v>798</v>
      </c>
      <c r="C414" s="182">
        <v>60.48</v>
      </c>
      <c r="D414" s="149" t="s">
        <v>356</v>
      </c>
      <c r="E414" s="149" t="s">
        <v>655</v>
      </c>
      <c r="F414" s="149"/>
      <c r="G414" s="228" t="str">
        <f t="shared" si="14"/>
        <v>1-</v>
      </c>
      <c r="H414" s="146" t="str">
        <f t="shared" si="15"/>
        <v>-703</v>
      </c>
    </row>
    <row r="415" spans="1:8" ht="24.75" customHeight="1">
      <c r="A415" s="149">
        <v>414</v>
      </c>
      <c r="B415" s="153" t="s">
        <v>799</v>
      </c>
      <c r="C415" s="182">
        <v>60.01</v>
      </c>
      <c r="D415" s="149" t="s">
        <v>356</v>
      </c>
      <c r="E415" s="149" t="s">
        <v>655</v>
      </c>
      <c r="F415" s="149"/>
      <c r="G415" s="228" t="str">
        <f t="shared" si="14"/>
        <v>1-</v>
      </c>
      <c r="H415" s="146" t="str">
        <f t="shared" si="15"/>
        <v>-704</v>
      </c>
    </row>
    <row r="416" spans="1:8" ht="24.75" customHeight="1">
      <c r="A416" s="149">
        <v>415</v>
      </c>
      <c r="B416" s="153" t="s">
        <v>800</v>
      </c>
      <c r="C416" s="182">
        <v>60.48</v>
      </c>
      <c r="D416" s="149" t="s">
        <v>356</v>
      </c>
      <c r="E416" s="149" t="s">
        <v>655</v>
      </c>
      <c r="F416" s="149"/>
      <c r="G416" s="228" t="str">
        <f t="shared" si="14"/>
        <v>1-</v>
      </c>
      <c r="H416" s="146" t="str">
        <f t="shared" si="15"/>
        <v>-705</v>
      </c>
    </row>
    <row r="417" spans="1:8" ht="24.75" customHeight="1">
      <c r="A417" s="149">
        <v>416</v>
      </c>
      <c r="B417" s="153" t="s">
        <v>1459</v>
      </c>
      <c r="C417" s="182">
        <v>60.48</v>
      </c>
      <c r="D417" s="149" t="s">
        <v>356</v>
      </c>
      <c r="E417" s="149" t="s">
        <v>655</v>
      </c>
      <c r="F417" s="149"/>
      <c r="G417" s="228" t="str">
        <f t="shared" si="14"/>
        <v>1-</v>
      </c>
      <c r="H417" s="146" t="str">
        <f t="shared" si="15"/>
        <v>-706</v>
      </c>
    </row>
    <row r="418" spans="1:8" ht="24.75" customHeight="1">
      <c r="A418" s="149">
        <v>417</v>
      </c>
      <c r="B418" s="153" t="s">
        <v>1460</v>
      </c>
      <c r="C418" s="182">
        <v>59.5</v>
      </c>
      <c r="D418" s="149" t="s">
        <v>356</v>
      </c>
      <c r="E418" s="149" t="s">
        <v>655</v>
      </c>
      <c r="F418" s="149"/>
      <c r="G418" s="228" t="str">
        <f t="shared" si="14"/>
        <v>1-</v>
      </c>
      <c r="H418" s="146" t="str">
        <f t="shared" si="15"/>
        <v>-707</v>
      </c>
    </row>
    <row r="419" spans="1:8" ht="24.75" customHeight="1">
      <c r="A419" s="149">
        <v>418</v>
      </c>
      <c r="B419" s="153" t="s">
        <v>1223</v>
      </c>
      <c r="C419" s="182">
        <v>60.6</v>
      </c>
      <c r="D419" s="149" t="s">
        <v>356</v>
      </c>
      <c r="E419" s="149" t="s">
        <v>655</v>
      </c>
      <c r="F419" s="149"/>
      <c r="G419" s="228" t="str">
        <f t="shared" si="14"/>
        <v>1-</v>
      </c>
      <c r="H419" s="146" t="str">
        <f t="shared" si="15"/>
        <v>-801</v>
      </c>
    </row>
    <row r="420" spans="1:8" ht="24.75" customHeight="1">
      <c r="A420" s="149">
        <v>419</v>
      </c>
      <c r="B420" s="153" t="s">
        <v>776</v>
      </c>
      <c r="C420" s="182">
        <v>60.08</v>
      </c>
      <c r="D420" s="149" t="s">
        <v>356</v>
      </c>
      <c r="E420" s="149" t="s">
        <v>655</v>
      </c>
      <c r="F420" s="149"/>
      <c r="G420" s="228" t="str">
        <f t="shared" si="14"/>
        <v>1-</v>
      </c>
      <c r="H420" s="146" t="str">
        <f t="shared" si="15"/>
        <v>-802</v>
      </c>
    </row>
    <row r="421" spans="1:8" ht="24.75" customHeight="1">
      <c r="A421" s="149">
        <v>420</v>
      </c>
      <c r="B421" s="153" t="s">
        <v>777</v>
      </c>
      <c r="C421" s="182">
        <v>60.55</v>
      </c>
      <c r="D421" s="149" t="s">
        <v>356</v>
      </c>
      <c r="E421" s="149" t="s">
        <v>655</v>
      </c>
      <c r="F421" s="149"/>
      <c r="G421" s="228" t="str">
        <f t="shared" si="14"/>
        <v>1-</v>
      </c>
      <c r="H421" s="146" t="str">
        <f t="shared" si="15"/>
        <v>-803</v>
      </c>
    </row>
    <row r="422" spans="1:8" ht="24.75" customHeight="1">
      <c r="A422" s="149">
        <v>421</v>
      </c>
      <c r="B422" s="153" t="s">
        <v>778</v>
      </c>
      <c r="C422" s="182">
        <v>60.08</v>
      </c>
      <c r="D422" s="149" t="s">
        <v>356</v>
      </c>
      <c r="E422" s="149" t="s">
        <v>655</v>
      </c>
      <c r="F422" s="149"/>
      <c r="G422" s="228" t="str">
        <f t="shared" si="14"/>
        <v>1-</v>
      </c>
      <c r="H422" s="146" t="str">
        <f t="shared" si="15"/>
        <v>-804</v>
      </c>
    </row>
    <row r="423" spans="1:8" ht="24.75" customHeight="1">
      <c r="A423" s="149">
        <v>422</v>
      </c>
      <c r="B423" s="153" t="s">
        <v>779</v>
      </c>
      <c r="C423" s="182">
        <v>60.55</v>
      </c>
      <c r="D423" s="149" t="s">
        <v>356</v>
      </c>
      <c r="E423" s="149" t="s">
        <v>655</v>
      </c>
      <c r="F423" s="149"/>
      <c r="G423" s="228" t="str">
        <f t="shared" si="14"/>
        <v>1-</v>
      </c>
      <c r="H423" s="146" t="str">
        <f t="shared" si="15"/>
        <v>-805</v>
      </c>
    </row>
    <row r="424" spans="1:8" ht="24.75" customHeight="1">
      <c r="A424" s="149">
        <v>423</v>
      </c>
      <c r="B424" s="153" t="s">
        <v>1462</v>
      </c>
      <c r="C424" s="182">
        <v>60.55</v>
      </c>
      <c r="D424" s="149" t="s">
        <v>356</v>
      </c>
      <c r="E424" s="149" t="s">
        <v>655</v>
      </c>
      <c r="F424" s="149"/>
      <c r="G424" s="228" t="str">
        <f t="shared" si="14"/>
        <v>1-</v>
      </c>
      <c r="H424" s="146" t="str">
        <f t="shared" si="15"/>
        <v>-806</v>
      </c>
    </row>
    <row r="425" spans="1:8" ht="24.75" customHeight="1">
      <c r="A425" s="149">
        <v>424</v>
      </c>
      <c r="B425" s="153" t="s">
        <v>1463</v>
      </c>
      <c r="C425" s="182">
        <v>59.61</v>
      </c>
      <c r="D425" s="149" t="s">
        <v>356</v>
      </c>
      <c r="E425" s="149" t="s">
        <v>655</v>
      </c>
      <c r="F425" s="149"/>
      <c r="G425" s="228" t="str">
        <f t="shared" si="14"/>
        <v>1-</v>
      </c>
      <c r="H425" s="146" t="str">
        <f t="shared" si="15"/>
        <v>-807</v>
      </c>
    </row>
    <row r="426" spans="1:8" ht="24.75" customHeight="1">
      <c r="A426" s="149">
        <v>425</v>
      </c>
      <c r="B426" s="153" t="s">
        <v>780</v>
      </c>
      <c r="C426" s="182">
        <v>60.6</v>
      </c>
      <c r="D426" s="149" t="s">
        <v>356</v>
      </c>
      <c r="E426" s="149" t="s">
        <v>655</v>
      </c>
      <c r="F426" s="149"/>
      <c r="G426" s="228" t="str">
        <f t="shared" si="14"/>
        <v>1-</v>
      </c>
      <c r="H426" s="146" t="str">
        <f t="shared" si="15"/>
        <v>-901</v>
      </c>
    </row>
    <row r="427" spans="1:8" ht="24.75" customHeight="1">
      <c r="A427" s="149">
        <v>426</v>
      </c>
      <c r="B427" s="153" t="s">
        <v>781</v>
      </c>
      <c r="C427" s="182">
        <v>60.08</v>
      </c>
      <c r="D427" s="149" t="s">
        <v>356</v>
      </c>
      <c r="E427" s="149" t="s">
        <v>655</v>
      </c>
      <c r="F427" s="149"/>
      <c r="G427" s="228" t="str">
        <f t="shared" si="14"/>
        <v>1-</v>
      </c>
      <c r="H427" s="146" t="str">
        <f t="shared" si="15"/>
        <v>-902</v>
      </c>
    </row>
    <row r="428" spans="1:8" ht="24.75" customHeight="1">
      <c r="A428" s="149">
        <v>427</v>
      </c>
      <c r="B428" s="153" t="s">
        <v>782</v>
      </c>
      <c r="C428" s="182">
        <v>60.55</v>
      </c>
      <c r="D428" s="149" t="s">
        <v>356</v>
      </c>
      <c r="E428" s="149" t="s">
        <v>655</v>
      </c>
      <c r="F428" s="149"/>
      <c r="G428" s="228" t="str">
        <f t="shared" si="14"/>
        <v>1-</v>
      </c>
      <c r="H428" s="146" t="str">
        <f t="shared" si="15"/>
        <v>-903</v>
      </c>
    </row>
    <row r="429" spans="1:8" ht="24.75" customHeight="1">
      <c r="A429" s="149">
        <v>428</v>
      </c>
      <c r="B429" s="153" t="s">
        <v>1224</v>
      </c>
      <c r="C429" s="182">
        <v>60.08</v>
      </c>
      <c r="D429" s="149" t="s">
        <v>356</v>
      </c>
      <c r="E429" s="149" t="s">
        <v>655</v>
      </c>
      <c r="F429" s="149"/>
      <c r="G429" s="228" t="str">
        <f t="shared" si="14"/>
        <v>1-</v>
      </c>
      <c r="H429" s="146" t="str">
        <f t="shared" si="15"/>
        <v>-904</v>
      </c>
    </row>
    <row r="430" spans="1:8" ht="24.75" customHeight="1">
      <c r="A430" s="149">
        <v>429</v>
      </c>
      <c r="B430" s="153" t="s">
        <v>783</v>
      </c>
      <c r="C430" s="182">
        <v>60.55</v>
      </c>
      <c r="D430" s="149" t="s">
        <v>356</v>
      </c>
      <c r="E430" s="149" t="s">
        <v>655</v>
      </c>
      <c r="F430" s="149"/>
      <c r="G430" s="228" t="str">
        <f t="shared" si="14"/>
        <v>1-</v>
      </c>
      <c r="H430" s="146" t="str">
        <f t="shared" si="15"/>
        <v>-905</v>
      </c>
    </row>
    <row r="431" spans="1:8" ht="24.75" customHeight="1">
      <c r="A431" s="149">
        <v>430</v>
      </c>
      <c r="B431" s="153" t="s">
        <v>1465</v>
      </c>
      <c r="C431" s="182">
        <v>60.55</v>
      </c>
      <c r="D431" s="149" t="s">
        <v>356</v>
      </c>
      <c r="E431" s="149" t="s">
        <v>655</v>
      </c>
      <c r="F431" s="149"/>
      <c r="G431" s="228" t="str">
        <f t="shared" si="14"/>
        <v>1-</v>
      </c>
      <c r="H431" s="146" t="str">
        <f t="shared" si="15"/>
        <v>-906</v>
      </c>
    </row>
    <row r="432" spans="1:8" ht="24.75" customHeight="1">
      <c r="A432" s="149">
        <v>431</v>
      </c>
      <c r="B432" s="153" t="s">
        <v>1466</v>
      </c>
      <c r="C432" s="182">
        <v>59.61</v>
      </c>
      <c r="D432" s="149" t="s">
        <v>356</v>
      </c>
      <c r="E432" s="149" t="s">
        <v>655</v>
      </c>
      <c r="F432" s="149"/>
      <c r="G432" s="228" t="str">
        <f t="shared" si="14"/>
        <v>1-</v>
      </c>
      <c r="H432" s="146" t="str">
        <f t="shared" si="15"/>
        <v>-907</v>
      </c>
    </row>
    <row r="433" spans="1:8" ht="24.75" customHeight="1">
      <c r="A433" s="149">
        <v>432</v>
      </c>
      <c r="B433" s="153" t="s">
        <v>936</v>
      </c>
      <c r="C433" s="182">
        <v>60.74</v>
      </c>
      <c r="D433" s="149" t="s">
        <v>356</v>
      </c>
      <c r="E433" s="149" t="s">
        <v>655</v>
      </c>
      <c r="F433" s="149"/>
      <c r="G433" s="228" t="str">
        <f t="shared" si="14"/>
        <v>1-</v>
      </c>
      <c r="H433" s="146" t="str">
        <f t="shared" si="15"/>
        <v>1001</v>
      </c>
    </row>
    <row r="434" spans="1:8" ht="24.75" customHeight="1">
      <c r="A434" s="149">
        <v>433</v>
      </c>
      <c r="B434" s="153" t="s">
        <v>812</v>
      </c>
      <c r="C434" s="182">
        <v>60.09</v>
      </c>
      <c r="D434" s="149" t="s">
        <v>356</v>
      </c>
      <c r="E434" s="149" t="s">
        <v>655</v>
      </c>
      <c r="F434" s="149"/>
      <c r="G434" s="228" t="str">
        <f t="shared" si="14"/>
        <v>1-</v>
      </c>
      <c r="H434" s="146" t="str">
        <f t="shared" si="15"/>
        <v>1002</v>
      </c>
    </row>
    <row r="435" spans="1:8" ht="24.75" customHeight="1">
      <c r="A435" s="149">
        <v>434</v>
      </c>
      <c r="B435" s="153" t="s">
        <v>813</v>
      </c>
      <c r="C435" s="182">
        <v>60.08</v>
      </c>
      <c r="D435" s="149" t="s">
        <v>356</v>
      </c>
      <c r="E435" s="149" t="s">
        <v>655</v>
      </c>
      <c r="F435" s="149"/>
      <c r="G435" s="228" t="str">
        <f t="shared" si="14"/>
        <v>1-</v>
      </c>
      <c r="H435" s="146" t="str">
        <f t="shared" si="15"/>
        <v>1003</v>
      </c>
    </row>
    <row r="436" spans="1:8" ht="24.75" customHeight="1">
      <c r="A436" s="149">
        <v>435</v>
      </c>
      <c r="B436" s="153" t="s">
        <v>814</v>
      </c>
      <c r="C436" s="182">
        <v>60.08</v>
      </c>
      <c r="D436" s="149" t="s">
        <v>356</v>
      </c>
      <c r="E436" s="149" t="s">
        <v>655</v>
      </c>
      <c r="F436" s="149"/>
      <c r="G436" s="228" t="str">
        <f t="shared" si="14"/>
        <v>1-</v>
      </c>
      <c r="H436" s="146" t="str">
        <f t="shared" si="15"/>
        <v>1004</v>
      </c>
    </row>
    <row r="437" spans="1:8" ht="24.75" customHeight="1">
      <c r="A437" s="149">
        <v>436</v>
      </c>
      <c r="B437" s="153" t="s">
        <v>815</v>
      </c>
      <c r="C437" s="182">
        <v>56.49</v>
      </c>
      <c r="D437" s="149" t="s">
        <v>356</v>
      </c>
      <c r="E437" s="149" t="s">
        <v>655</v>
      </c>
      <c r="F437" s="149"/>
      <c r="G437" s="228" t="str">
        <f t="shared" si="14"/>
        <v>1-</v>
      </c>
      <c r="H437" s="146" t="str">
        <f t="shared" si="15"/>
        <v>1005</v>
      </c>
    </row>
    <row r="438" spans="1:8" ht="24.75" customHeight="1">
      <c r="A438" s="149">
        <v>437</v>
      </c>
      <c r="B438" s="153" t="s">
        <v>848</v>
      </c>
      <c r="C438" s="182">
        <v>60.74</v>
      </c>
      <c r="D438" s="149" t="s">
        <v>356</v>
      </c>
      <c r="E438" s="149" t="s">
        <v>655</v>
      </c>
      <c r="F438" s="149"/>
      <c r="G438" s="228" t="str">
        <f t="shared" si="14"/>
        <v>1-</v>
      </c>
      <c r="H438" s="146" t="str">
        <f t="shared" si="15"/>
        <v>1101</v>
      </c>
    </row>
    <row r="439" spans="1:8" ht="24.75" customHeight="1">
      <c r="A439" s="149">
        <v>438</v>
      </c>
      <c r="B439" s="153" t="s">
        <v>839</v>
      </c>
      <c r="C439" s="182">
        <v>60.09</v>
      </c>
      <c r="D439" s="149" t="s">
        <v>356</v>
      </c>
      <c r="E439" s="149" t="s">
        <v>655</v>
      </c>
      <c r="F439" s="149"/>
      <c r="G439" s="228" t="str">
        <f t="shared" si="14"/>
        <v>1-</v>
      </c>
      <c r="H439" s="146" t="str">
        <f t="shared" si="15"/>
        <v>1102</v>
      </c>
    </row>
    <row r="440" spans="1:8" ht="24.75" customHeight="1">
      <c r="A440" s="149">
        <v>439</v>
      </c>
      <c r="B440" s="153" t="s">
        <v>840</v>
      </c>
      <c r="C440" s="182">
        <v>60.08</v>
      </c>
      <c r="D440" s="149" t="s">
        <v>356</v>
      </c>
      <c r="E440" s="149" t="s">
        <v>655</v>
      </c>
      <c r="F440" s="149"/>
      <c r="G440" s="228" t="str">
        <f t="shared" si="14"/>
        <v>1-</v>
      </c>
      <c r="H440" s="146" t="str">
        <f t="shared" si="15"/>
        <v>1103</v>
      </c>
    </row>
    <row r="441" spans="1:8" ht="24.75" customHeight="1">
      <c r="A441" s="149">
        <v>440</v>
      </c>
      <c r="B441" s="153" t="s">
        <v>841</v>
      </c>
      <c r="C441" s="182">
        <v>60.08</v>
      </c>
      <c r="D441" s="149" t="s">
        <v>356</v>
      </c>
      <c r="E441" s="149" t="s">
        <v>655</v>
      </c>
      <c r="F441" s="149"/>
      <c r="G441" s="228" t="str">
        <f t="shared" si="14"/>
        <v>1-</v>
      </c>
      <c r="H441" s="146" t="str">
        <f t="shared" si="15"/>
        <v>1104</v>
      </c>
    </row>
    <row r="442" spans="1:8" ht="24.75" customHeight="1">
      <c r="A442" s="149">
        <v>441</v>
      </c>
      <c r="B442" s="153" t="s">
        <v>842</v>
      </c>
      <c r="C442" s="182">
        <v>56.49</v>
      </c>
      <c r="D442" s="149" t="s">
        <v>356</v>
      </c>
      <c r="E442" s="149" t="s">
        <v>655</v>
      </c>
      <c r="F442" s="149"/>
      <c r="G442" s="228" t="str">
        <f t="shared" si="14"/>
        <v>1-</v>
      </c>
      <c r="H442" s="146" t="str">
        <f t="shared" si="15"/>
        <v>1105</v>
      </c>
    </row>
    <row r="443" spans="1:8" ht="24.75" customHeight="1">
      <c r="A443" s="149">
        <v>442</v>
      </c>
      <c r="B443" s="153" t="s">
        <v>843</v>
      </c>
      <c r="C443" s="182">
        <v>60.74</v>
      </c>
      <c r="D443" s="149" t="s">
        <v>356</v>
      </c>
      <c r="E443" s="149" t="s">
        <v>655</v>
      </c>
      <c r="F443" s="149"/>
      <c r="G443" s="228" t="str">
        <f t="shared" si="14"/>
        <v>1-</v>
      </c>
      <c r="H443" s="146" t="str">
        <f t="shared" si="15"/>
        <v>1201</v>
      </c>
    </row>
    <row r="444" spans="1:8" ht="24.75" customHeight="1">
      <c r="A444" s="149">
        <v>443</v>
      </c>
      <c r="B444" s="153" t="s">
        <v>844</v>
      </c>
      <c r="C444" s="182">
        <v>60.09</v>
      </c>
      <c r="D444" s="149" t="s">
        <v>356</v>
      </c>
      <c r="E444" s="149" t="s">
        <v>655</v>
      </c>
      <c r="F444" s="149"/>
      <c r="G444" s="228" t="str">
        <f t="shared" si="14"/>
        <v>1-</v>
      </c>
      <c r="H444" s="146" t="str">
        <f t="shared" si="15"/>
        <v>1202</v>
      </c>
    </row>
    <row r="445" spans="1:8" ht="24.75" customHeight="1">
      <c r="A445" s="149">
        <v>444</v>
      </c>
      <c r="B445" s="153" t="s">
        <v>835</v>
      </c>
      <c r="C445" s="182">
        <v>60.08</v>
      </c>
      <c r="D445" s="149" t="s">
        <v>356</v>
      </c>
      <c r="E445" s="149" t="s">
        <v>655</v>
      </c>
      <c r="F445" s="149"/>
      <c r="G445" s="228" t="str">
        <f t="shared" si="14"/>
        <v>1-</v>
      </c>
      <c r="H445" s="146" t="str">
        <f t="shared" si="15"/>
        <v>1203</v>
      </c>
    </row>
    <row r="446" spans="1:8" ht="24.75" customHeight="1">
      <c r="A446" s="149">
        <v>445</v>
      </c>
      <c r="B446" s="153" t="s">
        <v>836</v>
      </c>
      <c r="C446" s="182">
        <v>60.08</v>
      </c>
      <c r="D446" s="149" t="s">
        <v>356</v>
      </c>
      <c r="E446" s="149" t="s">
        <v>655</v>
      </c>
      <c r="F446" s="149"/>
      <c r="G446" s="228" t="str">
        <f t="shared" si="14"/>
        <v>1-</v>
      </c>
      <c r="H446" s="146" t="str">
        <f t="shared" si="15"/>
        <v>1204</v>
      </c>
    </row>
    <row r="447" spans="1:8" ht="24.75" customHeight="1">
      <c r="A447" s="149">
        <v>446</v>
      </c>
      <c r="B447" s="153" t="s">
        <v>837</v>
      </c>
      <c r="C447" s="182">
        <v>56.49</v>
      </c>
      <c r="D447" s="149" t="s">
        <v>356</v>
      </c>
      <c r="E447" s="149" t="s">
        <v>655</v>
      </c>
      <c r="F447" s="149"/>
      <c r="G447" s="228" t="str">
        <f t="shared" si="14"/>
        <v>1-</v>
      </c>
      <c r="H447" s="146" t="str">
        <f t="shared" si="15"/>
        <v>1205</v>
      </c>
    </row>
    <row r="448" spans="1:8" ht="24.75" customHeight="1">
      <c r="A448" s="149">
        <v>447</v>
      </c>
      <c r="B448" s="153" t="s">
        <v>838</v>
      </c>
      <c r="C448" s="182">
        <v>60.74</v>
      </c>
      <c r="D448" s="149" t="s">
        <v>356</v>
      </c>
      <c r="E448" s="149" t="s">
        <v>655</v>
      </c>
      <c r="F448" s="149"/>
      <c r="G448" s="228" t="str">
        <f t="shared" si="14"/>
        <v>1-</v>
      </c>
      <c r="H448" s="146" t="str">
        <f t="shared" si="15"/>
        <v>1301</v>
      </c>
    </row>
    <row r="449" spans="1:8" ht="24.75" customHeight="1">
      <c r="A449" s="149">
        <v>448</v>
      </c>
      <c r="B449" s="153" t="s">
        <v>849</v>
      </c>
      <c r="C449" s="182">
        <v>60.09</v>
      </c>
      <c r="D449" s="149" t="s">
        <v>356</v>
      </c>
      <c r="E449" s="149" t="s">
        <v>655</v>
      </c>
      <c r="F449" s="149"/>
      <c r="G449" s="228" t="str">
        <f t="shared" si="14"/>
        <v>1-</v>
      </c>
      <c r="H449" s="146" t="str">
        <f t="shared" si="15"/>
        <v>1302</v>
      </c>
    </row>
    <row r="450" spans="1:8" ht="24.75" customHeight="1">
      <c r="A450" s="149">
        <v>449</v>
      </c>
      <c r="B450" s="153" t="s">
        <v>850</v>
      </c>
      <c r="C450" s="182">
        <v>60.08</v>
      </c>
      <c r="D450" s="149" t="s">
        <v>356</v>
      </c>
      <c r="E450" s="149" t="s">
        <v>655</v>
      </c>
      <c r="F450" s="149"/>
      <c r="G450" s="228" t="str">
        <f t="shared" si="14"/>
        <v>1-</v>
      </c>
      <c r="H450" s="146" t="str">
        <f t="shared" si="15"/>
        <v>1303</v>
      </c>
    </row>
    <row r="451" spans="1:8" ht="24.75" customHeight="1">
      <c r="A451" s="149">
        <v>450</v>
      </c>
      <c r="B451" s="153" t="s">
        <v>831</v>
      </c>
      <c r="C451" s="182">
        <v>60.08</v>
      </c>
      <c r="D451" s="149" t="s">
        <v>356</v>
      </c>
      <c r="E451" s="149" t="s">
        <v>655</v>
      </c>
      <c r="F451" s="149"/>
      <c r="G451" s="228" t="str">
        <f t="shared" ref="G451:G514" si="16">LEFT(B451,2)</f>
        <v>1-</v>
      </c>
      <c r="H451" s="146" t="str">
        <f t="shared" ref="H451:H483" si="17">RIGHT(B451,4)</f>
        <v>1304</v>
      </c>
    </row>
    <row r="452" spans="1:8" ht="24.75" customHeight="1">
      <c r="A452" s="149">
        <v>451</v>
      </c>
      <c r="B452" s="153" t="s">
        <v>832</v>
      </c>
      <c r="C452" s="182">
        <v>56.49</v>
      </c>
      <c r="D452" s="149" t="s">
        <v>356</v>
      </c>
      <c r="E452" s="149" t="s">
        <v>655</v>
      </c>
      <c r="F452" s="149"/>
      <c r="G452" s="228" t="str">
        <f t="shared" si="16"/>
        <v>1-</v>
      </c>
      <c r="H452" s="146" t="str">
        <f t="shared" si="17"/>
        <v>1305</v>
      </c>
    </row>
    <row r="453" spans="1:8" ht="24.75" customHeight="1">
      <c r="A453" s="149">
        <v>452</v>
      </c>
      <c r="B453" s="153" t="s">
        <v>689</v>
      </c>
      <c r="C453" s="182">
        <v>60.74</v>
      </c>
      <c r="D453" s="149" t="s">
        <v>356</v>
      </c>
      <c r="E453" s="149" t="s">
        <v>655</v>
      </c>
      <c r="F453" s="149"/>
      <c r="G453" s="228" t="str">
        <f t="shared" si="16"/>
        <v>1-</v>
      </c>
      <c r="H453" s="146" t="str">
        <f t="shared" si="17"/>
        <v>1401</v>
      </c>
    </row>
    <row r="454" spans="1:8" ht="24.75" customHeight="1">
      <c r="A454" s="149">
        <v>453</v>
      </c>
      <c r="B454" s="153" t="s">
        <v>692</v>
      </c>
      <c r="C454" s="182">
        <v>60.09</v>
      </c>
      <c r="D454" s="149" t="s">
        <v>356</v>
      </c>
      <c r="E454" s="149" t="s">
        <v>655</v>
      </c>
      <c r="F454" s="149"/>
      <c r="G454" s="228" t="str">
        <f t="shared" si="16"/>
        <v>1-</v>
      </c>
      <c r="H454" s="146" t="str">
        <f t="shared" si="17"/>
        <v>1402</v>
      </c>
    </row>
    <row r="455" spans="1:8" ht="24.75" customHeight="1">
      <c r="A455" s="149">
        <v>454</v>
      </c>
      <c r="B455" s="153" t="s">
        <v>693</v>
      </c>
      <c r="C455" s="182">
        <v>60.08</v>
      </c>
      <c r="D455" s="149" t="s">
        <v>356</v>
      </c>
      <c r="E455" s="149" t="s">
        <v>655</v>
      </c>
      <c r="F455" s="149"/>
      <c r="G455" s="228" t="str">
        <f t="shared" si="16"/>
        <v>1-</v>
      </c>
      <c r="H455" s="146" t="str">
        <f t="shared" si="17"/>
        <v>1403</v>
      </c>
    </row>
    <row r="456" spans="1:8" ht="24.75" customHeight="1">
      <c r="A456" s="149">
        <v>455</v>
      </c>
      <c r="B456" s="153" t="s">
        <v>694</v>
      </c>
      <c r="C456" s="182">
        <v>60.08</v>
      </c>
      <c r="D456" s="149" t="s">
        <v>356</v>
      </c>
      <c r="E456" s="149" t="s">
        <v>655</v>
      </c>
      <c r="F456" s="149"/>
      <c r="G456" s="228" t="str">
        <f t="shared" si="16"/>
        <v>1-</v>
      </c>
      <c r="H456" s="146" t="str">
        <f t="shared" si="17"/>
        <v>1404</v>
      </c>
    </row>
    <row r="457" spans="1:8" ht="24.75" customHeight="1">
      <c r="A457" s="149">
        <v>456</v>
      </c>
      <c r="B457" s="153" t="s">
        <v>695</v>
      </c>
      <c r="C457" s="182">
        <v>56.49</v>
      </c>
      <c r="D457" s="149" t="s">
        <v>356</v>
      </c>
      <c r="E457" s="149" t="s">
        <v>655</v>
      </c>
      <c r="F457" s="149"/>
      <c r="G457" s="228" t="str">
        <f t="shared" si="16"/>
        <v>1-</v>
      </c>
      <c r="H457" s="146" t="str">
        <f t="shared" si="17"/>
        <v>1405</v>
      </c>
    </row>
    <row r="458" spans="1:8" ht="24.75" customHeight="1">
      <c r="A458" s="149">
        <v>457</v>
      </c>
      <c r="B458" s="153" t="s">
        <v>716</v>
      </c>
      <c r="C458" s="182">
        <v>60.74</v>
      </c>
      <c r="D458" s="149" t="s">
        <v>356</v>
      </c>
      <c r="E458" s="149" t="s">
        <v>655</v>
      </c>
      <c r="F458" s="149"/>
      <c r="G458" s="228" t="str">
        <f t="shared" si="16"/>
        <v>1-</v>
      </c>
      <c r="H458" s="146" t="str">
        <f t="shared" si="17"/>
        <v>1501</v>
      </c>
    </row>
    <row r="459" spans="1:8" ht="24.75" customHeight="1">
      <c r="A459" s="149">
        <v>458</v>
      </c>
      <c r="B459" s="153" t="s">
        <v>717</v>
      </c>
      <c r="C459" s="182">
        <v>60.09</v>
      </c>
      <c r="D459" s="149" t="s">
        <v>356</v>
      </c>
      <c r="E459" s="149" t="s">
        <v>655</v>
      </c>
      <c r="F459" s="149"/>
      <c r="G459" s="228" t="str">
        <f t="shared" si="16"/>
        <v>1-</v>
      </c>
      <c r="H459" s="146" t="str">
        <f t="shared" si="17"/>
        <v>1502</v>
      </c>
    </row>
    <row r="460" spans="1:8" ht="24.75" customHeight="1">
      <c r="A460" s="149">
        <v>459</v>
      </c>
      <c r="B460" s="153" t="s">
        <v>718</v>
      </c>
      <c r="C460" s="182">
        <v>60.08</v>
      </c>
      <c r="D460" s="149" t="s">
        <v>356</v>
      </c>
      <c r="E460" s="149" t="s">
        <v>655</v>
      </c>
      <c r="F460" s="149"/>
      <c r="G460" s="228" t="str">
        <f t="shared" si="16"/>
        <v>1-</v>
      </c>
      <c r="H460" s="146" t="str">
        <f t="shared" si="17"/>
        <v>1503</v>
      </c>
    </row>
    <row r="461" spans="1:8" ht="24.75" customHeight="1">
      <c r="A461" s="149">
        <v>460</v>
      </c>
      <c r="B461" s="153" t="s">
        <v>937</v>
      </c>
      <c r="C461" s="182">
        <v>60.08</v>
      </c>
      <c r="D461" s="149" t="s">
        <v>356</v>
      </c>
      <c r="E461" s="149" t="s">
        <v>655</v>
      </c>
      <c r="F461" s="149"/>
      <c r="G461" s="228" t="str">
        <f t="shared" si="16"/>
        <v>1-</v>
      </c>
      <c r="H461" s="146" t="str">
        <f t="shared" si="17"/>
        <v>1504</v>
      </c>
    </row>
    <row r="462" spans="1:8" ht="24.75" customHeight="1">
      <c r="A462" s="149">
        <v>461</v>
      </c>
      <c r="B462" s="153" t="s">
        <v>935</v>
      </c>
      <c r="C462" s="182">
        <v>56.49</v>
      </c>
      <c r="D462" s="149" t="s">
        <v>356</v>
      </c>
      <c r="E462" s="149" t="s">
        <v>655</v>
      </c>
      <c r="F462" s="149"/>
      <c r="G462" s="228" t="str">
        <f t="shared" si="16"/>
        <v>1-</v>
      </c>
      <c r="H462" s="146" t="str">
        <f t="shared" si="17"/>
        <v>1505</v>
      </c>
    </row>
    <row r="463" spans="1:8" ht="24.75" customHeight="1">
      <c r="A463" s="149">
        <v>462</v>
      </c>
      <c r="B463" s="153" t="s">
        <v>845</v>
      </c>
      <c r="C463" s="182">
        <v>60.74</v>
      </c>
      <c r="D463" s="149" t="s">
        <v>356</v>
      </c>
      <c r="E463" s="149" t="s">
        <v>655</v>
      </c>
      <c r="F463" s="149"/>
      <c r="G463" s="228" t="str">
        <f t="shared" si="16"/>
        <v>1-</v>
      </c>
      <c r="H463" s="146" t="str">
        <f t="shared" si="17"/>
        <v>1601</v>
      </c>
    </row>
    <row r="464" spans="1:8" ht="24.75" customHeight="1">
      <c r="A464" s="149">
        <v>463</v>
      </c>
      <c r="B464" s="153" t="s">
        <v>846</v>
      </c>
      <c r="C464" s="182">
        <v>60.09</v>
      </c>
      <c r="D464" s="149" t="s">
        <v>356</v>
      </c>
      <c r="E464" s="149" t="s">
        <v>655</v>
      </c>
      <c r="F464" s="149"/>
      <c r="G464" s="228" t="str">
        <f t="shared" si="16"/>
        <v>1-</v>
      </c>
      <c r="H464" s="146" t="str">
        <f t="shared" si="17"/>
        <v>1602</v>
      </c>
    </row>
    <row r="465" spans="1:8" ht="24.75" customHeight="1">
      <c r="A465" s="149">
        <v>464</v>
      </c>
      <c r="B465" s="153" t="s">
        <v>847</v>
      </c>
      <c r="C465" s="182">
        <v>60.08</v>
      </c>
      <c r="D465" s="149" t="s">
        <v>356</v>
      </c>
      <c r="E465" s="149" t="s">
        <v>655</v>
      </c>
      <c r="F465" s="149"/>
      <c r="G465" s="228" t="str">
        <f t="shared" si="16"/>
        <v>1-</v>
      </c>
      <c r="H465" s="146" t="str">
        <f t="shared" si="17"/>
        <v>1603</v>
      </c>
    </row>
    <row r="466" spans="1:8" ht="24.75" customHeight="1">
      <c r="A466" s="149">
        <v>465</v>
      </c>
      <c r="B466" s="153" t="s">
        <v>833</v>
      </c>
      <c r="C466" s="182">
        <v>60.08</v>
      </c>
      <c r="D466" s="149" t="s">
        <v>356</v>
      </c>
      <c r="E466" s="149" t="s">
        <v>655</v>
      </c>
      <c r="F466" s="149"/>
      <c r="G466" s="228" t="str">
        <f t="shared" si="16"/>
        <v>1-</v>
      </c>
      <c r="H466" s="146" t="str">
        <f t="shared" si="17"/>
        <v>1604</v>
      </c>
    </row>
    <row r="467" spans="1:8" ht="24.75" customHeight="1">
      <c r="A467" s="149">
        <v>466</v>
      </c>
      <c r="B467" s="153" t="s">
        <v>834</v>
      </c>
      <c r="C467" s="182">
        <v>56.49</v>
      </c>
      <c r="D467" s="149" t="s">
        <v>356</v>
      </c>
      <c r="E467" s="149" t="s">
        <v>655</v>
      </c>
      <c r="F467" s="149"/>
      <c r="G467" s="228" t="str">
        <f t="shared" si="16"/>
        <v>1-</v>
      </c>
      <c r="H467" s="146" t="str">
        <f t="shared" si="17"/>
        <v>1605</v>
      </c>
    </row>
    <row r="468" spans="1:8" ht="24.75" customHeight="1">
      <c r="A468" s="149">
        <v>467</v>
      </c>
      <c r="B468" s="153" t="s">
        <v>3159</v>
      </c>
      <c r="C468" s="182">
        <v>60.74</v>
      </c>
      <c r="D468" s="149" t="s">
        <v>356</v>
      </c>
      <c r="E468" s="149" t="s">
        <v>655</v>
      </c>
      <c r="F468" s="149"/>
      <c r="G468" s="228" t="str">
        <f t="shared" si="16"/>
        <v>1-</v>
      </c>
      <c r="H468" s="146" t="str">
        <f t="shared" si="17"/>
        <v>1701</v>
      </c>
    </row>
    <row r="469" spans="1:8" ht="24.75" customHeight="1">
      <c r="A469" s="149">
        <v>468</v>
      </c>
      <c r="B469" s="153" t="s">
        <v>3160</v>
      </c>
      <c r="C469" s="182">
        <v>60.09</v>
      </c>
      <c r="D469" s="149" t="s">
        <v>356</v>
      </c>
      <c r="E469" s="149" t="s">
        <v>655</v>
      </c>
      <c r="F469" s="149"/>
      <c r="G469" s="228" t="str">
        <f t="shared" si="16"/>
        <v>1-</v>
      </c>
      <c r="H469" s="146" t="str">
        <f t="shared" si="17"/>
        <v>1702</v>
      </c>
    </row>
    <row r="470" spans="1:8" ht="24.75" customHeight="1">
      <c r="A470" s="149">
        <v>469</v>
      </c>
      <c r="B470" s="153" t="s">
        <v>3161</v>
      </c>
      <c r="C470" s="182">
        <v>60.08</v>
      </c>
      <c r="D470" s="149" t="s">
        <v>356</v>
      </c>
      <c r="E470" s="149" t="s">
        <v>655</v>
      </c>
      <c r="F470" s="149"/>
      <c r="G470" s="228" t="str">
        <f t="shared" si="16"/>
        <v>1-</v>
      </c>
      <c r="H470" s="146" t="str">
        <f t="shared" si="17"/>
        <v>1703</v>
      </c>
    </row>
    <row r="471" spans="1:8" ht="24.75" customHeight="1">
      <c r="A471" s="149">
        <v>470</v>
      </c>
      <c r="B471" s="153" t="s">
        <v>3162</v>
      </c>
      <c r="C471" s="182">
        <v>60.08</v>
      </c>
      <c r="D471" s="149" t="s">
        <v>356</v>
      </c>
      <c r="E471" s="149" t="s">
        <v>655</v>
      </c>
      <c r="F471" s="149"/>
      <c r="G471" s="228" t="str">
        <f t="shared" si="16"/>
        <v>1-</v>
      </c>
      <c r="H471" s="146" t="str">
        <f t="shared" si="17"/>
        <v>1704</v>
      </c>
    </row>
    <row r="472" spans="1:8" ht="24.75" customHeight="1">
      <c r="A472" s="149">
        <v>471</v>
      </c>
      <c r="B472" s="153" t="s">
        <v>3163</v>
      </c>
      <c r="C472" s="182">
        <v>56.49</v>
      </c>
      <c r="D472" s="149" t="s">
        <v>356</v>
      </c>
      <c r="E472" s="149" t="s">
        <v>655</v>
      </c>
      <c r="F472" s="149"/>
      <c r="G472" s="228" t="str">
        <f t="shared" si="16"/>
        <v>1-</v>
      </c>
      <c r="H472" s="146" t="str">
        <f t="shared" si="17"/>
        <v>1705</v>
      </c>
    </row>
    <row r="473" spans="1:8" ht="24.75" customHeight="1">
      <c r="A473" s="149">
        <v>472</v>
      </c>
      <c r="B473" s="153" t="s">
        <v>3164</v>
      </c>
      <c r="C473" s="182">
        <v>60.74</v>
      </c>
      <c r="D473" s="149" t="s">
        <v>356</v>
      </c>
      <c r="E473" s="149" t="s">
        <v>655</v>
      </c>
      <c r="F473" s="149"/>
      <c r="G473" s="228" t="str">
        <f t="shared" si="16"/>
        <v>1-</v>
      </c>
      <c r="H473" s="146" t="str">
        <f t="shared" si="17"/>
        <v>1801</v>
      </c>
    </row>
    <row r="474" spans="1:8" ht="24.75" customHeight="1">
      <c r="A474" s="149">
        <v>473</v>
      </c>
      <c r="B474" s="153" t="s">
        <v>3165</v>
      </c>
      <c r="C474" s="182">
        <v>60.09</v>
      </c>
      <c r="D474" s="149" t="s">
        <v>356</v>
      </c>
      <c r="E474" s="149" t="s">
        <v>655</v>
      </c>
      <c r="F474" s="149"/>
      <c r="G474" s="228" t="str">
        <f t="shared" si="16"/>
        <v>1-</v>
      </c>
      <c r="H474" s="146" t="str">
        <f t="shared" si="17"/>
        <v>1802</v>
      </c>
    </row>
    <row r="475" spans="1:8" ht="24.75" customHeight="1">
      <c r="A475" s="149">
        <v>474</v>
      </c>
      <c r="B475" s="153" t="s">
        <v>3166</v>
      </c>
      <c r="C475" s="182">
        <v>60.08</v>
      </c>
      <c r="D475" s="149" t="s">
        <v>356</v>
      </c>
      <c r="E475" s="149" t="s">
        <v>655</v>
      </c>
      <c r="F475" s="149"/>
      <c r="G475" s="228" t="str">
        <f t="shared" si="16"/>
        <v>1-</v>
      </c>
      <c r="H475" s="146" t="str">
        <f t="shared" si="17"/>
        <v>1803</v>
      </c>
    </row>
    <row r="476" spans="1:8" ht="24.75" customHeight="1">
      <c r="A476" s="149">
        <v>475</v>
      </c>
      <c r="B476" s="153" t="s">
        <v>3167</v>
      </c>
      <c r="C476" s="182">
        <v>60.08</v>
      </c>
      <c r="D476" s="149" t="s">
        <v>356</v>
      </c>
      <c r="E476" s="149" t="s">
        <v>655</v>
      </c>
      <c r="F476" s="149"/>
      <c r="G476" s="228" t="str">
        <f t="shared" si="16"/>
        <v>1-</v>
      </c>
      <c r="H476" s="146" t="str">
        <f t="shared" si="17"/>
        <v>1804</v>
      </c>
    </row>
    <row r="477" spans="1:8" ht="24.75" customHeight="1">
      <c r="A477" s="149">
        <v>476</v>
      </c>
      <c r="B477" s="153" t="s">
        <v>3168</v>
      </c>
      <c r="C477" s="182">
        <v>56.49</v>
      </c>
      <c r="D477" s="149" t="s">
        <v>356</v>
      </c>
      <c r="E477" s="149" t="s">
        <v>655</v>
      </c>
      <c r="F477" s="149"/>
      <c r="G477" s="228" t="str">
        <f t="shared" si="16"/>
        <v>1-</v>
      </c>
      <c r="H477" s="146" t="str">
        <f t="shared" si="17"/>
        <v>1805</v>
      </c>
    </row>
    <row r="478" spans="1:8" ht="24.75" customHeight="1">
      <c r="A478" s="149">
        <v>477</v>
      </c>
      <c r="B478" s="153" t="s">
        <v>3169</v>
      </c>
      <c r="C478" s="182">
        <v>60.74</v>
      </c>
      <c r="D478" s="149" t="s">
        <v>356</v>
      </c>
      <c r="E478" s="149" t="s">
        <v>655</v>
      </c>
      <c r="F478" s="149"/>
      <c r="G478" s="228" t="str">
        <f t="shared" si="16"/>
        <v>1-</v>
      </c>
      <c r="H478" s="146" t="str">
        <f t="shared" si="17"/>
        <v>1901</v>
      </c>
    </row>
    <row r="479" spans="1:8" ht="24.75" customHeight="1">
      <c r="A479" s="149">
        <v>478</v>
      </c>
      <c r="B479" s="153" t="s">
        <v>3170</v>
      </c>
      <c r="C479" s="182">
        <v>60.09</v>
      </c>
      <c r="D479" s="149" t="s">
        <v>356</v>
      </c>
      <c r="E479" s="149" t="s">
        <v>655</v>
      </c>
      <c r="F479" s="149"/>
      <c r="G479" s="228" t="str">
        <f t="shared" si="16"/>
        <v>1-</v>
      </c>
      <c r="H479" s="146" t="str">
        <f t="shared" si="17"/>
        <v>1902</v>
      </c>
    </row>
    <row r="480" spans="1:8" ht="24.75" customHeight="1">
      <c r="A480" s="149">
        <v>479</v>
      </c>
      <c r="B480" s="153" t="s">
        <v>3171</v>
      </c>
      <c r="C480" s="182">
        <v>60.08</v>
      </c>
      <c r="D480" s="149" t="s">
        <v>356</v>
      </c>
      <c r="E480" s="149" t="s">
        <v>655</v>
      </c>
      <c r="F480" s="149"/>
      <c r="G480" s="228" t="str">
        <f t="shared" si="16"/>
        <v>1-</v>
      </c>
      <c r="H480" s="146" t="str">
        <f t="shared" si="17"/>
        <v>1903</v>
      </c>
    </row>
    <row r="481" spans="1:8" ht="24.75" customHeight="1">
      <c r="A481" s="149">
        <v>480</v>
      </c>
      <c r="B481" s="153" t="s">
        <v>3172</v>
      </c>
      <c r="C481" s="182">
        <v>60.08</v>
      </c>
      <c r="D481" s="149" t="s">
        <v>356</v>
      </c>
      <c r="E481" s="149" t="s">
        <v>655</v>
      </c>
      <c r="F481" s="149"/>
      <c r="G481" s="228" t="str">
        <f t="shared" si="16"/>
        <v>1-</v>
      </c>
      <c r="H481" s="146" t="str">
        <f t="shared" si="17"/>
        <v>1904</v>
      </c>
    </row>
    <row r="482" spans="1:8" ht="24.75" customHeight="1">
      <c r="A482" s="149">
        <v>481</v>
      </c>
      <c r="B482" s="153" t="s">
        <v>3173</v>
      </c>
      <c r="C482" s="182">
        <v>56.49</v>
      </c>
      <c r="D482" s="149" t="s">
        <v>356</v>
      </c>
      <c r="E482" s="149" t="s">
        <v>655</v>
      </c>
      <c r="F482" s="149"/>
      <c r="G482" s="228" t="str">
        <f t="shared" si="16"/>
        <v>1-</v>
      </c>
      <c r="H482" s="146" t="str">
        <f t="shared" si="17"/>
        <v>1905</v>
      </c>
    </row>
    <row r="483" spans="1:8" ht="24.75" customHeight="1">
      <c r="A483" s="149">
        <v>482</v>
      </c>
      <c r="B483" s="153" t="s">
        <v>3174</v>
      </c>
      <c r="C483" s="182">
        <v>60.74</v>
      </c>
      <c r="D483" s="149" t="s">
        <v>356</v>
      </c>
      <c r="E483" s="149" t="s">
        <v>655</v>
      </c>
      <c r="F483" s="149"/>
      <c r="G483" s="228" t="str">
        <f t="shared" si="16"/>
        <v>1-</v>
      </c>
      <c r="H483" s="146" t="str">
        <f t="shared" si="17"/>
        <v>2001</v>
      </c>
    </row>
    <row r="484" spans="1:8" ht="24.75" customHeight="1">
      <c r="A484" s="149">
        <v>483</v>
      </c>
      <c r="B484" s="153" t="s">
        <v>3175</v>
      </c>
      <c r="C484" s="182">
        <v>60.09</v>
      </c>
      <c r="D484" s="149" t="s">
        <v>356</v>
      </c>
      <c r="E484" s="149" t="s">
        <v>655</v>
      </c>
      <c r="F484" s="149"/>
      <c r="G484" s="228" t="str">
        <f t="shared" si="16"/>
        <v>1-</v>
      </c>
      <c r="H484" s="146" t="str">
        <f t="shared" ref="H484:H506" si="18">RIGHT(B484,4)</f>
        <v>2002</v>
      </c>
    </row>
    <row r="485" spans="1:8" ht="24.75" customHeight="1">
      <c r="A485" s="149">
        <v>484</v>
      </c>
      <c r="B485" s="153" t="s">
        <v>3176</v>
      </c>
      <c r="C485" s="182">
        <v>60.08</v>
      </c>
      <c r="D485" s="149" t="s">
        <v>356</v>
      </c>
      <c r="E485" s="149" t="s">
        <v>655</v>
      </c>
      <c r="F485" s="149"/>
      <c r="G485" s="228" t="str">
        <f t="shared" si="16"/>
        <v>1-</v>
      </c>
      <c r="H485" s="146" t="str">
        <f t="shared" si="18"/>
        <v>2003</v>
      </c>
    </row>
    <row r="486" spans="1:8" ht="24.75" customHeight="1">
      <c r="A486" s="149">
        <v>485</v>
      </c>
      <c r="B486" s="153" t="s">
        <v>3177</v>
      </c>
      <c r="C486" s="182">
        <v>60.08</v>
      </c>
      <c r="D486" s="149" t="s">
        <v>356</v>
      </c>
      <c r="E486" s="149" t="s">
        <v>655</v>
      </c>
      <c r="F486" s="149"/>
      <c r="G486" s="228" t="str">
        <f t="shared" si="16"/>
        <v>1-</v>
      </c>
      <c r="H486" s="146" t="str">
        <f t="shared" si="18"/>
        <v>2004</v>
      </c>
    </row>
    <row r="487" spans="1:8" ht="24.75" customHeight="1">
      <c r="A487" s="149">
        <v>486</v>
      </c>
      <c r="B487" s="153" t="s">
        <v>3178</v>
      </c>
      <c r="C487" s="182">
        <v>56.49</v>
      </c>
      <c r="D487" s="149" t="s">
        <v>356</v>
      </c>
      <c r="E487" s="149" t="s">
        <v>655</v>
      </c>
      <c r="F487" s="149"/>
      <c r="G487" s="228" t="str">
        <f t="shared" si="16"/>
        <v>1-</v>
      </c>
      <c r="H487" s="146" t="str">
        <f t="shared" si="18"/>
        <v>2005</v>
      </c>
    </row>
    <row r="488" spans="1:8" ht="24.75" customHeight="1">
      <c r="A488" s="149">
        <v>487</v>
      </c>
      <c r="B488" s="153" t="s">
        <v>696</v>
      </c>
      <c r="C488" s="182">
        <v>60.63</v>
      </c>
      <c r="D488" s="149" t="s">
        <v>356</v>
      </c>
      <c r="E488" s="149" t="s">
        <v>655</v>
      </c>
      <c r="F488" s="149"/>
      <c r="G488" s="228" t="str">
        <f t="shared" si="16"/>
        <v>1-</v>
      </c>
      <c r="H488" s="146" t="str">
        <f t="shared" si="18"/>
        <v>-201</v>
      </c>
    </row>
    <row r="489" spans="1:8" ht="24.75" customHeight="1">
      <c r="A489" s="149">
        <v>488</v>
      </c>
      <c r="B489" s="153" t="s">
        <v>697</v>
      </c>
      <c r="C489" s="182">
        <v>60.02</v>
      </c>
      <c r="D489" s="149" t="s">
        <v>356</v>
      </c>
      <c r="E489" s="149" t="s">
        <v>655</v>
      </c>
      <c r="F489" s="149"/>
      <c r="G489" s="228" t="str">
        <f t="shared" si="16"/>
        <v>1-</v>
      </c>
      <c r="H489" s="146" t="str">
        <f t="shared" si="18"/>
        <v>-202</v>
      </c>
    </row>
    <row r="490" spans="1:8" ht="24.75" customHeight="1">
      <c r="A490" s="149">
        <v>489</v>
      </c>
      <c r="B490" s="153" t="s">
        <v>698</v>
      </c>
      <c r="C490" s="182">
        <v>60.01</v>
      </c>
      <c r="D490" s="149" t="s">
        <v>356</v>
      </c>
      <c r="E490" s="149" t="s">
        <v>655</v>
      </c>
      <c r="F490" s="149"/>
      <c r="G490" s="228" t="str">
        <f t="shared" si="16"/>
        <v>1-</v>
      </c>
      <c r="H490" s="146" t="str">
        <f t="shared" si="18"/>
        <v>-203</v>
      </c>
    </row>
    <row r="491" spans="1:8" ht="24.75" customHeight="1">
      <c r="A491" s="149">
        <v>490</v>
      </c>
      <c r="B491" s="153" t="s">
        <v>763</v>
      </c>
      <c r="C491" s="182">
        <v>60.01</v>
      </c>
      <c r="D491" s="149" t="s">
        <v>356</v>
      </c>
      <c r="E491" s="149" t="s">
        <v>655</v>
      </c>
      <c r="F491" s="149"/>
      <c r="G491" s="228" t="str">
        <f t="shared" si="16"/>
        <v>1-</v>
      </c>
      <c r="H491" s="146" t="str">
        <f t="shared" si="18"/>
        <v>-204</v>
      </c>
    </row>
    <row r="492" spans="1:8" ht="24.75" customHeight="1">
      <c r="A492" s="149">
        <v>491</v>
      </c>
      <c r="B492" s="153" t="s">
        <v>3179</v>
      </c>
      <c r="C492" s="182">
        <v>60.7</v>
      </c>
      <c r="D492" s="149" t="s">
        <v>356</v>
      </c>
      <c r="E492" s="149" t="s">
        <v>655</v>
      </c>
      <c r="F492" s="149"/>
      <c r="G492" s="228" t="str">
        <f t="shared" si="16"/>
        <v>1-</v>
      </c>
      <c r="H492" s="146" t="str">
        <f t="shared" si="18"/>
        <v>2101</v>
      </c>
    </row>
    <row r="493" spans="1:8" ht="24.75" customHeight="1">
      <c r="A493" s="149">
        <v>492</v>
      </c>
      <c r="B493" s="153" t="s">
        <v>3180</v>
      </c>
      <c r="C493" s="182">
        <v>60.09</v>
      </c>
      <c r="D493" s="149" t="s">
        <v>356</v>
      </c>
      <c r="E493" s="149" t="s">
        <v>655</v>
      </c>
      <c r="F493" s="149"/>
      <c r="G493" s="228" t="str">
        <f t="shared" si="16"/>
        <v>1-</v>
      </c>
      <c r="H493" s="146" t="str">
        <f t="shared" si="18"/>
        <v>2102</v>
      </c>
    </row>
    <row r="494" spans="1:8" ht="24.75" customHeight="1">
      <c r="A494" s="149">
        <v>493</v>
      </c>
      <c r="B494" s="153" t="s">
        <v>3181</v>
      </c>
      <c r="C494" s="182">
        <v>60.08</v>
      </c>
      <c r="D494" s="149" t="s">
        <v>356</v>
      </c>
      <c r="E494" s="149" t="s">
        <v>655</v>
      </c>
      <c r="F494" s="149"/>
      <c r="G494" s="228" t="str">
        <f t="shared" si="16"/>
        <v>1-</v>
      </c>
      <c r="H494" s="146" t="str">
        <f t="shared" si="18"/>
        <v>2103</v>
      </c>
    </row>
    <row r="495" spans="1:8" ht="24.75" customHeight="1">
      <c r="A495" s="149">
        <v>494</v>
      </c>
      <c r="B495" s="153" t="s">
        <v>3182</v>
      </c>
      <c r="C495" s="182">
        <v>60.08</v>
      </c>
      <c r="D495" s="149" t="s">
        <v>356</v>
      </c>
      <c r="E495" s="149" t="s">
        <v>655</v>
      </c>
      <c r="F495" s="149"/>
      <c r="G495" s="228" t="str">
        <f t="shared" si="16"/>
        <v>1-</v>
      </c>
      <c r="H495" s="146" t="str">
        <f t="shared" si="18"/>
        <v>2104</v>
      </c>
    </row>
    <row r="496" spans="1:8" ht="24.75" customHeight="1">
      <c r="A496" s="149">
        <v>495</v>
      </c>
      <c r="B496" s="153" t="s">
        <v>3183</v>
      </c>
      <c r="C496" s="182">
        <v>56.49</v>
      </c>
      <c r="D496" s="149" t="s">
        <v>356</v>
      </c>
      <c r="E496" s="149" t="s">
        <v>655</v>
      </c>
      <c r="F496" s="149"/>
      <c r="G496" s="228" t="str">
        <f t="shared" si="16"/>
        <v>1-</v>
      </c>
      <c r="H496" s="146" t="str">
        <f t="shared" si="18"/>
        <v>2105</v>
      </c>
    </row>
    <row r="497" spans="1:8" ht="24.75" customHeight="1">
      <c r="A497" s="149">
        <v>496</v>
      </c>
      <c r="B497" s="153" t="s">
        <v>3184</v>
      </c>
      <c r="C497" s="182">
        <v>60.7</v>
      </c>
      <c r="D497" s="149" t="s">
        <v>356</v>
      </c>
      <c r="E497" s="149" t="s">
        <v>655</v>
      </c>
      <c r="F497" s="149"/>
      <c r="G497" s="228" t="str">
        <f t="shared" si="16"/>
        <v>1-</v>
      </c>
      <c r="H497" s="146" t="str">
        <f t="shared" si="18"/>
        <v>2201</v>
      </c>
    </row>
    <row r="498" spans="1:8" ht="24.75" customHeight="1">
      <c r="A498" s="149">
        <v>497</v>
      </c>
      <c r="B498" s="153" t="s">
        <v>3185</v>
      </c>
      <c r="C498" s="182">
        <v>60.09</v>
      </c>
      <c r="D498" s="149" t="s">
        <v>356</v>
      </c>
      <c r="E498" s="149" t="s">
        <v>655</v>
      </c>
      <c r="F498" s="149"/>
      <c r="G498" s="228" t="str">
        <f t="shared" si="16"/>
        <v>1-</v>
      </c>
      <c r="H498" s="146" t="str">
        <f t="shared" si="18"/>
        <v>2202</v>
      </c>
    </row>
    <row r="499" spans="1:8" ht="24.75" customHeight="1">
      <c r="A499" s="149">
        <v>498</v>
      </c>
      <c r="B499" s="153" t="s">
        <v>3186</v>
      </c>
      <c r="C499" s="182">
        <v>60.08</v>
      </c>
      <c r="D499" s="149" t="s">
        <v>356</v>
      </c>
      <c r="E499" s="149" t="s">
        <v>655</v>
      </c>
      <c r="F499" s="149"/>
      <c r="G499" s="228" t="str">
        <f t="shared" si="16"/>
        <v>1-</v>
      </c>
      <c r="H499" s="146" t="str">
        <f t="shared" si="18"/>
        <v>2203</v>
      </c>
    </row>
    <row r="500" spans="1:8" ht="24.75" customHeight="1">
      <c r="A500" s="149">
        <v>499</v>
      </c>
      <c r="B500" s="153" t="s">
        <v>3187</v>
      </c>
      <c r="C500" s="182">
        <v>60.08</v>
      </c>
      <c r="D500" s="149" t="s">
        <v>356</v>
      </c>
      <c r="E500" s="149" t="s">
        <v>655</v>
      </c>
      <c r="F500" s="149"/>
      <c r="G500" s="228" t="str">
        <f t="shared" si="16"/>
        <v>1-</v>
      </c>
      <c r="H500" s="146" t="str">
        <f t="shared" si="18"/>
        <v>2204</v>
      </c>
    </row>
    <row r="501" spans="1:8" ht="24.75" customHeight="1">
      <c r="A501" s="149">
        <v>500</v>
      </c>
      <c r="B501" s="153" t="s">
        <v>3188</v>
      </c>
      <c r="C501" s="182">
        <v>56.49</v>
      </c>
      <c r="D501" s="149" t="s">
        <v>356</v>
      </c>
      <c r="E501" s="149" t="s">
        <v>655</v>
      </c>
      <c r="F501" s="149"/>
      <c r="G501" s="228" t="str">
        <f t="shared" si="16"/>
        <v>1-</v>
      </c>
      <c r="H501" s="146" t="str">
        <f t="shared" si="18"/>
        <v>2205</v>
      </c>
    </row>
    <row r="502" spans="1:8" ht="24.75" customHeight="1">
      <c r="A502" s="149">
        <v>501</v>
      </c>
      <c r="B502" s="153" t="s">
        <v>3189</v>
      </c>
      <c r="C502" s="182">
        <v>60.7</v>
      </c>
      <c r="D502" s="149" t="s">
        <v>356</v>
      </c>
      <c r="E502" s="149" t="s">
        <v>655</v>
      </c>
      <c r="F502" s="149"/>
      <c r="G502" s="228" t="str">
        <f t="shared" si="16"/>
        <v>1-</v>
      </c>
      <c r="H502" s="146" t="str">
        <f t="shared" si="18"/>
        <v>2301</v>
      </c>
    </row>
    <row r="503" spans="1:8" ht="24.75" customHeight="1">
      <c r="A503" s="149">
        <v>502</v>
      </c>
      <c r="B503" s="153" t="s">
        <v>3190</v>
      </c>
      <c r="C503" s="182">
        <v>60.09</v>
      </c>
      <c r="D503" s="149" t="s">
        <v>356</v>
      </c>
      <c r="E503" s="149" t="s">
        <v>655</v>
      </c>
      <c r="F503" s="149"/>
      <c r="G503" s="228" t="str">
        <f t="shared" si="16"/>
        <v>1-</v>
      </c>
      <c r="H503" s="146" t="str">
        <f t="shared" si="18"/>
        <v>2302</v>
      </c>
    </row>
    <row r="504" spans="1:8" ht="24.75" customHeight="1">
      <c r="A504" s="149">
        <v>503</v>
      </c>
      <c r="B504" s="153" t="s">
        <v>3191</v>
      </c>
      <c r="C504" s="182">
        <v>60.08</v>
      </c>
      <c r="D504" s="149" t="s">
        <v>356</v>
      </c>
      <c r="E504" s="149" t="s">
        <v>655</v>
      </c>
      <c r="F504" s="149"/>
      <c r="G504" s="228" t="str">
        <f t="shared" si="16"/>
        <v>1-</v>
      </c>
      <c r="H504" s="146" t="str">
        <f t="shared" si="18"/>
        <v>2303</v>
      </c>
    </row>
    <row r="505" spans="1:8" ht="24.75" customHeight="1">
      <c r="A505" s="149">
        <v>504</v>
      </c>
      <c r="B505" s="153" t="s">
        <v>3192</v>
      </c>
      <c r="C505" s="182">
        <v>60.08</v>
      </c>
      <c r="D505" s="149" t="s">
        <v>356</v>
      </c>
      <c r="E505" s="149" t="s">
        <v>655</v>
      </c>
      <c r="F505" s="149"/>
      <c r="G505" s="228" t="str">
        <f t="shared" si="16"/>
        <v>1-</v>
      </c>
      <c r="H505" s="146" t="str">
        <f t="shared" si="18"/>
        <v>2304</v>
      </c>
    </row>
    <row r="506" spans="1:8" ht="24.75" customHeight="1">
      <c r="A506" s="149">
        <v>505</v>
      </c>
      <c r="B506" s="153" t="s">
        <v>3193</v>
      </c>
      <c r="C506" s="182">
        <v>56.49</v>
      </c>
      <c r="D506" s="149" t="s">
        <v>356</v>
      </c>
      <c r="E506" s="149" t="s">
        <v>655</v>
      </c>
      <c r="F506" s="149"/>
      <c r="G506" s="228" t="str">
        <f t="shared" si="16"/>
        <v>1-</v>
      </c>
      <c r="H506" s="146" t="str">
        <f t="shared" si="18"/>
        <v>2305</v>
      </c>
    </row>
    <row r="507" spans="1:8" ht="24.75" customHeight="1">
      <c r="A507" s="149">
        <v>506</v>
      </c>
      <c r="B507" s="153" t="s">
        <v>3194</v>
      </c>
      <c r="C507" s="182">
        <v>60.7</v>
      </c>
      <c r="D507" s="149" t="s">
        <v>356</v>
      </c>
      <c r="E507" s="149" t="s">
        <v>655</v>
      </c>
      <c r="F507" s="149"/>
      <c r="G507" s="228" t="str">
        <f t="shared" si="16"/>
        <v>1-</v>
      </c>
      <c r="H507" s="146" t="str">
        <f t="shared" ref="H507:H546" si="19">RIGHT(B507,4)</f>
        <v>2401</v>
      </c>
    </row>
    <row r="508" spans="1:8" ht="24.75" customHeight="1">
      <c r="A508" s="149">
        <v>507</v>
      </c>
      <c r="B508" s="153" t="s">
        <v>3195</v>
      </c>
      <c r="C508" s="182">
        <v>60.09</v>
      </c>
      <c r="D508" s="149" t="s">
        <v>356</v>
      </c>
      <c r="E508" s="149" t="s">
        <v>655</v>
      </c>
      <c r="F508" s="149"/>
      <c r="G508" s="228" t="str">
        <f t="shared" si="16"/>
        <v>1-</v>
      </c>
      <c r="H508" s="146" t="str">
        <f t="shared" si="19"/>
        <v>2402</v>
      </c>
    </row>
    <row r="509" spans="1:8" ht="24.75" customHeight="1">
      <c r="A509" s="149">
        <v>508</v>
      </c>
      <c r="B509" s="153" t="s">
        <v>3196</v>
      </c>
      <c r="C509" s="182">
        <v>60.08</v>
      </c>
      <c r="D509" s="149" t="s">
        <v>356</v>
      </c>
      <c r="E509" s="149" t="s">
        <v>655</v>
      </c>
      <c r="F509" s="149"/>
      <c r="G509" s="228" t="str">
        <f t="shared" si="16"/>
        <v>1-</v>
      </c>
      <c r="H509" s="146" t="str">
        <f t="shared" si="19"/>
        <v>2403</v>
      </c>
    </row>
    <row r="510" spans="1:8" ht="24.75" customHeight="1">
      <c r="A510" s="149">
        <v>509</v>
      </c>
      <c r="B510" s="153" t="s">
        <v>3197</v>
      </c>
      <c r="C510" s="182">
        <v>60.08</v>
      </c>
      <c r="D510" s="149" t="s">
        <v>356</v>
      </c>
      <c r="E510" s="149" t="s">
        <v>655</v>
      </c>
      <c r="F510" s="149"/>
      <c r="G510" s="228" t="str">
        <f t="shared" si="16"/>
        <v>1-</v>
      </c>
      <c r="H510" s="146" t="str">
        <f t="shared" si="19"/>
        <v>2404</v>
      </c>
    </row>
    <row r="511" spans="1:8" ht="24.75" customHeight="1">
      <c r="A511" s="149">
        <v>510</v>
      </c>
      <c r="B511" s="153" t="s">
        <v>3198</v>
      </c>
      <c r="C511" s="182">
        <v>56.49</v>
      </c>
      <c r="D511" s="149" t="s">
        <v>356</v>
      </c>
      <c r="E511" s="149" t="s">
        <v>655</v>
      </c>
      <c r="F511" s="149"/>
      <c r="G511" s="228" t="str">
        <f t="shared" si="16"/>
        <v>1-</v>
      </c>
      <c r="H511" s="146" t="str">
        <f t="shared" si="19"/>
        <v>2405</v>
      </c>
    </row>
    <row r="512" spans="1:8" ht="24.75" customHeight="1">
      <c r="A512" s="149">
        <v>511</v>
      </c>
      <c r="B512" s="153" t="s">
        <v>758</v>
      </c>
      <c r="C512" s="182">
        <v>60.63</v>
      </c>
      <c r="D512" s="149" t="s">
        <v>356</v>
      </c>
      <c r="E512" s="149" t="s">
        <v>655</v>
      </c>
      <c r="F512" s="149"/>
      <c r="G512" s="228" t="str">
        <f t="shared" si="16"/>
        <v>1-</v>
      </c>
      <c r="H512" s="146" t="str">
        <f t="shared" si="19"/>
        <v>-301</v>
      </c>
    </row>
    <row r="513" spans="1:8" ht="24.75" customHeight="1">
      <c r="A513" s="149">
        <v>512</v>
      </c>
      <c r="B513" s="153" t="s">
        <v>759</v>
      </c>
      <c r="C513" s="182">
        <v>60.02</v>
      </c>
      <c r="D513" s="149" t="s">
        <v>356</v>
      </c>
      <c r="E513" s="149" t="s">
        <v>655</v>
      </c>
      <c r="F513" s="149"/>
      <c r="G513" s="228" t="str">
        <f t="shared" si="16"/>
        <v>1-</v>
      </c>
      <c r="H513" s="146" t="str">
        <f t="shared" si="19"/>
        <v>-302</v>
      </c>
    </row>
    <row r="514" spans="1:8" ht="24.75" customHeight="1">
      <c r="A514" s="149">
        <v>513</v>
      </c>
      <c r="B514" s="153" t="s">
        <v>760</v>
      </c>
      <c r="C514" s="182">
        <v>60.01</v>
      </c>
      <c r="D514" s="149" t="s">
        <v>356</v>
      </c>
      <c r="E514" s="149" t="s">
        <v>655</v>
      </c>
      <c r="F514" s="149"/>
      <c r="G514" s="228" t="str">
        <f t="shared" si="16"/>
        <v>1-</v>
      </c>
      <c r="H514" s="146" t="str">
        <f t="shared" si="19"/>
        <v>-303</v>
      </c>
    </row>
    <row r="515" spans="1:8" ht="24.75" customHeight="1">
      <c r="A515" s="149">
        <v>514</v>
      </c>
      <c r="B515" s="153" t="s">
        <v>761</v>
      </c>
      <c r="C515" s="182">
        <v>60.01</v>
      </c>
      <c r="D515" s="149" t="s">
        <v>356</v>
      </c>
      <c r="E515" s="149" t="s">
        <v>655</v>
      </c>
      <c r="F515" s="149"/>
      <c r="G515" s="228" t="str">
        <f t="shared" ref="G515:G578" si="20">LEFT(B515,2)</f>
        <v>1-</v>
      </c>
      <c r="H515" s="146" t="str">
        <f t="shared" si="19"/>
        <v>-304</v>
      </c>
    </row>
    <row r="516" spans="1:8" ht="24.75" customHeight="1">
      <c r="A516" s="149">
        <v>515</v>
      </c>
      <c r="B516" s="153" t="s">
        <v>762</v>
      </c>
      <c r="C516" s="182">
        <v>56.31</v>
      </c>
      <c r="D516" s="149" t="s">
        <v>356</v>
      </c>
      <c r="E516" s="149" t="s">
        <v>655</v>
      </c>
      <c r="F516" s="149"/>
      <c r="G516" s="228" t="str">
        <f t="shared" si="20"/>
        <v>1-</v>
      </c>
      <c r="H516" s="146" t="str">
        <f t="shared" si="19"/>
        <v>-305</v>
      </c>
    </row>
    <row r="517" spans="1:8" ht="24.75" customHeight="1">
      <c r="A517" s="149">
        <v>516</v>
      </c>
      <c r="B517" s="153" t="s">
        <v>690</v>
      </c>
      <c r="C517" s="182">
        <v>60.63</v>
      </c>
      <c r="D517" s="149" t="s">
        <v>356</v>
      </c>
      <c r="E517" s="149" t="s">
        <v>655</v>
      </c>
      <c r="F517" s="149"/>
      <c r="G517" s="228" t="str">
        <f t="shared" si="20"/>
        <v>1-</v>
      </c>
      <c r="H517" s="146" t="str">
        <f t="shared" si="19"/>
        <v>-401</v>
      </c>
    </row>
    <row r="518" spans="1:8" ht="24.75" customHeight="1">
      <c r="A518" s="149">
        <v>517</v>
      </c>
      <c r="B518" s="153" t="s">
        <v>691</v>
      </c>
      <c r="C518" s="182">
        <v>60.02</v>
      </c>
      <c r="D518" s="149" t="s">
        <v>356</v>
      </c>
      <c r="E518" s="149" t="s">
        <v>655</v>
      </c>
      <c r="F518" s="149"/>
      <c r="G518" s="228" t="str">
        <f t="shared" si="20"/>
        <v>1-</v>
      </c>
      <c r="H518" s="146" t="str">
        <f t="shared" si="19"/>
        <v>-402</v>
      </c>
    </row>
    <row r="519" spans="1:8" ht="24.75" customHeight="1">
      <c r="A519" s="149">
        <v>518</v>
      </c>
      <c r="B519" s="153" t="s">
        <v>805</v>
      </c>
      <c r="C519" s="182">
        <v>60.01</v>
      </c>
      <c r="D519" s="149" t="s">
        <v>356</v>
      </c>
      <c r="E519" s="149" t="s">
        <v>655</v>
      </c>
      <c r="F519" s="149"/>
      <c r="G519" s="228" t="str">
        <f t="shared" si="20"/>
        <v>1-</v>
      </c>
      <c r="H519" s="146" t="str">
        <f t="shared" si="19"/>
        <v>-403</v>
      </c>
    </row>
    <row r="520" spans="1:8" ht="24.75" customHeight="1">
      <c r="A520" s="149">
        <v>519</v>
      </c>
      <c r="B520" s="153" t="s">
        <v>806</v>
      </c>
      <c r="C520" s="182">
        <v>60.01</v>
      </c>
      <c r="D520" s="149" t="s">
        <v>356</v>
      </c>
      <c r="E520" s="149" t="s">
        <v>655</v>
      </c>
      <c r="F520" s="149"/>
      <c r="G520" s="228" t="str">
        <f t="shared" si="20"/>
        <v>1-</v>
      </c>
      <c r="H520" s="146" t="str">
        <f t="shared" si="19"/>
        <v>-404</v>
      </c>
    </row>
    <row r="521" spans="1:8" ht="24.75" customHeight="1">
      <c r="A521" s="149">
        <v>520</v>
      </c>
      <c r="B521" s="153" t="s">
        <v>807</v>
      </c>
      <c r="C521" s="182">
        <v>56.31</v>
      </c>
      <c r="D521" s="149" t="s">
        <v>356</v>
      </c>
      <c r="E521" s="149" t="s">
        <v>655</v>
      </c>
      <c r="F521" s="149"/>
      <c r="G521" s="228" t="str">
        <f t="shared" si="20"/>
        <v>1-</v>
      </c>
      <c r="H521" s="146" t="str">
        <f t="shared" si="19"/>
        <v>-405</v>
      </c>
    </row>
    <row r="522" spans="1:8" ht="24.75" customHeight="1">
      <c r="A522" s="149">
        <v>521</v>
      </c>
      <c r="B522" s="153" t="s">
        <v>816</v>
      </c>
      <c r="C522" s="182">
        <v>60.63</v>
      </c>
      <c r="D522" s="149" t="s">
        <v>356</v>
      </c>
      <c r="E522" s="149" t="s">
        <v>655</v>
      </c>
      <c r="F522" s="149"/>
      <c r="G522" s="228" t="str">
        <f t="shared" si="20"/>
        <v>1-</v>
      </c>
      <c r="H522" s="146" t="str">
        <f t="shared" si="19"/>
        <v>-501</v>
      </c>
    </row>
    <row r="523" spans="1:8" ht="24.75" customHeight="1">
      <c r="A523" s="149">
        <v>522</v>
      </c>
      <c r="B523" s="153" t="s">
        <v>817</v>
      </c>
      <c r="C523" s="182">
        <v>60.02</v>
      </c>
      <c r="D523" s="149" t="s">
        <v>356</v>
      </c>
      <c r="E523" s="149" t="s">
        <v>655</v>
      </c>
      <c r="F523" s="149"/>
      <c r="G523" s="228" t="str">
        <f t="shared" si="20"/>
        <v>1-</v>
      </c>
      <c r="H523" s="146" t="str">
        <f t="shared" si="19"/>
        <v>-502</v>
      </c>
    </row>
    <row r="524" spans="1:8" ht="24.75" customHeight="1">
      <c r="A524" s="149">
        <v>523</v>
      </c>
      <c r="B524" s="153" t="s">
        <v>818</v>
      </c>
      <c r="C524" s="182">
        <v>60.01</v>
      </c>
      <c r="D524" s="149" t="s">
        <v>356</v>
      </c>
      <c r="E524" s="149" t="s">
        <v>655</v>
      </c>
      <c r="F524" s="149"/>
      <c r="G524" s="228" t="str">
        <f t="shared" si="20"/>
        <v>1-</v>
      </c>
      <c r="H524" s="146" t="str">
        <f t="shared" si="19"/>
        <v>-503</v>
      </c>
    </row>
    <row r="525" spans="1:8" ht="24.75" customHeight="1">
      <c r="A525" s="149">
        <v>524</v>
      </c>
      <c r="B525" s="153" t="s">
        <v>819</v>
      </c>
      <c r="C525" s="182">
        <v>60.01</v>
      </c>
      <c r="D525" s="149" t="s">
        <v>356</v>
      </c>
      <c r="E525" s="149" t="s">
        <v>655</v>
      </c>
      <c r="F525" s="149"/>
      <c r="G525" s="228" t="str">
        <f t="shared" si="20"/>
        <v>1-</v>
      </c>
      <c r="H525" s="146" t="str">
        <f t="shared" si="19"/>
        <v>-504</v>
      </c>
    </row>
    <row r="526" spans="1:8" ht="24.75" customHeight="1">
      <c r="A526" s="149">
        <v>525</v>
      </c>
      <c r="B526" s="153" t="s">
        <v>820</v>
      </c>
      <c r="C526" s="182">
        <v>56.31</v>
      </c>
      <c r="D526" s="149" t="s">
        <v>356</v>
      </c>
      <c r="E526" s="149" t="s">
        <v>655</v>
      </c>
      <c r="F526" s="149"/>
      <c r="G526" s="228" t="str">
        <f t="shared" si="20"/>
        <v>1-</v>
      </c>
      <c r="H526" s="146" t="str">
        <f t="shared" si="19"/>
        <v>-505</v>
      </c>
    </row>
    <row r="527" spans="1:8" ht="24.75" customHeight="1">
      <c r="A527" s="149">
        <v>526</v>
      </c>
      <c r="B527" s="153" t="s">
        <v>712</v>
      </c>
      <c r="C527" s="182">
        <v>60.63</v>
      </c>
      <c r="D527" s="149" t="s">
        <v>356</v>
      </c>
      <c r="E527" s="149" t="s">
        <v>655</v>
      </c>
      <c r="F527" s="149"/>
      <c r="G527" s="228" t="str">
        <f t="shared" si="20"/>
        <v>1-</v>
      </c>
      <c r="H527" s="146" t="str">
        <f t="shared" si="19"/>
        <v>-601</v>
      </c>
    </row>
    <row r="528" spans="1:8" ht="24.75" customHeight="1">
      <c r="A528" s="149">
        <v>527</v>
      </c>
      <c r="B528" s="153" t="s">
        <v>713</v>
      </c>
      <c r="C528" s="182">
        <v>60.02</v>
      </c>
      <c r="D528" s="149" t="s">
        <v>356</v>
      </c>
      <c r="E528" s="149" t="s">
        <v>655</v>
      </c>
      <c r="F528" s="149"/>
      <c r="G528" s="228" t="str">
        <f t="shared" si="20"/>
        <v>1-</v>
      </c>
      <c r="H528" s="146" t="str">
        <f t="shared" si="19"/>
        <v>-602</v>
      </c>
    </row>
    <row r="529" spans="1:8" ht="24.75" customHeight="1">
      <c r="A529" s="149">
        <v>528</v>
      </c>
      <c r="B529" s="153" t="s">
        <v>714</v>
      </c>
      <c r="C529" s="182">
        <v>60.01</v>
      </c>
      <c r="D529" s="149" t="s">
        <v>356</v>
      </c>
      <c r="E529" s="149" t="s">
        <v>655</v>
      </c>
      <c r="F529" s="149"/>
      <c r="G529" s="228" t="str">
        <f t="shared" si="20"/>
        <v>1-</v>
      </c>
      <c r="H529" s="146" t="str">
        <f t="shared" si="19"/>
        <v>-603</v>
      </c>
    </row>
    <row r="530" spans="1:8" ht="24.75" customHeight="1">
      <c r="A530" s="149">
        <v>529</v>
      </c>
      <c r="B530" s="153" t="s">
        <v>715</v>
      </c>
      <c r="C530" s="182">
        <v>60.01</v>
      </c>
      <c r="D530" s="149" t="s">
        <v>356</v>
      </c>
      <c r="E530" s="149" t="s">
        <v>655</v>
      </c>
      <c r="F530" s="149"/>
      <c r="G530" s="228" t="str">
        <f t="shared" si="20"/>
        <v>1-</v>
      </c>
      <c r="H530" s="146" t="str">
        <f t="shared" si="19"/>
        <v>-604</v>
      </c>
    </row>
    <row r="531" spans="1:8" ht="24.75" customHeight="1">
      <c r="A531" s="149">
        <v>530</v>
      </c>
      <c r="B531" s="153" t="s">
        <v>688</v>
      </c>
      <c r="C531" s="182">
        <v>56.31</v>
      </c>
      <c r="D531" s="149" t="s">
        <v>356</v>
      </c>
      <c r="E531" s="149" t="s">
        <v>655</v>
      </c>
      <c r="F531" s="149"/>
      <c r="G531" s="228" t="str">
        <f t="shared" si="20"/>
        <v>1-</v>
      </c>
      <c r="H531" s="146" t="str">
        <f t="shared" si="19"/>
        <v>-605</v>
      </c>
    </row>
    <row r="532" spans="1:8" ht="24.75" customHeight="1">
      <c r="A532" s="149">
        <v>531</v>
      </c>
      <c r="B532" s="153" t="s">
        <v>683</v>
      </c>
      <c r="C532" s="182">
        <v>60.63</v>
      </c>
      <c r="D532" s="149" t="s">
        <v>356</v>
      </c>
      <c r="E532" s="149" t="s">
        <v>655</v>
      </c>
      <c r="F532" s="149"/>
      <c r="G532" s="228" t="str">
        <f t="shared" si="20"/>
        <v>1-</v>
      </c>
      <c r="H532" s="146" t="str">
        <f t="shared" si="19"/>
        <v>-701</v>
      </c>
    </row>
    <row r="533" spans="1:8" ht="24.75" customHeight="1">
      <c r="A533" s="149">
        <v>532</v>
      </c>
      <c r="B533" s="153" t="s">
        <v>684</v>
      </c>
      <c r="C533" s="182">
        <v>60.02</v>
      </c>
      <c r="D533" s="149" t="s">
        <v>356</v>
      </c>
      <c r="E533" s="149" t="s">
        <v>655</v>
      </c>
      <c r="F533" s="149"/>
      <c r="G533" s="228" t="str">
        <f t="shared" si="20"/>
        <v>1-</v>
      </c>
      <c r="H533" s="146" t="str">
        <f t="shared" si="19"/>
        <v>-702</v>
      </c>
    </row>
    <row r="534" spans="1:8" ht="24.75" customHeight="1">
      <c r="A534" s="149">
        <v>533</v>
      </c>
      <c r="B534" s="153" t="s">
        <v>685</v>
      </c>
      <c r="C534" s="182">
        <v>60.01</v>
      </c>
      <c r="D534" s="149" t="s">
        <v>356</v>
      </c>
      <c r="E534" s="149" t="s">
        <v>655</v>
      </c>
      <c r="F534" s="149"/>
      <c r="G534" s="228" t="str">
        <f t="shared" si="20"/>
        <v>1-</v>
      </c>
      <c r="H534" s="146" t="str">
        <f t="shared" si="19"/>
        <v>-703</v>
      </c>
    </row>
    <row r="535" spans="1:8" ht="24.75" customHeight="1">
      <c r="A535" s="149">
        <v>534</v>
      </c>
      <c r="B535" s="153" t="s">
        <v>686</v>
      </c>
      <c r="C535" s="182">
        <v>60.01</v>
      </c>
      <c r="D535" s="149" t="s">
        <v>356</v>
      </c>
      <c r="E535" s="149" t="s">
        <v>655</v>
      </c>
      <c r="F535" s="149"/>
      <c r="G535" s="228" t="str">
        <f t="shared" si="20"/>
        <v>1-</v>
      </c>
      <c r="H535" s="146" t="str">
        <f t="shared" si="19"/>
        <v>-704</v>
      </c>
    </row>
    <row r="536" spans="1:8" ht="24.75" customHeight="1">
      <c r="A536" s="149">
        <v>535</v>
      </c>
      <c r="B536" s="153" t="s">
        <v>687</v>
      </c>
      <c r="C536" s="182">
        <v>56.31</v>
      </c>
      <c r="D536" s="149" t="s">
        <v>356</v>
      </c>
      <c r="E536" s="149" t="s">
        <v>655</v>
      </c>
      <c r="F536" s="149"/>
      <c r="G536" s="228" t="str">
        <f t="shared" si="20"/>
        <v>1-</v>
      </c>
      <c r="H536" s="146" t="str">
        <f t="shared" si="19"/>
        <v>-705</v>
      </c>
    </row>
    <row r="537" spans="1:8" ht="24.75" customHeight="1">
      <c r="A537" s="149">
        <v>536</v>
      </c>
      <c r="B537" s="153" t="s">
        <v>699</v>
      </c>
      <c r="C537" s="182">
        <v>60.74</v>
      </c>
      <c r="D537" s="149" t="s">
        <v>356</v>
      </c>
      <c r="E537" s="149" t="s">
        <v>655</v>
      </c>
      <c r="F537" s="149"/>
      <c r="G537" s="228" t="str">
        <f t="shared" si="20"/>
        <v>1-</v>
      </c>
      <c r="H537" s="146" t="str">
        <f t="shared" si="19"/>
        <v>-801</v>
      </c>
    </row>
    <row r="538" spans="1:8" ht="24.75" customHeight="1">
      <c r="A538" s="149">
        <v>537</v>
      </c>
      <c r="B538" s="153" t="s">
        <v>700</v>
      </c>
      <c r="C538" s="182">
        <v>60.09</v>
      </c>
      <c r="D538" s="149" t="s">
        <v>356</v>
      </c>
      <c r="E538" s="149" t="s">
        <v>655</v>
      </c>
      <c r="F538" s="149"/>
      <c r="G538" s="228" t="str">
        <f t="shared" si="20"/>
        <v>1-</v>
      </c>
      <c r="H538" s="146" t="str">
        <f t="shared" si="19"/>
        <v>-802</v>
      </c>
    </row>
    <row r="539" spans="1:8" ht="24.75" customHeight="1">
      <c r="A539" s="149">
        <v>538</v>
      </c>
      <c r="B539" s="153" t="s">
        <v>701</v>
      </c>
      <c r="C539" s="182">
        <v>60.08</v>
      </c>
      <c r="D539" s="149" t="s">
        <v>356</v>
      </c>
      <c r="E539" s="149" t="s">
        <v>655</v>
      </c>
      <c r="F539" s="149"/>
      <c r="G539" s="228" t="str">
        <f t="shared" si="20"/>
        <v>1-</v>
      </c>
      <c r="H539" s="146" t="str">
        <f t="shared" si="19"/>
        <v>-803</v>
      </c>
    </row>
    <row r="540" spans="1:8" ht="24.75" customHeight="1">
      <c r="A540" s="149">
        <v>539</v>
      </c>
      <c r="B540" s="153" t="s">
        <v>702</v>
      </c>
      <c r="C540" s="182">
        <v>60.08</v>
      </c>
      <c r="D540" s="149" t="s">
        <v>356</v>
      </c>
      <c r="E540" s="149" t="s">
        <v>655</v>
      </c>
      <c r="F540" s="149"/>
      <c r="G540" s="228" t="str">
        <f t="shared" si="20"/>
        <v>1-</v>
      </c>
      <c r="H540" s="146" t="str">
        <f t="shared" si="19"/>
        <v>-804</v>
      </c>
    </row>
    <row r="541" spans="1:8" ht="24.75" customHeight="1">
      <c r="A541" s="149">
        <v>540</v>
      </c>
      <c r="B541" s="153" t="s">
        <v>703</v>
      </c>
      <c r="C541" s="182">
        <v>56.49</v>
      </c>
      <c r="D541" s="149" t="s">
        <v>356</v>
      </c>
      <c r="E541" s="149" t="s">
        <v>655</v>
      </c>
      <c r="F541" s="149"/>
      <c r="G541" s="228" t="str">
        <f t="shared" si="20"/>
        <v>1-</v>
      </c>
      <c r="H541" s="146" t="str">
        <f t="shared" si="19"/>
        <v>-805</v>
      </c>
    </row>
    <row r="542" spans="1:8" ht="24.75" customHeight="1">
      <c r="A542" s="149">
        <v>541</v>
      </c>
      <c r="B542" s="153" t="s">
        <v>680</v>
      </c>
      <c r="C542" s="182">
        <v>60.74</v>
      </c>
      <c r="D542" s="149" t="s">
        <v>356</v>
      </c>
      <c r="E542" s="149" t="s">
        <v>655</v>
      </c>
      <c r="F542" s="149"/>
      <c r="G542" s="228" t="str">
        <f t="shared" si="20"/>
        <v>1-</v>
      </c>
      <c r="H542" s="146" t="str">
        <f t="shared" si="19"/>
        <v>-901</v>
      </c>
    </row>
    <row r="543" spans="1:8" ht="24.75" customHeight="1">
      <c r="A543" s="149">
        <v>542</v>
      </c>
      <c r="B543" s="153" t="s">
        <v>681</v>
      </c>
      <c r="C543" s="182">
        <v>60.09</v>
      </c>
      <c r="D543" s="149" t="s">
        <v>356</v>
      </c>
      <c r="E543" s="149" t="s">
        <v>655</v>
      </c>
      <c r="F543" s="149"/>
      <c r="G543" s="228" t="str">
        <f t="shared" si="20"/>
        <v>1-</v>
      </c>
      <c r="H543" s="146" t="str">
        <f t="shared" si="19"/>
        <v>-902</v>
      </c>
    </row>
    <row r="544" spans="1:8" ht="24.75" customHeight="1">
      <c r="A544" s="149">
        <v>543</v>
      </c>
      <c r="B544" s="153" t="s">
        <v>682</v>
      </c>
      <c r="C544" s="182">
        <v>60.08</v>
      </c>
      <c r="D544" s="149" t="s">
        <v>356</v>
      </c>
      <c r="E544" s="149" t="s">
        <v>655</v>
      </c>
      <c r="F544" s="149"/>
      <c r="G544" s="228" t="str">
        <f t="shared" si="20"/>
        <v>1-</v>
      </c>
      <c r="H544" s="146" t="str">
        <f t="shared" si="19"/>
        <v>-903</v>
      </c>
    </row>
    <row r="545" spans="1:8" ht="24.75" customHeight="1">
      <c r="A545" s="149">
        <v>544</v>
      </c>
      <c r="B545" s="153" t="s">
        <v>933</v>
      </c>
      <c r="C545" s="182">
        <v>60.08</v>
      </c>
      <c r="D545" s="149" t="s">
        <v>356</v>
      </c>
      <c r="E545" s="149" t="s">
        <v>655</v>
      </c>
      <c r="F545" s="149"/>
      <c r="G545" s="228" t="str">
        <f t="shared" si="20"/>
        <v>1-</v>
      </c>
      <c r="H545" s="146" t="str">
        <f t="shared" si="19"/>
        <v>-904</v>
      </c>
    </row>
    <row r="546" spans="1:8" ht="24.75" customHeight="1">
      <c r="A546" s="149">
        <v>545</v>
      </c>
      <c r="B546" s="153" t="s">
        <v>934</v>
      </c>
      <c r="C546" s="182">
        <v>56.49</v>
      </c>
      <c r="D546" s="149" t="s">
        <v>356</v>
      </c>
      <c r="E546" s="149" t="s">
        <v>655</v>
      </c>
      <c r="F546" s="149"/>
      <c r="G546" s="228" t="str">
        <f t="shared" si="20"/>
        <v>1-</v>
      </c>
      <c r="H546" s="146" t="str">
        <f t="shared" si="19"/>
        <v>-905</v>
      </c>
    </row>
    <row r="547" spans="1:8" ht="24.75" customHeight="1">
      <c r="A547" s="149">
        <v>546</v>
      </c>
      <c r="B547" s="153" t="s">
        <v>906</v>
      </c>
      <c r="C547" s="182">
        <v>59.97</v>
      </c>
      <c r="D547" s="149" t="s">
        <v>356</v>
      </c>
      <c r="E547" s="149" t="s">
        <v>657</v>
      </c>
      <c r="F547" s="149"/>
      <c r="G547" s="228" t="str">
        <f t="shared" si="20"/>
        <v>1-</v>
      </c>
      <c r="H547" s="146" t="str">
        <f>RIGHT(B547,4)</f>
        <v>-301</v>
      </c>
    </row>
    <row r="548" spans="1:8" ht="24.75" customHeight="1">
      <c r="A548" s="149">
        <v>547</v>
      </c>
      <c r="B548" s="153" t="s">
        <v>907</v>
      </c>
      <c r="C548" s="182">
        <v>60.01</v>
      </c>
      <c r="D548" s="149" t="s">
        <v>356</v>
      </c>
      <c r="E548" s="149" t="s">
        <v>657</v>
      </c>
      <c r="F548" s="149"/>
      <c r="G548" s="228" t="str">
        <f t="shared" si="20"/>
        <v>1-</v>
      </c>
      <c r="H548" s="146" t="str">
        <f t="shared" ref="H548:H562" si="21">RIGHT(B548,4)</f>
        <v>-302</v>
      </c>
    </row>
    <row r="549" spans="1:8" ht="24.75" customHeight="1">
      <c r="A549" s="149">
        <v>548</v>
      </c>
      <c r="B549" s="153" t="s">
        <v>908</v>
      </c>
      <c r="C549" s="182">
        <v>60.48</v>
      </c>
      <c r="D549" s="149" t="s">
        <v>356</v>
      </c>
      <c r="E549" s="149" t="s">
        <v>657</v>
      </c>
      <c r="F549" s="149"/>
      <c r="G549" s="228" t="str">
        <f t="shared" si="20"/>
        <v>1-</v>
      </c>
      <c r="H549" s="146" t="str">
        <f t="shared" si="21"/>
        <v>-303</v>
      </c>
    </row>
    <row r="550" spans="1:8" ht="24.75" customHeight="1">
      <c r="A550" s="149">
        <v>549</v>
      </c>
      <c r="B550" s="153" t="s">
        <v>909</v>
      </c>
      <c r="C550" s="182">
        <v>60.01</v>
      </c>
      <c r="D550" s="149" t="s">
        <v>356</v>
      </c>
      <c r="E550" s="149" t="s">
        <v>657</v>
      </c>
      <c r="F550" s="149"/>
      <c r="G550" s="228" t="str">
        <f t="shared" si="20"/>
        <v>1-</v>
      </c>
      <c r="H550" s="146" t="str">
        <f t="shared" si="21"/>
        <v>-304</v>
      </c>
    </row>
    <row r="551" spans="1:8" ht="24.75" customHeight="1">
      <c r="A551" s="149">
        <v>550</v>
      </c>
      <c r="B551" s="153" t="s">
        <v>1594</v>
      </c>
      <c r="C551" s="182">
        <v>60.34</v>
      </c>
      <c r="D551" s="149" t="s">
        <v>356</v>
      </c>
      <c r="E551" s="149" t="s">
        <v>657</v>
      </c>
      <c r="F551" s="149"/>
      <c r="G551" s="228" t="str">
        <f t="shared" si="20"/>
        <v>4-</v>
      </c>
      <c r="H551" s="146" t="str">
        <f t="shared" si="21"/>
        <v>1402</v>
      </c>
    </row>
    <row r="552" spans="1:8" ht="24.75" customHeight="1">
      <c r="A552" s="149">
        <v>551</v>
      </c>
      <c r="B552" s="153" t="s">
        <v>2280</v>
      </c>
      <c r="C552" s="182">
        <v>59.58</v>
      </c>
      <c r="D552" s="149" t="s">
        <v>356</v>
      </c>
      <c r="E552" s="149" t="s">
        <v>657</v>
      </c>
      <c r="F552" s="149"/>
      <c r="G552" s="228" t="str">
        <f t="shared" si="20"/>
        <v>4-</v>
      </c>
      <c r="H552" s="146" t="str">
        <f t="shared" si="21"/>
        <v>1403</v>
      </c>
    </row>
    <row r="553" spans="1:8" ht="24.75" customHeight="1">
      <c r="A553" s="149">
        <v>552</v>
      </c>
      <c r="B553" s="153" t="s">
        <v>1595</v>
      </c>
      <c r="C553" s="182">
        <v>56.72</v>
      </c>
      <c r="D553" s="149" t="s">
        <v>356</v>
      </c>
      <c r="E553" s="149" t="s">
        <v>657</v>
      </c>
      <c r="F553" s="149"/>
      <c r="G553" s="228" t="str">
        <f t="shared" si="20"/>
        <v>4-</v>
      </c>
      <c r="H553" s="146" t="str">
        <f t="shared" si="21"/>
        <v>1404</v>
      </c>
    </row>
    <row r="554" spans="1:8" ht="24.75" customHeight="1">
      <c r="A554" s="149">
        <v>553</v>
      </c>
      <c r="B554" s="153" t="s">
        <v>1596</v>
      </c>
      <c r="C554" s="182">
        <v>60.34</v>
      </c>
      <c r="D554" s="149" t="s">
        <v>356</v>
      </c>
      <c r="E554" s="149" t="s">
        <v>657</v>
      </c>
      <c r="F554" s="149"/>
      <c r="G554" s="228" t="str">
        <f t="shared" si="20"/>
        <v>4-</v>
      </c>
      <c r="H554" s="146" t="str">
        <f t="shared" si="21"/>
        <v>1405</v>
      </c>
    </row>
    <row r="555" spans="1:8" ht="24.75" customHeight="1">
      <c r="A555" s="149">
        <v>554</v>
      </c>
      <c r="B555" s="153" t="s">
        <v>3199</v>
      </c>
      <c r="C555" s="182">
        <v>60.34</v>
      </c>
      <c r="D555" s="149" t="s">
        <v>356</v>
      </c>
      <c r="E555" s="149" t="s">
        <v>657</v>
      </c>
      <c r="F555" s="149"/>
      <c r="G555" s="228" t="str">
        <f t="shared" si="20"/>
        <v>4-</v>
      </c>
      <c r="H555" s="146" t="str">
        <f t="shared" si="21"/>
        <v>1406</v>
      </c>
    </row>
    <row r="556" spans="1:8" ht="24.75" customHeight="1">
      <c r="A556" s="149">
        <v>555</v>
      </c>
      <c r="B556" s="153" t="s">
        <v>3200</v>
      </c>
      <c r="C556" s="182">
        <v>60.31</v>
      </c>
      <c r="D556" s="149" t="s">
        <v>356</v>
      </c>
      <c r="E556" s="149" t="s">
        <v>657</v>
      </c>
      <c r="F556" s="149"/>
      <c r="G556" s="228" t="str">
        <f t="shared" si="20"/>
        <v>4-</v>
      </c>
      <c r="H556" s="146" t="str">
        <f t="shared" si="21"/>
        <v>1407</v>
      </c>
    </row>
    <row r="557" spans="1:8" ht="24.75" customHeight="1">
      <c r="A557" s="149">
        <v>556</v>
      </c>
      <c r="B557" s="153" t="s">
        <v>2227</v>
      </c>
      <c r="C557" s="182">
        <v>60.9</v>
      </c>
      <c r="D557" s="149" t="s">
        <v>356</v>
      </c>
      <c r="E557" s="149" t="s">
        <v>657</v>
      </c>
      <c r="F557" s="149"/>
      <c r="G557" s="228" t="str">
        <f t="shared" si="20"/>
        <v>3-</v>
      </c>
      <c r="H557" s="146" t="str">
        <f t="shared" si="21"/>
        <v>1001</v>
      </c>
    </row>
    <row r="558" spans="1:8" ht="24.75" customHeight="1">
      <c r="A558" s="149">
        <v>557</v>
      </c>
      <c r="B558" s="153" t="s">
        <v>2228</v>
      </c>
      <c r="C558" s="182">
        <v>59.22</v>
      </c>
      <c r="D558" s="149" t="s">
        <v>356</v>
      </c>
      <c r="E558" s="149" t="s">
        <v>657</v>
      </c>
      <c r="F558" s="149"/>
      <c r="G558" s="228" t="str">
        <f t="shared" si="20"/>
        <v>3-</v>
      </c>
      <c r="H558" s="146" t="str">
        <f t="shared" si="21"/>
        <v>1002</v>
      </c>
    </row>
    <row r="559" spans="1:8" ht="24.75" customHeight="1">
      <c r="A559" s="149">
        <v>558</v>
      </c>
      <c r="B559" s="153" t="s">
        <v>2229</v>
      </c>
      <c r="C559" s="182">
        <v>59.22</v>
      </c>
      <c r="D559" s="149" t="s">
        <v>356</v>
      </c>
      <c r="E559" s="149" t="s">
        <v>657</v>
      </c>
      <c r="F559" s="149"/>
      <c r="G559" s="228" t="str">
        <f t="shared" si="20"/>
        <v>3-</v>
      </c>
      <c r="H559" s="146" t="str">
        <f t="shared" si="21"/>
        <v>1003</v>
      </c>
    </row>
    <row r="560" spans="1:8" ht="24.75" customHeight="1">
      <c r="A560" s="149">
        <v>559</v>
      </c>
      <c r="B560" s="153" t="s">
        <v>2170</v>
      </c>
      <c r="C560" s="182">
        <v>59.22</v>
      </c>
      <c r="D560" s="149" t="s">
        <v>356</v>
      </c>
      <c r="E560" s="149" t="s">
        <v>657</v>
      </c>
      <c r="F560" s="149"/>
      <c r="G560" s="228" t="str">
        <f t="shared" si="20"/>
        <v>3-</v>
      </c>
      <c r="H560" s="146" t="str">
        <f t="shared" si="21"/>
        <v>1004</v>
      </c>
    </row>
    <row r="561" spans="1:8" ht="24.75" customHeight="1">
      <c r="A561" s="149">
        <v>560</v>
      </c>
      <c r="B561" s="153" t="s">
        <v>2171</v>
      </c>
      <c r="C561" s="182">
        <v>60.57</v>
      </c>
      <c r="D561" s="149" t="s">
        <v>356</v>
      </c>
      <c r="E561" s="149" t="s">
        <v>657</v>
      </c>
      <c r="F561" s="149"/>
      <c r="G561" s="228" t="str">
        <f t="shared" si="20"/>
        <v>3-</v>
      </c>
      <c r="H561" s="146" t="str">
        <f t="shared" si="21"/>
        <v>1005</v>
      </c>
    </row>
    <row r="562" spans="1:8" ht="24.75" customHeight="1">
      <c r="A562" s="149">
        <v>561</v>
      </c>
      <c r="B562" s="153" t="s">
        <v>3201</v>
      </c>
      <c r="C562" s="182">
        <v>58.77</v>
      </c>
      <c r="D562" s="149" t="s">
        <v>356</v>
      </c>
      <c r="E562" s="149" t="s">
        <v>657</v>
      </c>
      <c r="F562" s="149"/>
      <c r="G562" s="228" t="str">
        <f t="shared" si="20"/>
        <v>3-</v>
      </c>
      <c r="H562" s="146" t="str">
        <f t="shared" si="21"/>
        <v>1006</v>
      </c>
    </row>
    <row r="563" spans="1:8" ht="24.75" customHeight="1">
      <c r="A563" s="149">
        <v>562</v>
      </c>
      <c r="B563" s="153" t="s">
        <v>3202</v>
      </c>
      <c r="C563" s="182">
        <v>60.75</v>
      </c>
      <c r="D563" s="149" t="s">
        <v>356</v>
      </c>
      <c r="E563" s="149" t="s">
        <v>655</v>
      </c>
      <c r="F563" s="149"/>
      <c r="G563" s="228" t="str">
        <f t="shared" si="20"/>
        <v>4-</v>
      </c>
      <c r="H563" s="146" t="str">
        <f t="shared" ref="H563:H605" si="22">RIGHT(B563,4)</f>
        <v>2409</v>
      </c>
    </row>
    <row r="564" spans="1:8" ht="24.75" customHeight="1">
      <c r="A564" s="149">
        <v>563</v>
      </c>
      <c r="B564" s="153" t="s">
        <v>3203</v>
      </c>
      <c r="C564" s="182">
        <v>60.26</v>
      </c>
      <c r="D564" s="149" t="s">
        <v>356</v>
      </c>
      <c r="E564" s="149" t="s">
        <v>655</v>
      </c>
      <c r="F564" s="149"/>
      <c r="G564" s="228" t="str">
        <f t="shared" si="20"/>
        <v>4-</v>
      </c>
      <c r="H564" s="146" t="str">
        <f t="shared" si="22"/>
        <v>2204</v>
      </c>
    </row>
    <row r="565" spans="1:8" ht="24.75" customHeight="1">
      <c r="A565" s="149">
        <v>564</v>
      </c>
      <c r="B565" s="153" t="s">
        <v>3204</v>
      </c>
      <c r="C565" s="182">
        <v>58.5</v>
      </c>
      <c r="D565" s="149" t="s">
        <v>356</v>
      </c>
      <c r="E565" s="149" t="s">
        <v>655</v>
      </c>
      <c r="F565" s="149"/>
      <c r="G565" s="228" t="str">
        <f t="shared" si="20"/>
        <v>4-</v>
      </c>
      <c r="H565" s="146" t="str">
        <f t="shared" si="22"/>
        <v>2205</v>
      </c>
    </row>
    <row r="566" spans="1:8" ht="24.75" customHeight="1">
      <c r="A566" s="149">
        <v>565</v>
      </c>
      <c r="B566" s="153" t="s">
        <v>3205</v>
      </c>
      <c r="C566" s="182">
        <v>58.93</v>
      </c>
      <c r="D566" s="149" t="s">
        <v>356</v>
      </c>
      <c r="E566" s="149" t="s">
        <v>655</v>
      </c>
      <c r="F566" s="149"/>
      <c r="G566" s="228" t="str">
        <f t="shared" si="20"/>
        <v>4-</v>
      </c>
      <c r="H566" s="146" t="str">
        <f t="shared" si="22"/>
        <v>2206</v>
      </c>
    </row>
    <row r="567" spans="1:8" ht="24.75" customHeight="1">
      <c r="A567" s="149">
        <v>566</v>
      </c>
      <c r="B567" s="153" t="s">
        <v>3206</v>
      </c>
      <c r="C567" s="182">
        <v>58.93</v>
      </c>
      <c r="D567" s="149" t="s">
        <v>356</v>
      </c>
      <c r="E567" s="149" t="s">
        <v>655</v>
      </c>
      <c r="F567" s="149"/>
      <c r="G567" s="228" t="str">
        <f t="shared" si="20"/>
        <v>4-</v>
      </c>
      <c r="H567" s="146" t="str">
        <f t="shared" si="22"/>
        <v>2207</v>
      </c>
    </row>
    <row r="568" spans="1:8" ht="24.75" customHeight="1">
      <c r="A568" s="149">
        <v>567</v>
      </c>
      <c r="B568" s="153" t="s">
        <v>3207</v>
      </c>
      <c r="C568" s="182">
        <v>58.5</v>
      </c>
      <c r="D568" s="149" t="s">
        <v>356</v>
      </c>
      <c r="E568" s="149" t="s">
        <v>655</v>
      </c>
      <c r="F568" s="149"/>
      <c r="G568" s="228" t="str">
        <f t="shared" si="20"/>
        <v>4-</v>
      </c>
      <c r="H568" s="146" t="str">
        <f t="shared" si="22"/>
        <v>2208</v>
      </c>
    </row>
    <row r="569" spans="1:8" ht="24.75" customHeight="1">
      <c r="A569" s="149">
        <v>568</v>
      </c>
      <c r="B569" s="153" t="s">
        <v>3208</v>
      </c>
      <c r="C569" s="182">
        <v>60.75</v>
      </c>
      <c r="D569" s="149" t="s">
        <v>356</v>
      </c>
      <c r="E569" s="149" t="s">
        <v>655</v>
      </c>
      <c r="F569" s="149"/>
      <c r="G569" s="228" t="str">
        <f t="shared" si="20"/>
        <v>4-</v>
      </c>
      <c r="H569" s="146" t="str">
        <f t="shared" si="22"/>
        <v>2209</v>
      </c>
    </row>
    <row r="570" spans="1:8" ht="24.75" customHeight="1">
      <c r="A570" s="149">
        <v>569</v>
      </c>
      <c r="B570" s="153" t="s">
        <v>3209</v>
      </c>
      <c r="C570" s="182">
        <v>58.5</v>
      </c>
      <c r="D570" s="149" t="s">
        <v>356</v>
      </c>
      <c r="E570" s="149" t="s">
        <v>655</v>
      </c>
      <c r="F570" s="149"/>
      <c r="G570" s="228" t="str">
        <f t="shared" si="20"/>
        <v>4-</v>
      </c>
      <c r="H570" s="146" t="str">
        <f t="shared" si="22"/>
        <v>1008</v>
      </c>
    </row>
    <row r="571" spans="1:8" ht="24.75" customHeight="1">
      <c r="A571" s="149">
        <v>570</v>
      </c>
      <c r="B571" s="153" t="s">
        <v>3210</v>
      </c>
      <c r="C571" s="182">
        <v>60.75</v>
      </c>
      <c r="D571" s="149" t="s">
        <v>356</v>
      </c>
      <c r="E571" s="149" t="s">
        <v>655</v>
      </c>
      <c r="F571" s="149"/>
      <c r="G571" s="228" t="str">
        <f t="shared" si="20"/>
        <v>4-</v>
      </c>
      <c r="H571" s="146" t="str">
        <f t="shared" si="22"/>
        <v>1009</v>
      </c>
    </row>
    <row r="572" spans="1:8" ht="24.75" customHeight="1">
      <c r="A572" s="149">
        <v>571</v>
      </c>
      <c r="B572" s="153" t="s">
        <v>3211</v>
      </c>
      <c r="C572" s="182">
        <v>59.85</v>
      </c>
      <c r="D572" s="149" t="s">
        <v>356</v>
      </c>
      <c r="E572" s="149" t="s">
        <v>655</v>
      </c>
      <c r="F572" s="149"/>
      <c r="G572" s="228" t="str">
        <f t="shared" si="20"/>
        <v>4-</v>
      </c>
      <c r="H572" s="146" t="str">
        <f t="shared" si="22"/>
        <v>1101</v>
      </c>
    </row>
    <row r="573" spans="1:8" ht="24.75" customHeight="1">
      <c r="A573" s="149">
        <v>572</v>
      </c>
      <c r="B573" s="153" t="s">
        <v>3212</v>
      </c>
      <c r="C573" s="182">
        <v>60.26</v>
      </c>
      <c r="D573" s="149" t="s">
        <v>356</v>
      </c>
      <c r="E573" s="149" t="s">
        <v>655</v>
      </c>
      <c r="F573" s="149"/>
      <c r="G573" s="228" t="str">
        <f t="shared" si="20"/>
        <v>4-</v>
      </c>
      <c r="H573" s="146" t="str">
        <f t="shared" si="22"/>
        <v>1102</v>
      </c>
    </row>
    <row r="574" spans="1:8" ht="24.75" customHeight="1">
      <c r="A574" s="149">
        <v>573</v>
      </c>
      <c r="B574" s="153" t="s">
        <v>3213</v>
      </c>
      <c r="C574" s="182">
        <v>60.26</v>
      </c>
      <c r="D574" s="149" t="s">
        <v>356</v>
      </c>
      <c r="E574" s="149" t="s">
        <v>655</v>
      </c>
      <c r="F574" s="149"/>
      <c r="G574" s="228" t="str">
        <f t="shared" si="20"/>
        <v>4-</v>
      </c>
      <c r="H574" s="146" t="str">
        <f t="shared" si="22"/>
        <v>1103</v>
      </c>
    </row>
    <row r="575" spans="1:8" ht="24.75" customHeight="1">
      <c r="A575" s="149">
        <v>574</v>
      </c>
      <c r="B575" s="153" t="s">
        <v>3214</v>
      </c>
      <c r="C575" s="182">
        <v>60.26</v>
      </c>
      <c r="D575" s="149" t="s">
        <v>356</v>
      </c>
      <c r="E575" s="149" t="s">
        <v>655</v>
      </c>
      <c r="F575" s="149"/>
      <c r="G575" s="228" t="str">
        <f t="shared" si="20"/>
        <v>4-</v>
      </c>
      <c r="H575" s="146" t="str">
        <f t="shared" si="22"/>
        <v>1104</v>
      </c>
    </row>
    <row r="576" spans="1:8" ht="24.75" customHeight="1">
      <c r="A576" s="149">
        <v>575</v>
      </c>
      <c r="B576" s="153" t="s">
        <v>3215</v>
      </c>
      <c r="C576" s="182">
        <v>58.5</v>
      </c>
      <c r="D576" s="149" t="s">
        <v>356</v>
      </c>
      <c r="E576" s="149" t="s">
        <v>655</v>
      </c>
      <c r="F576" s="149"/>
      <c r="G576" s="228" t="str">
        <f t="shared" si="20"/>
        <v>4-</v>
      </c>
      <c r="H576" s="146" t="str">
        <f t="shared" si="22"/>
        <v>1105</v>
      </c>
    </row>
    <row r="577" spans="1:8" ht="24.75" customHeight="1">
      <c r="A577" s="149">
        <v>576</v>
      </c>
      <c r="B577" s="153" t="s">
        <v>3216</v>
      </c>
      <c r="C577" s="182">
        <v>58.93</v>
      </c>
      <c r="D577" s="149" t="s">
        <v>356</v>
      </c>
      <c r="E577" s="149" t="s">
        <v>655</v>
      </c>
      <c r="F577" s="149"/>
      <c r="G577" s="228" t="str">
        <f t="shared" si="20"/>
        <v>4-</v>
      </c>
      <c r="H577" s="146" t="str">
        <f t="shared" si="22"/>
        <v>1106</v>
      </c>
    </row>
    <row r="578" spans="1:8" ht="24.75" customHeight="1">
      <c r="A578" s="149">
        <v>577</v>
      </c>
      <c r="B578" s="153" t="s">
        <v>3217</v>
      </c>
      <c r="C578" s="182">
        <v>58.93</v>
      </c>
      <c r="D578" s="149" t="s">
        <v>356</v>
      </c>
      <c r="E578" s="149" t="s">
        <v>655</v>
      </c>
      <c r="F578" s="149"/>
      <c r="G578" s="228" t="str">
        <f t="shared" si="20"/>
        <v>4-</v>
      </c>
      <c r="H578" s="146" t="str">
        <f t="shared" si="22"/>
        <v>2306</v>
      </c>
    </row>
    <row r="579" spans="1:8" ht="24.75" customHeight="1">
      <c r="A579" s="149">
        <v>578</v>
      </c>
      <c r="B579" s="153" t="s">
        <v>3218</v>
      </c>
      <c r="C579" s="182">
        <v>58.93</v>
      </c>
      <c r="D579" s="149" t="s">
        <v>356</v>
      </c>
      <c r="E579" s="149" t="s">
        <v>655</v>
      </c>
      <c r="F579" s="149"/>
      <c r="G579" s="228" t="str">
        <f t="shared" ref="G579:G642" si="23">LEFT(B579,2)</f>
        <v>4-</v>
      </c>
      <c r="H579" s="146" t="str">
        <f t="shared" si="22"/>
        <v>2307</v>
      </c>
    </row>
    <row r="580" spans="1:8" ht="24.75" customHeight="1">
      <c r="A580" s="149">
        <v>579</v>
      </c>
      <c r="B580" s="153" t="s">
        <v>3219</v>
      </c>
      <c r="C580" s="182">
        <v>58.5</v>
      </c>
      <c r="D580" s="149" t="s">
        <v>356</v>
      </c>
      <c r="E580" s="149" t="s">
        <v>655</v>
      </c>
      <c r="F580" s="149"/>
      <c r="G580" s="228" t="str">
        <f t="shared" si="23"/>
        <v>4-</v>
      </c>
      <c r="H580" s="146" t="str">
        <f t="shared" si="22"/>
        <v>2308</v>
      </c>
    </row>
    <row r="581" spans="1:8" ht="24.75" customHeight="1">
      <c r="A581" s="149">
        <v>580</v>
      </c>
      <c r="B581" s="153" t="s">
        <v>3220</v>
      </c>
      <c r="C581" s="182">
        <v>60.75</v>
      </c>
      <c r="D581" s="149" t="s">
        <v>356</v>
      </c>
      <c r="E581" s="149" t="s">
        <v>655</v>
      </c>
      <c r="F581" s="149"/>
      <c r="G581" s="228" t="str">
        <f t="shared" si="23"/>
        <v>4-</v>
      </c>
      <c r="H581" s="146" t="str">
        <f t="shared" si="22"/>
        <v>2309</v>
      </c>
    </row>
    <row r="582" spans="1:8" ht="24.75" customHeight="1">
      <c r="A582" s="149">
        <v>581</v>
      </c>
      <c r="B582" s="153" t="s">
        <v>3221</v>
      </c>
      <c r="C582" s="182">
        <v>60.75</v>
      </c>
      <c r="D582" s="149" t="s">
        <v>356</v>
      </c>
      <c r="E582" s="149" t="s">
        <v>655</v>
      </c>
      <c r="F582" s="149"/>
      <c r="G582" s="228" t="str">
        <f t="shared" si="23"/>
        <v>4-</v>
      </c>
      <c r="H582" s="146" t="str">
        <f t="shared" si="22"/>
        <v>2401</v>
      </c>
    </row>
    <row r="583" spans="1:8" ht="24.75" customHeight="1">
      <c r="A583" s="149">
        <v>582</v>
      </c>
      <c r="B583" s="153" t="s">
        <v>3222</v>
      </c>
      <c r="C583" s="182">
        <v>60.26</v>
      </c>
      <c r="D583" s="149" t="s">
        <v>356</v>
      </c>
      <c r="E583" s="149" t="s">
        <v>655</v>
      </c>
      <c r="F583" s="149"/>
      <c r="G583" s="228" t="str">
        <f t="shared" si="23"/>
        <v>4-</v>
      </c>
      <c r="H583" s="146" t="str">
        <f t="shared" si="22"/>
        <v>2402</v>
      </c>
    </row>
    <row r="584" spans="1:8" ht="24.75" customHeight="1">
      <c r="A584" s="149">
        <v>583</v>
      </c>
      <c r="B584" s="153" t="s">
        <v>3223</v>
      </c>
      <c r="C584" s="182">
        <v>58.5</v>
      </c>
      <c r="D584" s="149" t="s">
        <v>356</v>
      </c>
      <c r="E584" s="149" t="s">
        <v>655</v>
      </c>
      <c r="F584" s="149"/>
      <c r="G584" s="228" t="str">
        <f t="shared" si="23"/>
        <v>4-</v>
      </c>
      <c r="H584" s="146" t="str">
        <f t="shared" si="22"/>
        <v>2705</v>
      </c>
    </row>
    <row r="585" spans="1:8" ht="24.75" customHeight="1">
      <c r="A585" s="149">
        <v>584</v>
      </c>
      <c r="B585" s="153" t="s">
        <v>3224</v>
      </c>
      <c r="C585" s="182">
        <v>58.93</v>
      </c>
      <c r="D585" s="149" t="s">
        <v>356</v>
      </c>
      <c r="E585" s="149" t="s">
        <v>655</v>
      </c>
      <c r="F585" s="149"/>
      <c r="G585" s="228" t="str">
        <f t="shared" si="23"/>
        <v>4-</v>
      </c>
      <c r="H585" s="146" t="str">
        <f t="shared" si="22"/>
        <v>2706</v>
      </c>
    </row>
    <row r="586" spans="1:8" ht="24.75" customHeight="1">
      <c r="A586" s="149">
        <v>585</v>
      </c>
      <c r="B586" s="153" t="s">
        <v>3225</v>
      </c>
      <c r="C586" s="182">
        <v>58.93</v>
      </c>
      <c r="D586" s="149" t="s">
        <v>356</v>
      </c>
      <c r="E586" s="149" t="s">
        <v>655</v>
      </c>
      <c r="F586" s="149"/>
      <c r="G586" s="228" t="str">
        <f t="shared" si="23"/>
        <v>4-</v>
      </c>
      <c r="H586" s="146" t="str">
        <f t="shared" si="22"/>
        <v>2707</v>
      </c>
    </row>
    <row r="587" spans="1:8" ht="24.75" customHeight="1">
      <c r="A587" s="149">
        <v>586</v>
      </c>
      <c r="B587" s="153" t="s">
        <v>3226</v>
      </c>
      <c r="C587" s="182">
        <v>58.5</v>
      </c>
      <c r="D587" s="149" t="s">
        <v>356</v>
      </c>
      <c r="E587" s="149" t="s">
        <v>655</v>
      </c>
      <c r="F587" s="149"/>
      <c r="G587" s="228" t="str">
        <f t="shared" si="23"/>
        <v>4-</v>
      </c>
      <c r="H587" s="146" t="str">
        <f t="shared" si="22"/>
        <v>2708</v>
      </c>
    </row>
    <row r="588" spans="1:8" ht="24.75" customHeight="1">
      <c r="A588" s="149">
        <v>587</v>
      </c>
      <c r="B588" s="153" t="s">
        <v>3227</v>
      </c>
      <c r="C588" s="182">
        <v>60.75</v>
      </c>
      <c r="D588" s="149" t="s">
        <v>356</v>
      </c>
      <c r="E588" s="149" t="s">
        <v>655</v>
      </c>
      <c r="F588" s="149"/>
      <c r="G588" s="228" t="str">
        <f t="shared" si="23"/>
        <v>4-</v>
      </c>
      <c r="H588" s="146" t="str">
        <f t="shared" si="22"/>
        <v>2709</v>
      </c>
    </row>
    <row r="589" spans="1:8" ht="24.75" customHeight="1">
      <c r="A589" s="149">
        <v>588</v>
      </c>
      <c r="B589" s="153" t="s">
        <v>3228</v>
      </c>
      <c r="C589" s="182">
        <v>58.5</v>
      </c>
      <c r="D589" s="149" t="s">
        <v>356</v>
      </c>
      <c r="E589" s="149" t="s">
        <v>655</v>
      </c>
      <c r="F589" s="149"/>
      <c r="G589" s="228" t="str">
        <f t="shared" si="23"/>
        <v>4-</v>
      </c>
      <c r="H589" s="146" t="str">
        <f t="shared" si="22"/>
        <v>-505</v>
      </c>
    </row>
    <row r="590" spans="1:8" ht="24.75" customHeight="1">
      <c r="A590" s="149">
        <v>589</v>
      </c>
      <c r="B590" s="153" t="s">
        <v>3229</v>
      </c>
      <c r="C590" s="182">
        <v>58.93</v>
      </c>
      <c r="D590" s="149" t="s">
        <v>356</v>
      </c>
      <c r="E590" s="149" t="s">
        <v>655</v>
      </c>
      <c r="F590" s="149"/>
      <c r="G590" s="228" t="str">
        <f t="shared" si="23"/>
        <v>4-</v>
      </c>
      <c r="H590" s="146" t="str">
        <f t="shared" si="22"/>
        <v>-506</v>
      </c>
    </row>
    <row r="591" spans="1:8" ht="24.75" customHeight="1">
      <c r="A591" s="149">
        <v>590</v>
      </c>
      <c r="B591" s="153" t="s">
        <v>3230</v>
      </c>
      <c r="C591" s="182">
        <v>58.93</v>
      </c>
      <c r="D591" s="149" t="s">
        <v>356</v>
      </c>
      <c r="E591" s="149" t="s">
        <v>655</v>
      </c>
      <c r="F591" s="149"/>
      <c r="G591" s="228" t="str">
        <f t="shared" si="23"/>
        <v>4-</v>
      </c>
      <c r="H591" s="146" t="str">
        <f t="shared" si="22"/>
        <v>-507</v>
      </c>
    </row>
    <row r="592" spans="1:8" ht="24.75" customHeight="1">
      <c r="A592" s="149">
        <v>591</v>
      </c>
      <c r="B592" s="153" t="s">
        <v>3231</v>
      </c>
      <c r="C592" s="182">
        <v>58.5</v>
      </c>
      <c r="D592" s="149" t="s">
        <v>356</v>
      </c>
      <c r="E592" s="149" t="s">
        <v>655</v>
      </c>
      <c r="F592" s="149"/>
      <c r="G592" s="228" t="str">
        <f t="shared" si="23"/>
        <v>4-</v>
      </c>
      <c r="H592" s="146" t="str">
        <f t="shared" si="22"/>
        <v>-508</v>
      </c>
    </row>
    <row r="593" spans="1:8" ht="24.75" customHeight="1">
      <c r="A593" s="149">
        <v>592</v>
      </c>
      <c r="B593" s="153" t="s">
        <v>3232</v>
      </c>
      <c r="C593" s="182">
        <v>60.75</v>
      </c>
      <c r="D593" s="149" t="s">
        <v>356</v>
      </c>
      <c r="E593" s="149" t="s">
        <v>655</v>
      </c>
      <c r="F593" s="149"/>
      <c r="G593" s="228" t="str">
        <f t="shared" si="23"/>
        <v>4-</v>
      </c>
      <c r="H593" s="146" t="str">
        <f t="shared" si="22"/>
        <v>-509</v>
      </c>
    </row>
    <row r="594" spans="1:8" ht="24.75" customHeight="1">
      <c r="A594" s="149">
        <v>593</v>
      </c>
      <c r="B594" s="153" t="s">
        <v>3233</v>
      </c>
      <c r="C594" s="182">
        <v>60.26</v>
      </c>
      <c r="D594" s="149" t="s">
        <v>356</v>
      </c>
      <c r="E594" s="149" t="s">
        <v>655</v>
      </c>
      <c r="F594" s="149"/>
      <c r="G594" s="228" t="str">
        <f t="shared" si="23"/>
        <v>4-</v>
      </c>
      <c r="H594" s="146" t="str">
        <f t="shared" si="22"/>
        <v>2403</v>
      </c>
    </row>
    <row r="595" spans="1:8" ht="24.75" customHeight="1">
      <c r="A595" s="149">
        <v>594</v>
      </c>
      <c r="B595" s="153" t="s">
        <v>3234</v>
      </c>
      <c r="C595" s="182">
        <v>60.26</v>
      </c>
      <c r="D595" s="149" t="s">
        <v>356</v>
      </c>
      <c r="E595" s="149" t="s">
        <v>655</v>
      </c>
      <c r="F595" s="149"/>
      <c r="G595" s="228" t="str">
        <f t="shared" si="23"/>
        <v>4-</v>
      </c>
      <c r="H595" s="146" t="str">
        <f t="shared" si="22"/>
        <v>2404</v>
      </c>
    </row>
    <row r="596" spans="1:8" ht="24.75" customHeight="1">
      <c r="A596" s="149">
        <v>595</v>
      </c>
      <c r="B596" s="153" t="s">
        <v>3235</v>
      </c>
      <c r="C596" s="182">
        <v>58.5</v>
      </c>
      <c r="D596" s="149" t="s">
        <v>356</v>
      </c>
      <c r="E596" s="149" t="s">
        <v>655</v>
      </c>
      <c r="F596" s="149"/>
      <c r="G596" s="228" t="str">
        <f t="shared" si="23"/>
        <v>4-</v>
      </c>
      <c r="H596" s="146" t="str">
        <f t="shared" si="22"/>
        <v>2405</v>
      </c>
    </row>
    <row r="597" spans="1:8" ht="24.75" customHeight="1">
      <c r="A597" s="149">
        <v>596</v>
      </c>
      <c r="B597" s="153" t="s">
        <v>3236</v>
      </c>
      <c r="C597" s="182">
        <v>58.93</v>
      </c>
      <c r="D597" s="149" t="s">
        <v>356</v>
      </c>
      <c r="E597" s="149" t="s">
        <v>655</v>
      </c>
      <c r="F597" s="149"/>
      <c r="G597" s="228" t="str">
        <f t="shared" si="23"/>
        <v>4-</v>
      </c>
      <c r="H597" s="146" t="str">
        <f t="shared" si="22"/>
        <v>2406</v>
      </c>
    </row>
    <row r="598" spans="1:8" ht="24.75" customHeight="1">
      <c r="A598" s="149">
        <v>597</v>
      </c>
      <c r="B598" s="153" t="s">
        <v>3237</v>
      </c>
      <c r="C598" s="182">
        <v>58.93</v>
      </c>
      <c r="D598" s="149" t="s">
        <v>356</v>
      </c>
      <c r="E598" s="149" t="s">
        <v>655</v>
      </c>
      <c r="F598" s="149"/>
      <c r="G598" s="228" t="str">
        <f t="shared" si="23"/>
        <v>4-</v>
      </c>
      <c r="H598" s="146" t="str">
        <f t="shared" si="22"/>
        <v>2407</v>
      </c>
    </row>
    <row r="599" spans="1:8" ht="24.75" customHeight="1">
      <c r="A599" s="149">
        <v>598</v>
      </c>
      <c r="B599" s="153" t="s">
        <v>3238</v>
      </c>
      <c r="C599" s="182">
        <v>58.5</v>
      </c>
      <c r="D599" s="149" t="s">
        <v>356</v>
      </c>
      <c r="E599" s="149" t="s">
        <v>655</v>
      </c>
      <c r="F599" s="149"/>
      <c r="G599" s="228" t="str">
        <f t="shared" si="23"/>
        <v>4-</v>
      </c>
      <c r="H599" s="146" t="str">
        <f t="shared" si="22"/>
        <v>2408</v>
      </c>
    </row>
    <row r="600" spans="1:8" ht="24.75" customHeight="1">
      <c r="A600" s="149">
        <v>599</v>
      </c>
      <c r="B600" s="153" t="s">
        <v>3239</v>
      </c>
      <c r="C600" s="182">
        <v>60.75</v>
      </c>
      <c r="D600" s="149" t="s">
        <v>356</v>
      </c>
      <c r="E600" s="149" t="s">
        <v>655</v>
      </c>
      <c r="F600" s="149"/>
      <c r="G600" s="228" t="str">
        <f t="shared" si="23"/>
        <v>4-</v>
      </c>
      <c r="H600" s="146" t="str">
        <f t="shared" si="22"/>
        <v>2301</v>
      </c>
    </row>
    <row r="601" spans="1:8" ht="24.75" customHeight="1">
      <c r="A601" s="149">
        <v>600</v>
      </c>
      <c r="B601" s="153" t="s">
        <v>3240</v>
      </c>
      <c r="C601" s="182">
        <v>60.26</v>
      </c>
      <c r="D601" s="149" t="s">
        <v>356</v>
      </c>
      <c r="E601" s="149" t="s">
        <v>655</v>
      </c>
      <c r="F601" s="149"/>
      <c r="G601" s="228" t="str">
        <f t="shared" si="23"/>
        <v>4-</v>
      </c>
      <c r="H601" s="146" t="str">
        <f t="shared" si="22"/>
        <v>2302</v>
      </c>
    </row>
    <row r="602" spans="1:8" ht="24.75" customHeight="1">
      <c r="A602" s="149">
        <v>601</v>
      </c>
      <c r="B602" s="153" t="s">
        <v>3241</v>
      </c>
      <c r="C602" s="182">
        <v>60.26</v>
      </c>
      <c r="D602" s="149" t="s">
        <v>356</v>
      </c>
      <c r="E602" s="149" t="s">
        <v>655</v>
      </c>
      <c r="F602" s="149"/>
      <c r="G602" s="228" t="str">
        <f t="shared" si="23"/>
        <v>4-</v>
      </c>
      <c r="H602" s="146" t="str">
        <f t="shared" si="22"/>
        <v>2303</v>
      </c>
    </row>
    <row r="603" spans="1:8" ht="24.75" customHeight="1">
      <c r="A603" s="149">
        <v>602</v>
      </c>
      <c r="B603" s="153" t="s">
        <v>3242</v>
      </c>
      <c r="C603" s="182">
        <v>60.26</v>
      </c>
      <c r="D603" s="149" t="s">
        <v>356</v>
      </c>
      <c r="E603" s="149" t="s">
        <v>655</v>
      </c>
      <c r="F603" s="149"/>
      <c r="G603" s="228" t="str">
        <f t="shared" si="23"/>
        <v>4-</v>
      </c>
      <c r="H603" s="146" t="str">
        <f t="shared" si="22"/>
        <v>2304</v>
      </c>
    </row>
    <row r="604" spans="1:8" ht="24.75" customHeight="1">
      <c r="A604" s="149">
        <v>603</v>
      </c>
      <c r="B604" s="153" t="s">
        <v>3243</v>
      </c>
      <c r="C604" s="182">
        <v>58.5</v>
      </c>
      <c r="D604" s="149" t="s">
        <v>356</v>
      </c>
      <c r="E604" s="149" t="s">
        <v>655</v>
      </c>
      <c r="F604" s="149"/>
      <c r="G604" s="228" t="str">
        <f t="shared" si="23"/>
        <v>4-</v>
      </c>
      <c r="H604" s="146" t="str">
        <f t="shared" si="22"/>
        <v>2305</v>
      </c>
    </row>
    <row r="605" spans="1:8" ht="24.75" customHeight="1">
      <c r="A605" s="149">
        <v>604</v>
      </c>
      <c r="B605" s="153" t="s">
        <v>3244</v>
      </c>
      <c r="C605" s="182">
        <v>60.75</v>
      </c>
      <c r="D605" s="149" t="s">
        <v>356</v>
      </c>
      <c r="E605" s="149" t="s">
        <v>655</v>
      </c>
      <c r="F605" s="149"/>
      <c r="G605" s="228" t="str">
        <f t="shared" si="23"/>
        <v>4-</v>
      </c>
      <c r="H605" s="146" t="str">
        <f t="shared" si="22"/>
        <v>2009</v>
      </c>
    </row>
    <row r="606" spans="1:8" ht="24.75" customHeight="1">
      <c r="A606" s="149">
        <v>605</v>
      </c>
      <c r="B606" s="153" t="s">
        <v>1590</v>
      </c>
      <c r="C606" s="182">
        <v>60.34</v>
      </c>
      <c r="D606" s="149" t="s">
        <v>356</v>
      </c>
      <c r="E606" s="149" t="s">
        <v>657</v>
      </c>
      <c r="F606" s="149"/>
      <c r="G606" s="228" t="str">
        <f t="shared" si="23"/>
        <v>4-</v>
      </c>
      <c r="H606" s="146" t="str">
        <f>RIGHT(B606,4)</f>
        <v>1302</v>
      </c>
    </row>
    <row r="607" spans="1:8" ht="24.75" customHeight="1">
      <c r="A607" s="149">
        <v>606</v>
      </c>
      <c r="B607" s="153" t="s">
        <v>1591</v>
      </c>
      <c r="C607" s="182">
        <v>59.58</v>
      </c>
      <c r="D607" s="149" t="s">
        <v>356</v>
      </c>
      <c r="E607" s="149" t="s">
        <v>657</v>
      </c>
      <c r="F607" s="149"/>
      <c r="G607" s="228" t="str">
        <f t="shared" si="23"/>
        <v>4-</v>
      </c>
      <c r="H607" s="146" t="str">
        <f t="shared" ref="H607:H617" si="24">RIGHT(B607,4)</f>
        <v>1303</v>
      </c>
    </row>
    <row r="608" spans="1:8" ht="24.75" customHeight="1">
      <c r="A608" s="149">
        <v>607</v>
      </c>
      <c r="B608" s="153" t="s">
        <v>1592</v>
      </c>
      <c r="C608" s="182">
        <v>56.72</v>
      </c>
      <c r="D608" s="149" t="s">
        <v>356</v>
      </c>
      <c r="E608" s="149" t="s">
        <v>657</v>
      </c>
      <c r="F608" s="149"/>
      <c r="G608" s="228" t="str">
        <f t="shared" si="23"/>
        <v>4-</v>
      </c>
      <c r="H608" s="146" t="str">
        <f t="shared" si="24"/>
        <v>1304</v>
      </c>
    </row>
    <row r="609" spans="1:8" ht="24.75" customHeight="1">
      <c r="A609" s="149">
        <v>608</v>
      </c>
      <c r="B609" s="153" t="s">
        <v>1593</v>
      </c>
      <c r="C609" s="182">
        <v>60.34</v>
      </c>
      <c r="D609" s="149" t="s">
        <v>356</v>
      </c>
      <c r="E609" s="149" t="s">
        <v>657</v>
      </c>
      <c r="F609" s="149"/>
      <c r="G609" s="228" t="str">
        <f t="shared" si="23"/>
        <v>4-</v>
      </c>
      <c r="H609" s="146" t="str">
        <f t="shared" si="24"/>
        <v>1305</v>
      </c>
    </row>
    <row r="610" spans="1:8" ht="24.75" customHeight="1">
      <c r="A610" s="149">
        <v>609</v>
      </c>
      <c r="B610" s="153" t="s">
        <v>3245</v>
      </c>
      <c r="C610" s="182">
        <v>60.34</v>
      </c>
      <c r="D610" s="149" t="s">
        <v>356</v>
      </c>
      <c r="E610" s="149" t="s">
        <v>657</v>
      </c>
      <c r="F610" s="149"/>
      <c r="G610" s="228" t="str">
        <f t="shared" si="23"/>
        <v>4-</v>
      </c>
      <c r="H610" s="146" t="str">
        <f t="shared" si="24"/>
        <v>1306</v>
      </c>
    </row>
    <row r="611" spans="1:8" ht="24.75" customHeight="1">
      <c r="A611" s="149">
        <v>610</v>
      </c>
      <c r="B611" s="153" t="s">
        <v>3246</v>
      </c>
      <c r="C611" s="182">
        <v>60.31</v>
      </c>
      <c r="D611" s="149" t="s">
        <v>356</v>
      </c>
      <c r="E611" s="149" t="s">
        <v>657</v>
      </c>
      <c r="F611" s="149"/>
      <c r="G611" s="228" t="str">
        <f t="shared" si="23"/>
        <v>4-</v>
      </c>
      <c r="H611" s="146" t="str">
        <f t="shared" si="24"/>
        <v>1307</v>
      </c>
    </row>
    <row r="612" spans="1:8" ht="24.75" customHeight="1">
      <c r="A612" s="149">
        <v>611</v>
      </c>
      <c r="B612" s="153" t="s">
        <v>2279</v>
      </c>
      <c r="C612" s="182">
        <v>60.47</v>
      </c>
      <c r="D612" s="149" t="s">
        <v>356</v>
      </c>
      <c r="E612" s="149" t="s">
        <v>657</v>
      </c>
      <c r="F612" s="149"/>
      <c r="G612" s="228" t="str">
        <f t="shared" si="23"/>
        <v>4-</v>
      </c>
      <c r="H612" s="146" t="str">
        <f t="shared" si="24"/>
        <v>1401</v>
      </c>
    </row>
    <row r="613" spans="1:8" ht="24.75" customHeight="1">
      <c r="A613" s="149">
        <v>612</v>
      </c>
      <c r="B613" s="153" t="s">
        <v>1604</v>
      </c>
      <c r="C613" s="182">
        <v>60.47</v>
      </c>
      <c r="D613" s="149" t="s">
        <v>356</v>
      </c>
      <c r="E613" s="149" t="s">
        <v>657</v>
      </c>
      <c r="F613" s="149"/>
      <c r="G613" s="228" t="str">
        <f t="shared" si="23"/>
        <v>4-</v>
      </c>
      <c r="H613" s="146" t="str">
        <f t="shared" si="24"/>
        <v>1701</v>
      </c>
    </row>
    <row r="614" spans="1:8" ht="24.75" customHeight="1">
      <c r="A614" s="149">
        <v>613</v>
      </c>
      <c r="B614" s="153" t="s">
        <v>1605</v>
      </c>
      <c r="C614" s="182">
        <v>60.34</v>
      </c>
      <c r="D614" s="149" t="s">
        <v>356</v>
      </c>
      <c r="E614" s="149" t="s">
        <v>657</v>
      </c>
      <c r="F614" s="149"/>
      <c r="G614" s="228" t="str">
        <f t="shared" si="23"/>
        <v>4-</v>
      </c>
      <c r="H614" s="146" t="str">
        <f t="shared" si="24"/>
        <v>1702</v>
      </c>
    </row>
    <row r="615" spans="1:8" ht="24.75" customHeight="1">
      <c r="A615" s="149">
        <v>614</v>
      </c>
      <c r="B615" s="153" t="s">
        <v>1606</v>
      </c>
      <c r="C615" s="182">
        <v>59.58</v>
      </c>
      <c r="D615" s="149" t="s">
        <v>356</v>
      </c>
      <c r="E615" s="149" t="s">
        <v>657</v>
      </c>
      <c r="F615" s="149"/>
      <c r="G615" s="228" t="str">
        <f t="shared" si="23"/>
        <v>4-</v>
      </c>
      <c r="H615" s="146" t="str">
        <f t="shared" si="24"/>
        <v>1703</v>
      </c>
    </row>
    <row r="616" spans="1:8" ht="24.75" customHeight="1">
      <c r="A616" s="149">
        <v>615</v>
      </c>
      <c r="B616" s="153" t="s">
        <v>1607</v>
      </c>
      <c r="C616" s="182">
        <v>56.72</v>
      </c>
      <c r="D616" s="149" t="s">
        <v>356</v>
      </c>
      <c r="E616" s="149" t="s">
        <v>657</v>
      </c>
      <c r="F616" s="149"/>
      <c r="G616" s="228" t="str">
        <f t="shared" si="23"/>
        <v>4-</v>
      </c>
      <c r="H616" s="146" t="str">
        <f t="shared" si="24"/>
        <v>1704</v>
      </c>
    </row>
    <row r="617" spans="1:8" ht="24.75" customHeight="1">
      <c r="A617" s="149">
        <v>616</v>
      </c>
      <c r="B617" s="153" t="s">
        <v>1608</v>
      </c>
      <c r="C617" s="182">
        <v>60.34</v>
      </c>
      <c r="D617" s="149" t="s">
        <v>356</v>
      </c>
      <c r="E617" s="149" t="s">
        <v>657</v>
      </c>
      <c r="F617" s="149"/>
      <c r="G617" s="228" t="str">
        <f t="shared" si="23"/>
        <v>4-</v>
      </c>
      <c r="H617" s="146" t="str">
        <f t="shared" si="24"/>
        <v>1705</v>
      </c>
    </row>
    <row r="618" spans="1:8" ht="24.75" customHeight="1">
      <c r="A618" s="149">
        <v>617</v>
      </c>
      <c r="B618" s="153" t="s">
        <v>1678</v>
      </c>
      <c r="C618" s="182">
        <v>58.5</v>
      </c>
      <c r="D618" s="149" t="s">
        <v>356</v>
      </c>
      <c r="E618" s="149" t="s">
        <v>655</v>
      </c>
      <c r="F618" s="149"/>
      <c r="G618" s="228" t="str">
        <f t="shared" si="23"/>
        <v>4-</v>
      </c>
      <c r="H618" s="146" t="str">
        <f t="shared" ref="H618:H665" si="25">RIGHT(B618,4)</f>
        <v>-903</v>
      </c>
    </row>
    <row r="619" spans="1:8" ht="24.75" customHeight="1">
      <c r="A619" s="149">
        <v>618</v>
      </c>
      <c r="B619" s="153" t="s">
        <v>1679</v>
      </c>
      <c r="C619" s="182">
        <v>60.26</v>
      </c>
      <c r="D619" s="149" t="s">
        <v>356</v>
      </c>
      <c r="E619" s="149" t="s">
        <v>655</v>
      </c>
      <c r="F619" s="149"/>
      <c r="G619" s="228" t="str">
        <f t="shared" si="23"/>
        <v>4-</v>
      </c>
      <c r="H619" s="146" t="str">
        <f t="shared" si="25"/>
        <v>-904</v>
      </c>
    </row>
    <row r="620" spans="1:8" ht="24.75" customHeight="1">
      <c r="A620" s="149">
        <v>619</v>
      </c>
      <c r="B620" s="153" t="s">
        <v>1680</v>
      </c>
      <c r="C620" s="182">
        <v>58.05</v>
      </c>
      <c r="D620" s="149" t="s">
        <v>356</v>
      </c>
      <c r="E620" s="149" t="s">
        <v>655</v>
      </c>
      <c r="F620" s="149"/>
      <c r="G620" s="228" t="str">
        <f t="shared" si="23"/>
        <v>4-</v>
      </c>
      <c r="H620" s="146" t="str">
        <f t="shared" si="25"/>
        <v>-905</v>
      </c>
    </row>
    <row r="621" spans="1:8" ht="24.75" customHeight="1">
      <c r="A621" s="149">
        <v>620</v>
      </c>
      <c r="B621" s="153" t="s">
        <v>3247</v>
      </c>
      <c r="C621" s="182">
        <v>58.93</v>
      </c>
      <c r="D621" s="149" t="s">
        <v>356</v>
      </c>
      <c r="E621" s="149" t="s">
        <v>655</v>
      </c>
      <c r="F621" s="149"/>
      <c r="G621" s="228" t="str">
        <f t="shared" si="23"/>
        <v>4-</v>
      </c>
      <c r="H621" s="146" t="str">
        <f t="shared" si="25"/>
        <v>1107</v>
      </c>
    </row>
    <row r="622" spans="1:8" ht="24.75" customHeight="1">
      <c r="A622" s="149">
        <v>621</v>
      </c>
      <c r="B622" s="153" t="s">
        <v>3248</v>
      </c>
      <c r="C622" s="182">
        <v>58.5</v>
      </c>
      <c r="D622" s="149" t="s">
        <v>356</v>
      </c>
      <c r="E622" s="149" t="s">
        <v>655</v>
      </c>
      <c r="F622" s="149"/>
      <c r="G622" s="228" t="str">
        <f t="shared" si="23"/>
        <v>4-</v>
      </c>
      <c r="H622" s="146" t="str">
        <f t="shared" si="25"/>
        <v>1108</v>
      </c>
    </row>
    <row r="623" spans="1:8" ht="24.75" customHeight="1">
      <c r="A623" s="149">
        <v>622</v>
      </c>
      <c r="B623" s="153" t="s">
        <v>3249</v>
      </c>
      <c r="C623" s="182">
        <v>60.75</v>
      </c>
      <c r="D623" s="149" t="s">
        <v>356</v>
      </c>
      <c r="E623" s="149" t="s">
        <v>655</v>
      </c>
      <c r="F623" s="149"/>
      <c r="G623" s="228" t="str">
        <f t="shared" si="23"/>
        <v>4-</v>
      </c>
      <c r="H623" s="146" t="str">
        <f t="shared" si="25"/>
        <v>1109</v>
      </c>
    </row>
    <row r="624" spans="1:8" ht="24.75" customHeight="1">
      <c r="A624" s="149">
        <v>623</v>
      </c>
      <c r="B624" s="153" t="s">
        <v>3250</v>
      </c>
      <c r="C624" s="182">
        <v>59.85</v>
      </c>
      <c r="D624" s="149" t="s">
        <v>356</v>
      </c>
      <c r="E624" s="149" t="s">
        <v>655</v>
      </c>
      <c r="F624" s="149"/>
      <c r="G624" s="228" t="str">
        <f t="shared" si="23"/>
        <v>4-</v>
      </c>
      <c r="H624" s="146" t="str">
        <f t="shared" si="25"/>
        <v>1201</v>
      </c>
    </row>
    <row r="625" spans="1:8" ht="24.75" customHeight="1">
      <c r="A625" s="149">
        <v>624</v>
      </c>
      <c r="B625" s="153" t="s">
        <v>3251</v>
      </c>
      <c r="C625" s="182">
        <v>60.26</v>
      </c>
      <c r="D625" s="149" t="s">
        <v>356</v>
      </c>
      <c r="E625" s="149" t="s">
        <v>655</v>
      </c>
      <c r="F625" s="149"/>
      <c r="G625" s="228" t="str">
        <f t="shared" si="23"/>
        <v>4-</v>
      </c>
      <c r="H625" s="146" t="str">
        <f t="shared" si="25"/>
        <v>1202</v>
      </c>
    </row>
    <row r="626" spans="1:8" ht="24.75" customHeight="1">
      <c r="A626" s="149">
        <v>625</v>
      </c>
      <c r="B626" s="153" t="s">
        <v>3252</v>
      </c>
      <c r="C626" s="182">
        <v>60.26</v>
      </c>
      <c r="D626" s="149" t="s">
        <v>356</v>
      </c>
      <c r="E626" s="149" t="s">
        <v>655</v>
      </c>
      <c r="F626" s="149"/>
      <c r="G626" s="228" t="str">
        <f t="shared" si="23"/>
        <v>4-</v>
      </c>
      <c r="H626" s="146" t="str">
        <f t="shared" si="25"/>
        <v>1203</v>
      </c>
    </row>
    <row r="627" spans="1:8" ht="24.75" customHeight="1">
      <c r="A627" s="149">
        <v>626</v>
      </c>
      <c r="B627" s="153" t="s">
        <v>3253</v>
      </c>
      <c r="C627" s="182">
        <v>60.26</v>
      </c>
      <c r="D627" s="149" t="s">
        <v>356</v>
      </c>
      <c r="E627" s="149" t="s">
        <v>655</v>
      </c>
      <c r="F627" s="149"/>
      <c r="G627" s="228" t="str">
        <f t="shared" si="23"/>
        <v>4-</v>
      </c>
      <c r="H627" s="146" t="str">
        <f t="shared" si="25"/>
        <v>1204</v>
      </c>
    </row>
    <row r="628" spans="1:8" ht="24.75" customHeight="1">
      <c r="A628" s="149">
        <v>627</v>
      </c>
      <c r="B628" s="153" t="s">
        <v>3254</v>
      </c>
      <c r="C628" s="182">
        <v>58.5</v>
      </c>
      <c r="D628" s="149" t="s">
        <v>356</v>
      </c>
      <c r="E628" s="149" t="s">
        <v>655</v>
      </c>
      <c r="F628" s="149"/>
      <c r="G628" s="228" t="str">
        <f t="shared" si="23"/>
        <v>4-</v>
      </c>
      <c r="H628" s="146" t="str">
        <f t="shared" si="25"/>
        <v>1205</v>
      </c>
    </row>
    <row r="629" spans="1:8" ht="24.75" customHeight="1">
      <c r="A629" s="149">
        <v>628</v>
      </c>
      <c r="B629" s="153" t="s">
        <v>3255</v>
      </c>
      <c r="C629" s="182">
        <v>58.93</v>
      </c>
      <c r="D629" s="149" t="s">
        <v>356</v>
      </c>
      <c r="E629" s="149" t="s">
        <v>655</v>
      </c>
      <c r="F629" s="149"/>
      <c r="G629" s="228" t="str">
        <f t="shared" si="23"/>
        <v>4-</v>
      </c>
      <c r="H629" s="146" t="str">
        <f t="shared" si="25"/>
        <v>1206</v>
      </c>
    </row>
    <row r="630" spans="1:8" ht="24.75" customHeight="1">
      <c r="A630" s="149">
        <v>629</v>
      </c>
      <c r="B630" s="153" t="s">
        <v>3256</v>
      </c>
      <c r="C630" s="182">
        <v>58.93</v>
      </c>
      <c r="D630" s="149" t="s">
        <v>356</v>
      </c>
      <c r="E630" s="149" t="s">
        <v>655</v>
      </c>
      <c r="F630" s="149"/>
      <c r="G630" s="228" t="str">
        <f t="shared" si="23"/>
        <v>4-</v>
      </c>
      <c r="H630" s="146" t="str">
        <f t="shared" si="25"/>
        <v>1207</v>
      </c>
    </row>
    <row r="631" spans="1:8" ht="24.75" customHeight="1">
      <c r="A631" s="149">
        <v>630</v>
      </c>
      <c r="B631" s="153" t="s">
        <v>3257</v>
      </c>
      <c r="C631" s="182">
        <v>58.5</v>
      </c>
      <c r="D631" s="149" t="s">
        <v>356</v>
      </c>
      <c r="E631" s="149" t="s">
        <v>655</v>
      </c>
      <c r="F631" s="149"/>
      <c r="G631" s="228" t="str">
        <f t="shared" si="23"/>
        <v>4-</v>
      </c>
      <c r="H631" s="146" t="str">
        <f t="shared" si="25"/>
        <v>1208</v>
      </c>
    </row>
    <row r="632" spans="1:8" ht="24.75" customHeight="1">
      <c r="A632" s="149">
        <v>631</v>
      </c>
      <c r="B632" s="153" t="s">
        <v>3258</v>
      </c>
      <c r="C632" s="182">
        <v>60.75</v>
      </c>
      <c r="D632" s="149" t="s">
        <v>356</v>
      </c>
      <c r="E632" s="149" t="s">
        <v>655</v>
      </c>
      <c r="F632" s="149"/>
      <c r="G632" s="228" t="str">
        <f t="shared" si="23"/>
        <v>4-</v>
      </c>
      <c r="H632" s="146" t="str">
        <f t="shared" si="25"/>
        <v>1209</v>
      </c>
    </row>
    <row r="633" spans="1:8" ht="24.75" customHeight="1">
      <c r="A633" s="149">
        <v>632</v>
      </c>
      <c r="B633" s="153" t="s">
        <v>3259</v>
      </c>
      <c r="C633" s="182">
        <v>59.85</v>
      </c>
      <c r="D633" s="149" t="s">
        <v>356</v>
      </c>
      <c r="E633" s="149" t="s">
        <v>655</v>
      </c>
      <c r="F633" s="149"/>
      <c r="G633" s="228" t="str">
        <f t="shared" si="23"/>
        <v>4-</v>
      </c>
      <c r="H633" s="146" t="str">
        <f t="shared" si="25"/>
        <v>1301</v>
      </c>
    </row>
    <row r="634" spans="1:8" ht="24.75" customHeight="1">
      <c r="A634" s="149">
        <v>633</v>
      </c>
      <c r="B634" s="153" t="s">
        <v>3260</v>
      </c>
      <c r="C634" s="182">
        <v>60.26</v>
      </c>
      <c r="D634" s="149" t="s">
        <v>356</v>
      </c>
      <c r="E634" s="149" t="s">
        <v>655</v>
      </c>
      <c r="F634" s="149"/>
      <c r="G634" s="228" t="str">
        <f t="shared" si="23"/>
        <v>4-</v>
      </c>
      <c r="H634" s="146" t="str">
        <f t="shared" si="25"/>
        <v>1302</v>
      </c>
    </row>
    <row r="635" spans="1:8" ht="24.75" customHeight="1">
      <c r="A635" s="149">
        <v>634</v>
      </c>
      <c r="B635" s="153" t="s">
        <v>3261</v>
      </c>
      <c r="C635" s="182">
        <v>60.26</v>
      </c>
      <c r="D635" s="149" t="s">
        <v>356</v>
      </c>
      <c r="E635" s="149" t="s">
        <v>655</v>
      </c>
      <c r="F635" s="149"/>
      <c r="G635" s="228" t="str">
        <f t="shared" si="23"/>
        <v>4-</v>
      </c>
      <c r="H635" s="146" t="str">
        <f t="shared" si="25"/>
        <v>1303</v>
      </c>
    </row>
    <row r="636" spans="1:8" ht="24.75" customHeight="1">
      <c r="A636" s="149">
        <v>635</v>
      </c>
      <c r="B636" s="153" t="s">
        <v>3262</v>
      </c>
      <c r="C636" s="182">
        <v>60.26</v>
      </c>
      <c r="D636" s="149" t="s">
        <v>356</v>
      </c>
      <c r="E636" s="149" t="s">
        <v>655</v>
      </c>
      <c r="F636" s="149"/>
      <c r="G636" s="228" t="str">
        <f t="shared" si="23"/>
        <v>4-</v>
      </c>
      <c r="H636" s="146" t="str">
        <f t="shared" si="25"/>
        <v>1304</v>
      </c>
    </row>
    <row r="637" spans="1:8" ht="24.75" customHeight="1">
      <c r="A637" s="149">
        <v>636</v>
      </c>
      <c r="B637" s="153" t="s">
        <v>3263</v>
      </c>
      <c r="C637" s="182">
        <v>58.5</v>
      </c>
      <c r="D637" s="149" t="s">
        <v>356</v>
      </c>
      <c r="E637" s="149" t="s">
        <v>655</v>
      </c>
      <c r="F637" s="149"/>
      <c r="G637" s="228" t="str">
        <f t="shared" si="23"/>
        <v>4-</v>
      </c>
      <c r="H637" s="146" t="str">
        <f t="shared" si="25"/>
        <v>1305</v>
      </c>
    </row>
    <row r="638" spans="1:8" ht="24.75" customHeight="1">
      <c r="A638" s="149">
        <v>637</v>
      </c>
      <c r="B638" s="153" t="s">
        <v>3264</v>
      </c>
      <c r="C638" s="182">
        <v>58.93</v>
      </c>
      <c r="D638" s="149" t="s">
        <v>356</v>
      </c>
      <c r="E638" s="149" t="s">
        <v>655</v>
      </c>
      <c r="F638" s="149"/>
      <c r="G638" s="228" t="str">
        <f t="shared" si="23"/>
        <v>4-</v>
      </c>
      <c r="H638" s="146" t="str">
        <f t="shared" si="25"/>
        <v>1306</v>
      </c>
    </row>
    <row r="639" spans="1:8" ht="24.75" customHeight="1">
      <c r="A639" s="149">
        <v>638</v>
      </c>
      <c r="B639" s="153" t="s">
        <v>3265</v>
      </c>
      <c r="C639" s="182">
        <v>58.5</v>
      </c>
      <c r="D639" s="149" t="s">
        <v>356</v>
      </c>
      <c r="E639" s="149" t="s">
        <v>655</v>
      </c>
      <c r="F639" s="149"/>
      <c r="G639" s="228" t="str">
        <f t="shared" si="23"/>
        <v>4-</v>
      </c>
      <c r="H639" s="146" t="str">
        <f t="shared" si="25"/>
        <v>2505</v>
      </c>
    </row>
    <row r="640" spans="1:8" ht="24.75" customHeight="1">
      <c r="A640" s="149">
        <v>639</v>
      </c>
      <c r="B640" s="153" t="s">
        <v>3266</v>
      </c>
      <c r="C640" s="182">
        <v>58.93</v>
      </c>
      <c r="D640" s="149" t="s">
        <v>356</v>
      </c>
      <c r="E640" s="149" t="s">
        <v>655</v>
      </c>
      <c r="F640" s="149"/>
      <c r="G640" s="228" t="str">
        <f t="shared" si="23"/>
        <v>4-</v>
      </c>
      <c r="H640" s="146" t="str">
        <f t="shared" si="25"/>
        <v>2506</v>
      </c>
    </row>
    <row r="641" spans="1:8" ht="24.75" customHeight="1">
      <c r="A641" s="149">
        <v>640</v>
      </c>
      <c r="B641" s="153" t="s">
        <v>3267</v>
      </c>
      <c r="C641" s="182">
        <v>58.93</v>
      </c>
      <c r="D641" s="149" t="s">
        <v>356</v>
      </c>
      <c r="E641" s="149" t="s">
        <v>655</v>
      </c>
      <c r="F641" s="149"/>
      <c r="G641" s="228" t="str">
        <f t="shared" si="23"/>
        <v>4-</v>
      </c>
      <c r="H641" s="146" t="str">
        <f t="shared" si="25"/>
        <v>2507</v>
      </c>
    </row>
    <row r="642" spans="1:8" ht="24.75" customHeight="1">
      <c r="A642" s="149">
        <v>641</v>
      </c>
      <c r="B642" s="153" t="s">
        <v>3268</v>
      </c>
      <c r="C642" s="182">
        <v>58.5</v>
      </c>
      <c r="D642" s="149" t="s">
        <v>356</v>
      </c>
      <c r="E642" s="149" t="s">
        <v>655</v>
      </c>
      <c r="F642" s="149"/>
      <c r="G642" s="228" t="str">
        <f t="shared" si="23"/>
        <v>4-</v>
      </c>
      <c r="H642" s="146" t="str">
        <f t="shared" si="25"/>
        <v>2508</v>
      </c>
    </row>
    <row r="643" spans="1:8" ht="24.75" customHeight="1">
      <c r="A643" s="149">
        <v>642</v>
      </c>
      <c r="B643" s="153" t="s">
        <v>3269</v>
      </c>
      <c r="C643" s="182">
        <v>60.75</v>
      </c>
      <c r="D643" s="149" t="s">
        <v>356</v>
      </c>
      <c r="E643" s="149" t="s">
        <v>655</v>
      </c>
      <c r="F643" s="149"/>
      <c r="G643" s="228" t="str">
        <f t="shared" ref="G643:G706" si="26">LEFT(B643,2)</f>
        <v>4-</v>
      </c>
      <c r="H643" s="146" t="str">
        <f t="shared" si="25"/>
        <v>2509</v>
      </c>
    </row>
    <row r="644" spans="1:8" ht="24.75" customHeight="1">
      <c r="A644" s="149">
        <v>643</v>
      </c>
      <c r="B644" s="153" t="s">
        <v>3270</v>
      </c>
      <c r="C644" s="182">
        <v>60.75</v>
      </c>
      <c r="D644" s="149" t="s">
        <v>356</v>
      </c>
      <c r="E644" s="149" t="s">
        <v>655</v>
      </c>
      <c r="F644" s="149"/>
      <c r="G644" s="228" t="str">
        <f t="shared" si="26"/>
        <v>4-</v>
      </c>
      <c r="H644" s="146" t="str">
        <f t="shared" si="25"/>
        <v>2601</v>
      </c>
    </row>
    <row r="645" spans="1:8" ht="24.75" customHeight="1">
      <c r="A645" s="149">
        <v>644</v>
      </c>
      <c r="B645" s="153" t="s">
        <v>3271</v>
      </c>
      <c r="C645" s="182">
        <v>60.26</v>
      </c>
      <c r="D645" s="149" t="s">
        <v>356</v>
      </c>
      <c r="E645" s="149" t="s">
        <v>655</v>
      </c>
      <c r="F645" s="149"/>
      <c r="G645" s="228" t="str">
        <f t="shared" si="26"/>
        <v>4-</v>
      </c>
      <c r="H645" s="146" t="str">
        <f t="shared" si="25"/>
        <v>2602</v>
      </c>
    </row>
    <row r="646" spans="1:8" ht="24.75" customHeight="1">
      <c r="A646" s="149">
        <v>645</v>
      </c>
      <c r="B646" s="153" t="s">
        <v>3272</v>
      </c>
      <c r="C646" s="182">
        <v>60.26</v>
      </c>
      <c r="D646" s="149" t="s">
        <v>356</v>
      </c>
      <c r="E646" s="149" t="s">
        <v>655</v>
      </c>
      <c r="F646" s="149"/>
      <c r="G646" s="228" t="str">
        <f t="shared" si="26"/>
        <v>4-</v>
      </c>
      <c r="H646" s="146" t="str">
        <f t="shared" si="25"/>
        <v>2603</v>
      </c>
    </row>
    <row r="647" spans="1:8" ht="24.75" customHeight="1">
      <c r="A647" s="149">
        <v>646</v>
      </c>
      <c r="B647" s="153" t="s">
        <v>3273</v>
      </c>
      <c r="C647" s="182">
        <v>60.26</v>
      </c>
      <c r="D647" s="149" t="s">
        <v>356</v>
      </c>
      <c r="E647" s="149" t="s">
        <v>655</v>
      </c>
      <c r="F647" s="149"/>
      <c r="G647" s="228" t="str">
        <f t="shared" si="26"/>
        <v>4-</v>
      </c>
      <c r="H647" s="146" t="str">
        <f t="shared" si="25"/>
        <v>2604</v>
      </c>
    </row>
    <row r="648" spans="1:8" ht="24.75" customHeight="1">
      <c r="A648" s="149">
        <v>647</v>
      </c>
      <c r="B648" s="153" t="s">
        <v>3274</v>
      </c>
      <c r="C648" s="182">
        <v>58.5</v>
      </c>
      <c r="D648" s="149" t="s">
        <v>356</v>
      </c>
      <c r="E648" s="149" t="s">
        <v>655</v>
      </c>
      <c r="F648" s="149"/>
      <c r="G648" s="228" t="str">
        <f t="shared" si="26"/>
        <v>4-</v>
      </c>
      <c r="H648" s="146" t="str">
        <f t="shared" si="25"/>
        <v>2605</v>
      </c>
    </row>
    <row r="649" spans="1:8" ht="24.75" customHeight="1">
      <c r="A649" s="149">
        <v>648</v>
      </c>
      <c r="B649" s="153" t="s">
        <v>3275</v>
      </c>
      <c r="C649" s="182">
        <v>60.75</v>
      </c>
      <c r="D649" s="149" t="s">
        <v>356</v>
      </c>
      <c r="E649" s="149" t="s">
        <v>655</v>
      </c>
      <c r="F649" s="149"/>
      <c r="G649" s="228" t="str">
        <f t="shared" si="26"/>
        <v>4-</v>
      </c>
      <c r="H649" s="146" t="str">
        <f t="shared" si="25"/>
        <v>-809</v>
      </c>
    </row>
    <row r="650" spans="1:8" ht="24.75" customHeight="1">
      <c r="A650" s="149">
        <v>649</v>
      </c>
      <c r="B650" s="153" t="s">
        <v>3276</v>
      </c>
      <c r="C650" s="182">
        <v>60.26</v>
      </c>
      <c r="D650" s="149" t="s">
        <v>356</v>
      </c>
      <c r="E650" s="149" t="s">
        <v>655</v>
      </c>
      <c r="F650" s="149"/>
      <c r="G650" s="228" t="str">
        <f t="shared" si="26"/>
        <v>4-</v>
      </c>
      <c r="H650" s="146" t="str">
        <f t="shared" si="25"/>
        <v>-804</v>
      </c>
    </row>
    <row r="651" spans="1:8" ht="24.75" customHeight="1">
      <c r="A651" s="149">
        <v>650</v>
      </c>
      <c r="B651" s="153" t="s">
        <v>3277</v>
      </c>
      <c r="C651" s="182">
        <v>58.5</v>
      </c>
      <c r="D651" s="149" t="s">
        <v>356</v>
      </c>
      <c r="E651" s="149" t="s">
        <v>655</v>
      </c>
      <c r="F651" s="149"/>
      <c r="G651" s="228" t="str">
        <f t="shared" si="26"/>
        <v>4-</v>
      </c>
      <c r="H651" s="146" t="str">
        <f t="shared" si="25"/>
        <v>-808</v>
      </c>
    </row>
    <row r="652" spans="1:8" ht="24.75" customHeight="1">
      <c r="A652" s="149">
        <v>651</v>
      </c>
      <c r="B652" s="153" t="s">
        <v>3278</v>
      </c>
      <c r="C652" s="182">
        <v>58.93</v>
      </c>
      <c r="D652" s="149" t="s">
        <v>356</v>
      </c>
      <c r="E652" s="149" t="s">
        <v>655</v>
      </c>
      <c r="F652" s="149"/>
      <c r="G652" s="228" t="str">
        <f t="shared" si="26"/>
        <v>4-</v>
      </c>
      <c r="H652" s="146" t="str">
        <f t="shared" si="25"/>
        <v>-806</v>
      </c>
    </row>
    <row r="653" spans="1:8" ht="24.75" customHeight="1">
      <c r="A653" s="149">
        <v>652</v>
      </c>
      <c r="B653" s="153" t="s">
        <v>3279</v>
      </c>
      <c r="C653" s="182">
        <v>60.26</v>
      </c>
      <c r="D653" s="149" t="s">
        <v>356</v>
      </c>
      <c r="E653" s="149" t="s">
        <v>655</v>
      </c>
      <c r="F653" s="149"/>
      <c r="G653" s="228" t="str">
        <f t="shared" si="26"/>
        <v>4-</v>
      </c>
      <c r="H653" s="146" t="str">
        <f t="shared" si="25"/>
        <v>-803</v>
      </c>
    </row>
    <row r="654" spans="1:8" ht="24.75" customHeight="1">
      <c r="A654" s="149">
        <v>653</v>
      </c>
      <c r="B654" s="153" t="s">
        <v>3280</v>
      </c>
      <c r="C654" s="182">
        <v>58.93</v>
      </c>
      <c r="D654" s="149" t="s">
        <v>356</v>
      </c>
      <c r="E654" s="149" t="s">
        <v>655</v>
      </c>
      <c r="F654" s="149"/>
      <c r="G654" s="228" t="str">
        <f t="shared" si="26"/>
        <v>4-</v>
      </c>
      <c r="H654" s="146" t="str">
        <f t="shared" si="25"/>
        <v>-807</v>
      </c>
    </row>
    <row r="655" spans="1:8" ht="24.75" customHeight="1">
      <c r="A655" s="149">
        <v>654</v>
      </c>
      <c r="B655" s="153" t="s">
        <v>3281</v>
      </c>
      <c r="C655" s="182">
        <v>59.85</v>
      </c>
      <c r="D655" s="149" t="s">
        <v>356</v>
      </c>
      <c r="E655" s="149" t="s">
        <v>655</v>
      </c>
      <c r="F655" s="149"/>
      <c r="G655" s="228" t="str">
        <f t="shared" si="26"/>
        <v>4-</v>
      </c>
      <c r="H655" s="146" t="str">
        <f t="shared" si="25"/>
        <v>-901</v>
      </c>
    </row>
    <row r="656" spans="1:8" ht="24.75" customHeight="1">
      <c r="A656" s="149">
        <v>655</v>
      </c>
      <c r="B656" s="153" t="s">
        <v>3282</v>
      </c>
      <c r="C656" s="182">
        <v>58.5</v>
      </c>
      <c r="D656" s="149" t="s">
        <v>356</v>
      </c>
      <c r="E656" s="149" t="s">
        <v>655</v>
      </c>
      <c r="F656" s="149"/>
      <c r="G656" s="228" t="str">
        <f t="shared" si="26"/>
        <v>4-</v>
      </c>
      <c r="H656" s="146" t="str">
        <f t="shared" si="25"/>
        <v>-805</v>
      </c>
    </row>
    <row r="657" spans="1:8" ht="24.75" customHeight="1">
      <c r="A657" s="149">
        <v>656</v>
      </c>
      <c r="B657" s="153" t="s">
        <v>3283</v>
      </c>
      <c r="C657" s="182">
        <v>60.26</v>
      </c>
      <c r="D657" s="149" t="s">
        <v>356</v>
      </c>
      <c r="E657" s="149" t="s">
        <v>655</v>
      </c>
      <c r="F657" s="149"/>
      <c r="G657" s="228" t="str">
        <f t="shared" si="26"/>
        <v>4-</v>
      </c>
      <c r="H657" s="146" t="str">
        <f t="shared" si="25"/>
        <v>-902</v>
      </c>
    </row>
    <row r="658" spans="1:8" ht="24.75" customHeight="1">
      <c r="A658" s="149">
        <v>657</v>
      </c>
      <c r="B658" s="153" t="s">
        <v>3284</v>
      </c>
      <c r="C658" s="182">
        <v>60.26</v>
      </c>
      <c r="D658" s="149" t="s">
        <v>356</v>
      </c>
      <c r="E658" s="149" t="s">
        <v>655</v>
      </c>
      <c r="F658" s="149"/>
      <c r="G658" s="228" t="str">
        <f t="shared" si="26"/>
        <v>4-</v>
      </c>
      <c r="H658" s="146" t="str">
        <f t="shared" si="25"/>
        <v>-903</v>
      </c>
    </row>
    <row r="659" spans="1:8" ht="24.75" customHeight="1">
      <c r="A659" s="149">
        <v>658</v>
      </c>
      <c r="B659" s="153" t="s">
        <v>3285</v>
      </c>
      <c r="C659" s="182">
        <v>60.26</v>
      </c>
      <c r="D659" s="149" t="s">
        <v>356</v>
      </c>
      <c r="E659" s="149" t="s">
        <v>655</v>
      </c>
      <c r="F659" s="149"/>
      <c r="G659" s="228" t="str">
        <f t="shared" si="26"/>
        <v>4-</v>
      </c>
      <c r="H659" s="146" t="str">
        <f t="shared" si="25"/>
        <v>-904</v>
      </c>
    </row>
    <row r="660" spans="1:8" ht="24.75" customHeight="1">
      <c r="A660" s="149">
        <v>659</v>
      </c>
      <c r="B660" s="153" t="s">
        <v>3286</v>
      </c>
      <c r="C660" s="182">
        <v>58.5</v>
      </c>
      <c r="D660" s="149" t="s">
        <v>356</v>
      </c>
      <c r="E660" s="149" t="s">
        <v>655</v>
      </c>
      <c r="F660" s="149"/>
      <c r="G660" s="228" t="str">
        <f t="shared" si="26"/>
        <v>4-</v>
      </c>
      <c r="H660" s="146" t="str">
        <f t="shared" si="25"/>
        <v>-905</v>
      </c>
    </row>
    <row r="661" spans="1:8" ht="24.75" customHeight="1">
      <c r="A661" s="149">
        <v>660</v>
      </c>
      <c r="B661" s="153" t="s">
        <v>3287</v>
      </c>
      <c r="C661" s="182">
        <v>58.93</v>
      </c>
      <c r="D661" s="149" t="s">
        <v>356</v>
      </c>
      <c r="E661" s="149" t="s">
        <v>655</v>
      </c>
      <c r="F661" s="149"/>
      <c r="G661" s="228" t="str">
        <f t="shared" si="26"/>
        <v>4-</v>
      </c>
      <c r="H661" s="146" t="str">
        <f t="shared" si="25"/>
        <v>-906</v>
      </c>
    </row>
    <row r="662" spans="1:8" ht="24.75" customHeight="1">
      <c r="A662" s="149">
        <v>661</v>
      </c>
      <c r="B662" s="153" t="s">
        <v>3288</v>
      </c>
      <c r="C662" s="182">
        <v>58.93</v>
      </c>
      <c r="D662" s="149" t="s">
        <v>356</v>
      </c>
      <c r="E662" s="149" t="s">
        <v>655</v>
      </c>
      <c r="F662" s="149"/>
      <c r="G662" s="228" t="str">
        <f t="shared" si="26"/>
        <v>4-</v>
      </c>
      <c r="H662" s="146" t="str">
        <f t="shared" si="25"/>
        <v>-907</v>
      </c>
    </row>
    <row r="663" spans="1:8" ht="24.75" customHeight="1">
      <c r="A663" s="149">
        <v>662</v>
      </c>
      <c r="B663" s="153" t="s">
        <v>3289</v>
      </c>
      <c r="C663" s="182">
        <v>58.5</v>
      </c>
      <c r="D663" s="149" t="s">
        <v>356</v>
      </c>
      <c r="E663" s="149" t="s">
        <v>655</v>
      </c>
      <c r="F663" s="149"/>
      <c r="G663" s="228" t="str">
        <f t="shared" si="26"/>
        <v>4-</v>
      </c>
      <c r="H663" s="146" t="str">
        <f t="shared" si="25"/>
        <v>-908</v>
      </c>
    </row>
    <row r="664" spans="1:8" ht="24.75" customHeight="1">
      <c r="A664" s="149">
        <v>663</v>
      </c>
      <c r="B664" s="153" t="s">
        <v>3290</v>
      </c>
      <c r="C664" s="182">
        <v>60.75</v>
      </c>
      <c r="D664" s="149" t="s">
        <v>356</v>
      </c>
      <c r="E664" s="149" t="s">
        <v>655</v>
      </c>
      <c r="F664" s="149"/>
      <c r="G664" s="228" t="str">
        <f t="shared" si="26"/>
        <v>4-</v>
      </c>
      <c r="H664" s="146" t="str">
        <f t="shared" si="25"/>
        <v>-909</v>
      </c>
    </row>
    <row r="665" spans="1:8" ht="24.75" customHeight="1">
      <c r="A665" s="149">
        <v>664</v>
      </c>
      <c r="B665" s="153" t="s">
        <v>3291</v>
      </c>
      <c r="C665" s="182">
        <v>58.93</v>
      </c>
      <c r="D665" s="149" t="s">
        <v>356</v>
      </c>
      <c r="E665" s="149" t="s">
        <v>655</v>
      </c>
      <c r="F665" s="149"/>
      <c r="G665" s="228" t="str">
        <f t="shared" si="26"/>
        <v>4-</v>
      </c>
      <c r="H665" s="146" t="str">
        <f t="shared" si="25"/>
        <v>1007</v>
      </c>
    </row>
    <row r="666" spans="1:8" ht="24.75" customHeight="1">
      <c r="A666" s="149">
        <v>665</v>
      </c>
      <c r="B666" s="153" t="s">
        <v>2093</v>
      </c>
      <c r="C666" s="182">
        <v>60.59</v>
      </c>
      <c r="D666" s="149" t="s">
        <v>356</v>
      </c>
      <c r="E666" s="149" t="s">
        <v>657</v>
      </c>
      <c r="F666" s="149"/>
      <c r="G666" s="228" t="str">
        <f t="shared" si="26"/>
        <v>3-</v>
      </c>
      <c r="H666" s="146" t="str">
        <f>RIGHT(B666,4)</f>
        <v>-201</v>
      </c>
    </row>
    <row r="667" spans="1:8" ht="24.75" customHeight="1">
      <c r="A667" s="149">
        <v>666</v>
      </c>
      <c r="B667" s="153" t="s">
        <v>2090</v>
      </c>
      <c r="C667" s="182">
        <v>59.15</v>
      </c>
      <c r="D667" s="149" t="s">
        <v>356</v>
      </c>
      <c r="E667" s="149" t="s">
        <v>657</v>
      </c>
      <c r="F667" s="149"/>
      <c r="G667" s="228" t="str">
        <f t="shared" si="26"/>
        <v>3-</v>
      </c>
      <c r="H667" s="146" t="str">
        <f t="shared" ref="H667:H718" si="27">RIGHT(B667,4)</f>
        <v>-202</v>
      </c>
    </row>
    <row r="668" spans="1:8" ht="24.75" customHeight="1">
      <c r="A668" s="149">
        <v>667</v>
      </c>
      <c r="B668" s="153" t="s">
        <v>2097</v>
      </c>
      <c r="C668" s="182">
        <v>59.15</v>
      </c>
      <c r="D668" s="149" t="s">
        <v>356</v>
      </c>
      <c r="E668" s="149" t="s">
        <v>657</v>
      </c>
      <c r="F668" s="149"/>
      <c r="G668" s="228" t="str">
        <f t="shared" si="26"/>
        <v>3-</v>
      </c>
      <c r="H668" s="146" t="str">
        <f t="shared" si="27"/>
        <v>-203</v>
      </c>
    </row>
    <row r="669" spans="1:8" ht="24.75" customHeight="1">
      <c r="A669" s="149">
        <v>668</v>
      </c>
      <c r="B669" s="153" t="s">
        <v>2096</v>
      </c>
      <c r="C669" s="182">
        <v>59.15</v>
      </c>
      <c r="D669" s="149" t="s">
        <v>356</v>
      </c>
      <c r="E669" s="149" t="s">
        <v>657</v>
      </c>
      <c r="F669" s="149"/>
      <c r="G669" s="228" t="str">
        <f t="shared" si="26"/>
        <v>3-</v>
      </c>
      <c r="H669" s="146" t="str">
        <f t="shared" si="27"/>
        <v>-204</v>
      </c>
    </row>
    <row r="670" spans="1:8" ht="24.75" customHeight="1">
      <c r="A670" s="149">
        <v>669</v>
      </c>
      <c r="B670" s="153" t="s">
        <v>2091</v>
      </c>
      <c r="C670" s="182">
        <v>60.5</v>
      </c>
      <c r="D670" s="149" t="s">
        <v>356</v>
      </c>
      <c r="E670" s="149" t="s">
        <v>657</v>
      </c>
      <c r="F670" s="149"/>
      <c r="G670" s="228" t="str">
        <f t="shared" si="26"/>
        <v>3-</v>
      </c>
      <c r="H670" s="146" t="str">
        <f t="shared" si="27"/>
        <v>-205</v>
      </c>
    </row>
    <row r="671" spans="1:8" ht="24.75" customHeight="1">
      <c r="A671" s="149">
        <v>670</v>
      </c>
      <c r="B671" s="153" t="s">
        <v>3292</v>
      </c>
      <c r="C671" s="182">
        <v>58.7</v>
      </c>
      <c r="D671" s="149" t="s">
        <v>356</v>
      </c>
      <c r="E671" s="149" t="s">
        <v>657</v>
      </c>
      <c r="F671" s="149"/>
      <c r="G671" s="228" t="str">
        <f t="shared" si="26"/>
        <v>3-</v>
      </c>
      <c r="H671" s="146" t="str">
        <f t="shared" si="27"/>
        <v>-206</v>
      </c>
    </row>
    <row r="672" spans="1:8" ht="24.75" customHeight="1">
      <c r="A672" s="149">
        <v>671</v>
      </c>
      <c r="B672" s="153" t="s">
        <v>3293</v>
      </c>
      <c r="C672" s="182">
        <v>60.76</v>
      </c>
      <c r="D672" s="149" t="s">
        <v>356</v>
      </c>
      <c r="E672" s="149" t="s">
        <v>657</v>
      </c>
      <c r="F672" s="149"/>
      <c r="G672" s="228" t="str">
        <f t="shared" si="26"/>
        <v>3-</v>
      </c>
      <c r="H672" s="146" t="str">
        <f t="shared" si="27"/>
        <v>-207</v>
      </c>
    </row>
    <row r="673" spans="1:8" ht="24.75" customHeight="1">
      <c r="A673" s="149">
        <v>672</v>
      </c>
      <c r="B673" s="153" t="s">
        <v>3294</v>
      </c>
      <c r="C673" s="182">
        <v>60.59</v>
      </c>
      <c r="D673" s="149" t="s">
        <v>356</v>
      </c>
      <c r="E673" s="149" t="s">
        <v>657</v>
      </c>
      <c r="F673" s="149"/>
      <c r="G673" s="228" t="str">
        <f t="shared" si="26"/>
        <v>3-</v>
      </c>
      <c r="H673" s="146" t="str">
        <f t="shared" si="27"/>
        <v>-208</v>
      </c>
    </row>
    <row r="674" spans="1:8" ht="24.75" customHeight="1">
      <c r="A674" s="149">
        <v>673</v>
      </c>
      <c r="B674" s="153" t="s">
        <v>2092</v>
      </c>
      <c r="C674" s="182">
        <v>60.59</v>
      </c>
      <c r="D674" s="149" t="s">
        <v>356</v>
      </c>
      <c r="E674" s="149" t="s">
        <v>657</v>
      </c>
      <c r="F674" s="149"/>
      <c r="G674" s="228" t="str">
        <f t="shared" si="26"/>
        <v>3-</v>
      </c>
      <c r="H674" s="146" t="str">
        <f t="shared" si="27"/>
        <v>-301</v>
      </c>
    </row>
    <row r="675" spans="1:8" ht="24.75" customHeight="1">
      <c r="A675" s="149">
        <v>674</v>
      </c>
      <c r="B675" s="153" t="s">
        <v>2094</v>
      </c>
      <c r="C675" s="182">
        <v>59.15</v>
      </c>
      <c r="D675" s="149" t="s">
        <v>356</v>
      </c>
      <c r="E675" s="149" t="s">
        <v>657</v>
      </c>
      <c r="F675" s="149"/>
      <c r="G675" s="228" t="str">
        <f t="shared" si="26"/>
        <v>3-</v>
      </c>
      <c r="H675" s="146" t="str">
        <f t="shared" si="27"/>
        <v>-302</v>
      </c>
    </row>
    <row r="676" spans="1:8" ht="24.75" customHeight="1">
      <c r="A676" s="149">
        <v>675</v>
      </c>
      <c r="B676" s="153" t="s">
        <v>2095</v>
      </c>
      <c r="C676" s="182">
        <v>59.15</v>
      </c>
      <c r="D676" s="149" t="s">
        <v>356</v>
      </c>
      <c r="E676" s="149" t="s">
        <v>657</v>
      </c>
      <c r="F676" s="149"/>
      <c r="G676" s="228" t="str">
        <f t="shared" si="26"/>
        <v>3-</v>
      </c>
      <c r="H676" s="146" t="str">
        <f t="shared" si="27"/>
        <v>-303</v>
      </c>
    </row>
    <row r="677" spans="1:8" ht="24.75" customHeight="1">
      <c r="A677" s="149">
        <v>676</v>
      </c>
      <c r="B677" s="153" t="s">
        <v>2118</v>
      </c>
      <c r="C677" s="182">
        <v>60.5</v>
      </c>
      <c r="D677" s="149" t="s">
        <v>356</v>
      </c>
      <c r="E677" s="149" t="s">
        <v>657</v>
      </c>
      <c r="F677" s="149"/>
      <c r="G677" s="228" t="str">
        <f t="shared" si="26"/>
        <v>3-</v>
      </c>
      <c r="H677" s="146" t="str">
        <f t="shared" si="27"/>
        <v>-305</v>
      </c>
    </row>
    <row r="678" spans="1:8" ht="24.75" customHeight="1">
      <c r="A678" s="149">
        <v>677</v>
      </c>
      <c r="B678" s="153" t="s">
        <v>3295</v>
      </c>
      <c r="C678" s="182">
        <v>58.7</v>
      </c>
      <c r="D678" s="149" t="s">
        <v>356</v>
      </c>
      <c r="E678" s="149" t="s">
        <v>657</v>
      </c>
      <c r="F678" s="149"/>
      <c r="G678" s="228" t="str">
        <f t="shared" si="26"/>
        <v>3-</v>
      </c>
      <c r="H678" s="146" t="str">
        <f t="shared" si="27"/>
        <v>-306</v>
      </c>
    </row>
    <row r="679" spans="1:8" ht="24.75" customHeight="1">
      <c r="A679" s="149">
        <v>678</v>
      </c>
      <c r="B679" s="153" t="s">
        <v>3296</v>
      </c>
      <c r="C679" s="182">
        <v>60.76</v>
      </c>
      <c r="D679" s="149" t="s">
        <v>356</v>
      </c>
      <c r="E679" s="149" t="s">
        <v>657</v>
      </c>
      <c r="F679" s="149"/>
      <c r="G679" s="228" t="str">
        <f t="shared" si="26"/>
        <v>3-</v>
      </c>
      <c r="H679" s="146" t="str">
        <f t="shared" si="27"/>
        <v>-307</v>
      </c>
    </row>
    <row r="680" spans="1:8" ht="24.75" customHeight="1">
      <c r="A680" s="149">
        <v>679</v>
      </c>
      <c r="B680" s="153" t="s">
        <v>3297</v>
      </c>
      <c r="C680" s="182">
        <v>60.59</v>
      </c>
      <c r="D680" s="149" t="s">
        <v>356</v>
      </c>
      <c r="E680" s="149" t="s">
        <v>657</v>
      </c>
      <c r="F680" s="149"/>
      <c r="G680" s="228" t="str">
        <f t="shared" si="26"/>
        <v>3-</v>
      </c>
      <c r="H680" s="146" t="str">
        <f t="shared" si="27"/>
        <v>-308</v>
      </c>
    </row>
    <row r="681" spans="1:8" ht="24.75" customHeight="1">
      <c r="A681" s="149">
        <v>680</v>
      </c>
      <c r="B681" s="153" t="s">
        <v>2119</v>
      </c>
      <c r="C681" s="182">
        <v>60.9</v>
      </c>
      <c r="D681" s="149" t="s">
        <v>356</v>
      </c>
      <c r="E681" s="149" t="s">
        <v>657</v>
      </c>
      <c r="F681" s="149"/>
      <c r="G681" s="228" t="str">
        <f t="shared" si="26"/>
        <v>3-</v>
      </c>
      <c r="H681" s="146" t="str">
        <f t="shared" si="27"/>
        <v>-401</v>
      </c>
    </row>
    <row r="682" spans="1:8" ht="24.75" customHeight="1">
      <c r="A682" s="149">
        <v>681</v>
      </c>
      <c r="B682" s="153" t="s">
        <v>2120</v>
      </c>
      <c r="C682" s="182">
        <v>59.22</v>
      </c>
      <c r="D682" s="149" t="s">
        <v>356</v>
      </c>
      <c r="E682" s="149" t="s">
        <v>657</v>
      </c>
      <c r="F682" s="149"/>
      <c r="G682" s="228" t="str">
        <f t="shared" si="26"/>
        <v>3-</v>
      </c>
      <c r="H682" s="146" t="str">
        <f t="shared" si="27"/>
        <v>-402</v>
      </c>
    </row>
    <row r="683" spans="1:8" ht="24.75" customHeight="1">
      <c r="A683" s="149">
        <v>682</v>
      </c>
      <c r="B683" s="153" t="s">
        <v>2121</v>
      </c>
      <c r="C683" s="182">
        <v>59.22</v>
      </c>
      <c r="D683" s="149" t="s">
        <v>356</v>
      </c>
      <c r="E683" s="149" t="s">
        <v>657</v>
      </c>
      <c r="F683" s="149"/>
      <c r="G683" s="228" t="str">
        <f t="shared" si="26"/>
        <v>3-</v>
      </c>
      <c r="H683" s="146" t="str">
        <f t="shared" si="27"/>
        <v>-403</v>
      </c>
    </row>
    <row r="684" spans="1:8" ht="24.75" customHeight="1">
      <c r="A684" s="149">
        <v>683</v>
      </c>
      <c r="B684" s="153" t="s">
        <v>2122</v>
      </c>
      <c r="C684" s="182">
        <v>59.22</v>
      </c>
      <c r="D684" s="149" t="s">
        <v>356</v>
      </c>
      <c r="E684" s="149" t="s">
        <v>657</v>
      </c>
      <c r="F684" s="149"/>
      <c r="G684" s="228" t="str">
        <f t="shared" si="26"/>
        <v>3-</v>
      </c>
      <c r="H684" s="146" t="str">
        <f t="shared" si="27"/>
        <v>-404</v>
      </c>
    </row>
    <row r="685" spans="1:8" ht="24.75" customHeight="1">
      <c r="A685" s="149">
        <v>684</v>
      </c>
      <c r="B685" s="153" t="s">
        <v>2123</v>
      </c>
      <c r="C685" s="182">
        <v>60.57</v>
      </c>
      <c r="D685" s="149" t="s">
        <v>356</v>
      </c>
      <c r="E685" s="149" t="s">
        <v>657</v>
      </c>
      <c r="F685" s="149"/>
      <c r="G685" s="228" t="str">
        <f t="shared" si="26"/>
        <v>3-</v>
      </c>
      <c r="H685" s="146" t="str">
        <f t="shared" si="27"/>
        <v>-405</v>
      </c>
    </row>
    <row r="686" spans="1:8" ht="24.75" customHeight="1">
      <c r="A686" s="149">
        <v>685</v>
      </c>
      <c r="B686" s="153" t="s">
        <v>3298</v>
      </c>
      <c r="C686" s="182">
        <v>58.77</v>
      </c>
      <c r="D686" s="149" t="s">
        <v>356</v>
      </c>
      <c r="E686" s="149" t="s">
        <v>657</v>
      </c>
      <c r="F686" s="149"/>
      <c r="G686" s="228" t="str">
        <f t="shared" si="26"/>
        <v>3-</v>
      </c>
      <c r="H686" s="146" t="str">
        <f t="shared" si="27"/>
        <v>-406</v>
      </c>
    </row>
    <row r="687" spans="1:8" ht="24.75" customHeight="1">
      <c r="A687" s="149">
        <v>686</v>
      </c>
      <c r="B687" s="153" t="s">
        <v>3299</v>
      </c>
      <c r="C687" s="182">
        <v>60.83</v>
      </c>
      <c r="D687" s="149" t="s">
        <v>356</v>
      </c>
      <c r="E687" s="149" t="s">
        <v>657</v>
      </c>
      <c r="F687" s="149"/>
      <c r="G687" s="228" t="str">
        <f t="shared" si="26"/>
        <v>3-</v>
      </c>
      <c r="H687" s="146" t="str">
        <f t="shared" si="27"/>
        <v>-407</v>
      </c>
    </row>
    <row r="688" spans="1:8" ht="24.75" customHeight="1">
      <c r="A688" s="149">
        <v>687</v>
      </c>
      <c r="B688" s="153" t="s">
        <v>3300</v>
      </c>
      <c r="C688" s="182">
        <v>60.9</v>
      </c>
      <c r="D688" s="149" t="s">
        <v>356</v>
      </c>
      <c r="E688" s="149" t="s">
        <v>657</v>
      </c>
      <c r="F688" s="149"/>
      <c r="G688" s="228" t="str">
        <f t="shared" si="26"/>
        <v>3-</v>
      </c>
      <c r="H688" s="146" t="str">
        <f t="shared" si="27"/>
        <v>-408</v>
      </c>
    </row>
    <row r="689" spans="1:8" ht="24.75" customHeight="1">
      <c r="A689" s="149">
        <v>688</v>
      </c>
      <c r="B689" s="153" t="s">
        <v>2124</v>
      </c>
      <c r="C689" s="182">
        <v>60.9</v>
      </c>
      <c r="D689" s="149" t="s">
        <v>356</v>
      </c>
      <c r="E689" s="149" t="s">
        <v>657</v>
      </c>
      <c r="F689" s="149"/>
      <c r="G689" s="228" t="str">
        <f t="shared" si="26"/>
        <v>3-</v>
      </c>
      <c r="H689" s="146" t="str">
        <f t="shared" si="27"/>
        <v>-501</v>
      </c>
    </row>
    <row r="690" spans="1:8" ht="24.75" customHeight="1">
      <c r="A690" s="149">
        <v>689</v>
      </c>
      <c r="B690" s="153" t="s">
        <v>2125</v>
      </c>
      <c r="C690" s="182">
        <v>59.22</v>
      </c>
      <c r="D690" s="149" t="s">
        <v>356</v>
      </c>
      <c r="E690" s="149" t="s">
        <v>657</v>
      </c>
      <c r="F690" s="149"/>
      <c r="G690" s="228" t="str">
        <f t="shared" si="26"/>
        <v>3-</v>
      </c>
      <c r="H690" s="146" t="str">
        <f t="shared" si="27"/>
        <v>-502</v>
      </c>
    </row>
    <row r="691" spans="1:8" ht="24.75" customHeight="1">
      <c r="A691" s="149">
        <v>690</v>
      </c>
      <c r="B691" s="153" t="s">
        <v>2126</v>
      </c>
      <c r="C691" s="182">
        <v>59.22</v>
      </c>
      <c r="D691" s="149" t="s">
        <v>356</v>
      </c>
      <c r="E691" s="149" t="s">
        <v>657</v>
      </c>
      <c r="F691" s="149"/>
      <c r="G691" s="228" t="str">
        <f t="shared" si="26"/>
        <v>3-</v>
      </c>
      <c r="H691" s="146" t="str">
        <f t="shared" si="27"/>
        <v>-503</v>
      </c>
    </row>
    <row r="692" spans="1:8" ht="24.75" customHeight="1">
      <c r="A692" s="149">
        <v>691</v>
      </c>
      <c r="B692" s="153" t="s">
        <v>2127</v>
      </c>
      <c r="C692" s="182">
        <v>59.22</v>
      </c>
      <c r="D692" s="149" t="s">
        <v>356</v>
      </c>
      <c r="E692" s="149" t="s">
        <v>657</v>
      </c>
      <c r="F692" s="149"/>
      <c r="G692" s="228" t="str">
        <f t="shared" si="26"/>
        <v>3-</v>
      </c>
      <c r="H692" s="146" t="str">
        <f t="shared" si="27"/>
        <v>-504</v>
      </c>
    </row>
    <row r="693" spans="1:8" ht="24.75" customHeight="1">
      <c r="A693" s="149">
        <v>692</v>
      </c>
      <c r="B693" s="153" t="s">
        <v>2128</v>
      </c>
      <c r="C693" s="182">
        <v>60.57</v>
      </c>
      <c r="D693" s="149" t="s">
        <v>356</v>
      </c>
      <c r="E693" s="149" t="s">
        <v>657</v>
      </c>
      <c r="F693" s="149"/>
      <c r="G693" s="228" t="str">
        <f t="shared" si="26"/>
        <v>3-</v>
      </c>
      <c r="H693" s="146" t="str">
        <f t="shared" si="27"/>
        <v>-505</v>
      </c>
    </row>
    <row r="694" spans="1:8" ht="24.75" customHeight="1">
      <c r="A694" s="149">
        <v>693</v>
      </c>
      <c r="B694" s="153" t="s">
        <v>3301</v>
      </c>
      <c r="C694" s="182">
        <v>58.77</v>
      </c>
      <c r="D694" s="149" t="s">
        <v>356</v>
      </c>
      <c r="E694" s="149" t="s">
        <v>657</v>
      </c>
      <c r="F694" s="149"/>
      <c r="G694" s="228" t="str">
        <f t="shared" si="26"/>
        <v>3-</v>
      </c>
      <c r="H694" s="146" t="str">
        <f t="shared" si="27"/>
        <v>-506</v>
      </c>
    </row>
    <row r="695" spans="1:8" ht="24.75" customHeight="1">
      <c r="A695" s="149">
        <v>694</v>
      </c>
      <c r="B695" s="153" t="s">
        <v>3302</v>
      </c>
      <c r="C695" s="182">
        <v>60.83</v>
      </c>
      <c r="D695" s="149" t="s">
        <v>356</v>
      </c>
      <c r="E695" s="149" t="s">
        <v>657</v>
      </c>
      <c r="F695" s="149"/>
      <c r="G695" s="228" t="str">
        <f t="shared" si="26"/>
        <v>3-</v>
      </c>
      <c r="H695" s="146" t="str">
        <f t="shared" si="27"/>
        <v>-507</v>
      </c>
    </row>
    <row r="696" spans="1:8" ht="24.75" customHeight="1">
      <c r="A696" s="149">
        <v>695</v>
      </c>
      <c r="B696" s="153" t="s">
        <v>3303</v>
      </c>
      <c r="C696" s="182">
        <v>60.9</v>
      </c>
      <c r="D696" s="149" t="s">
        <v>356</v>
      </c>
      <c r="E696" s="149" t="s">
        <v>657</v>
      </c>
      <c r="F696" s="149"/>
      <c r="G696" s="228" t="str">
        <f t="shared" si="26"/>
        <v>3-</v>
      </c>
      <c r="H696" s="146" t="str">
        <f t="shared" si="27"/>
        <v>-508</v>
      </c>
    </row>
    <row r="697" spans="1:8" ht="24.75" customHeight="1">
      <c r="A697" s="149">
        <v>696</v>
      </c>
      <c r="B697" s="153" t="s">
        <v>2129</v>
      </c>
      <c r="C697" s="182">
        <v>60.9</v>
      </c>
      <c r="D697" s="149" t="s">
        <v>356</v>
      </c>
      <c r="E697" s="149" t="s">
        <v>657</v>
      </c>
      <c r="F697" s="149"/>
      <c r="G697" s="228" t="str">
        <f t="shared" si="26"/>
        <v>3-</v>
      </c>
      <c r="H697" s="146" t="str">
        <f t="shared" si="27"/>
        <v>-601</v>
      </c>
    </row>
    <row r="698" spans="1:8" ht="24.75" customHeight="1">
      <c r="A698" s="149">
        <v>697</v>
      </c>
      <c r="B698" s="153" t="s">
        <v>2130</v>
      </c>
      <c r="C698" s="182">
        <v>59.22</v>
      </c>
      <c r="D698" s="149" t="s">
        <v>356</v>
      </c>
      <c r="E698" s="149" t="s">
        <v>657</v>
      </c>
      <c r="F698" s="149"/>
      <c r="G698" s="228" t="str">
        <f t="shared" si="26"/>
        <v>3-</v>
      </c>
      <c r="H698" s="146" t="str">
        <f t="shared" si="27"/>
        <v>-602</v>
      </c>
    </row>
    <row r="699" spans="1:8" ht="24.75" customHeight="1">
      <c r="A699" s="149">
        <v>698</v>
      </c>
      <c r="B699" s="153" t="s">
        <v>2131</v>
      </c>
      <c r="C699" s="182">
        <v>59.22</v>
      </c>
      <c r="D699" s="149" t="s">
        <v>356</v>
      </c>
      <c r="E699" s="149" t="s">
        <v>657</v>
      </c>
      <c r="F699" s="149"/>
      <c r="G699" s="228" t="str">
        <f t="shared" si="26"/>
        <v>3-</v>
      </c>
      <c r="H699" s="146" t="str">
        <f t="shared" si="27"/>
        <v>-603</v>
      </c>
    </row>
    <row r="700" spans="1:8" ht="24.75" customHeight="1">
      <c r="A700" s="149">
        <v>699</v>
      </c>
      <c r="B700" s="153" t="s">
        <v>2133</v>
      </c>
      <c r="C700" s="182">
        <v>60.57</v>
      </c>
      <c r="D700" s="149" t="s">
        <v>356</v>
      </c>
      <c r="E700" s="149" t="s">
        <v>657</v>
      </c>
      <c r="F700" s="149"/>
      <c r="G700" s="228" t="str">
        <f t="shared" si="26"/>
        <v>3-</v>
      </c>
      <c r="H700" s="146" t="str">
        <f t="shared" si="27"/>
        <v>-605</v>
      </c>
    </row>
    <row r="701" spans="1:8" ht="24.75" customHeight="1">
      <c r="A701" s="149">
        <v>700</v>
      </c>
      <c r="B701" s="153" t="s">
        <v>3304</v>
      </c>
      <c r="C701" s="182">
        <v>58.77</v>
      </c>
      <c r="D701" s="149" t="s">
        <v>356</v>
      </c>
      <c r="E701" s="149" t="s">
        <v>657</v>
      </c>
      <c r="F701" s="149"/>
      <c r="G701" s="228" t="str">
        <f t="shared" si="26"/>
        <v>3-</v>
      </c>
      <c r="H701" s="146" t="str">
        <f t="shared" si="27"/>
        <v>-606</v>
      </c>
    </row>
    <row r="702" spans="1:8" ht="24.75" customHeight="1">
      <c r="A702" s="149">
        <v>701</v>
      </c>
      <c r="B702" s="153" t="s">
        <v>3305</v>
      </c>
      <c r="C702" s="182">
        <v>60.9</v>
      </c>
      <c r="D702" s="149" t="s">
        <v>356</v>
      </c>
      <c r="E702" s="149" t="s">
        <v>657</v>
      </c>
      <c r="F702" s="149"/>
      <c r="G702" s="228" t="str">
        <f t="shared" si="26"/>
        <v>3-</v>
      </c>
      <c r="H702" s="146" t="str">
        <f t="shared" si="27"/>
        <v>-608</v>
      </c>
    </row>
    <row r="703" spans="1:8" ht="24.75" customHeight="1">
      <c r="A703" s="149">
        <v>702</v>
      </c>
      <c r="B703" s="153" t="s">
        <v>2098</v>
      </c>
      <c r="C703" s="182">
        <v>60.9</v>
      </c>
      <c r="D703" s="149" t="s">
        <v>356</v>
      </c>
      <c r="E703" s="149" t="s">
        <v>657</v>
      </c>
      <c r="F703" s="149"/>
      <c r="G703" s="228" t="str">
        <f t="shared" si="26"/>
        <v>3-</v>
      </c>
      <c r="H703" s="146" t="str">
        <f t="shared" si="27"/>
        <v>1201</v>
      </c>
    </row>
    <row r="704" spans="1:8" ht="24.75" customHeight="1">
      <c r="A704" s="149">
        <v>703</v>
      </c>
      <c r="B704" s="153" t="s">
        <v>2100</v>
      </c>
      <c r="C704" s="182">
        <v>59.22</v>
      </c>
      <c r="D704" s="149" t="s">
        <v>356</v>
      </c>
      <c r="E704" s="149" t="s">
        <v>657</v>
      </c>
      <c r="F704" s="149"/>
      <c r="G704" s="228" t="str">
        <f t="shared" si="26"/>
        <v>3-</v>
      </c>
      <c r="H704" s="146" t="str">
        <f t="shared" si="27"/>
        <v>1203</v>
      </c>
    </row>
    <row r="705" spans="1:8" ht="24.75" customHeight="1">
      <c r="A705" s="149">
        <v>704</v>
      </c>
      <c r="B705" s="153" t="s">
        <v>2101</v>
      </c>
      <c r="C705" s="182">
        <v>59.22</v>
      </c>
      <c r="D705" s="149" t="s">
        <v>356</v>
      </c>
      <c r="E705" s="149" t="s">
        <v>657</v>
      </c>
      <c r="F705" s="149"/>
      <c r="G705" s="228" t="str">
        <f t="shared" si="26"/>
        <v>3-</v>
      </c>
      <c r="H705" s="146" t="str">
        <f t="shared" si="27"/>
        <v>1204</v>
      </c>
    </row>
    <row r="706" spans="1:8" ht="24.75" customHeight="1">
      <c r="A706" s="149">
        <v>705</v>
      </c>
      <c r="B706" s="153" t="s">
        <v>2102</v>
      </c>
      <c r="C706" s="182">
        <v>60.57</v>
      </c>
      <c r="D706" s="149" t="s">
        <v>356</v>
      </c>
      <c r="E706" s="149" t="s">
        <v>657</v>
      </c>
      <c r="F706" s="149"/>
      <c r="G706" s="228" t="str">
        <f t="shared" si="26"/>
        <v>3-</v>
      </c>
      <c r="H706" s="146" t="str">
        <f t="shared" si="27"/>
        <v>1205</v>
      </c>
    </row>
    <row r="707" spans="1:8" ht="24.75" customHeight="1">
      <c r="A707" s="149">
        <v>706</v>
      </c>
      <c r="B707" s="153" t="s">
        <v>3306</v>
      </c>
      <c r="C707" s="182">
        <v>60.83</v>
      </c>
      <c r="D707" s="149" t="s">
        <v>356</v>
      </c>
      <c r="E707" s="149" t="s">
        <v>657</v>
      </c>
      <c r="F707" s="149"/>
      <c r="G707" s="228" t="str">
        <f t="shared" ref="G707:G770" si="28">LEFT(B707,2)</f>
        <v>3-</v>
      </c>
      <c r="H707" s="146" t="str">
        <f t="shared" si="27"/>
        <v>1207</v>
      </c>
    </row>
    <row r="708" spans="1:8" ht="24.75" customHeight="1">
      <c r="A708" s="149">
        <v>707</v>
      </c>
      <c r="B708" s="153" t="s">
        <v>3307</v>
      </c>
      <c r="C708" s="182">
        <v>60.9</v>
      </c>
      <c r="D708" s="149" t="s">
        <v>356</v>
      </c>
      <c r="E708" s="149" t="s">
        <v>657</v>
      </c>
      <c r="F708" s="149"/>
      <c r="G708" s="228" t="str">
        <f t="shared" si="28"/>
        <v>3-</v>
      </c>
      <c r="H708" s="146" t="str">
        <f t="shared" si="27"/>
        <v>1208</v>
      </c>
    </row>
    <row r="709" spans="1:8" ht="24.75" customHeight="1">
      <c r="A709" s="149">
        <v>708</v>
      </c>
      <c r="B709" s="153" t="s">
        <v>2265</v>
      </c>
      <c r="C709" s="182">
        <v>60.17</v>
      </c>
      <c r="D709" s="149" t="s">
        <v>356</v>
      </c>
      <c r="E709" s="149" t="s">
        <v>657</v>
      </c>
      <c r="F709" s="149"/>
      <c r="G709" s="228" t="str">
        <f t="shared" si="28"/>
        <v>4-</v>
      </c>
      <c r="H709" s="146" t="str">
        <f t="shared" si="27"/>
        <v>-301</v>
      </c>
    </row>
    <row r="710" spans="1:8" ht="24.75" customHeight="1">
      <c r="A710" s="149">
        <v>709</v>
      </c>
      <c r="B710" s="153" t="s">
        <v>2266</v>
      </c>
      <c r="C710" s="182">
        <v>60.27</v>
      </c>
      <c r="D710" s="149" t="s">
        <v>356</v>
      </c>
      <c r="E710" s="149" t="s">
        <v>657</v>
      </c>
      <c r="F710" s="149"/>
      <c r="G710" s="228" t="str">
        <f t="shared" si="28"/>
        <v>4-</v>
      </c>
      <c r="H710" s="146" t="str">
        <f t="shared" si="27"/>
        <v>-302</v>
      </c>
    </row>
    <row r="711" spans="1:8" ht="24.75" customHeight="1">
      <c r="A711" s="149">
        <v>710</v>
      </c>
      <c r="B711" s="153" t="s">
        <v>2267</v>
      </c>
      <c r="C711" s="182">
        <v>59.52</v>
      </c>
      <c r="D711" s="149" t="s">
        <v>356</v>
      </c>
      <c r="E711" s="149" t="s">
        <v>657</v>
      </c>
      <c r="F711" s="149"/>
      <c r="G711" s="228" t="str">
        <f t="shared" si="28"/>
        <v>4-</v>
      </c>
      <c r="H711" s="146" t="str">
        <f t="shared" si="27"/>
        <v>-303</v>
      </c>
    </row>
    <row r="712" spans="1:8" ht="24.75" customHeight="1">
      <c r="A712" s="149">
        <v>711</v>
      </c>
      <c r="B712" s="153" t="s">
        <v>1553</v>
      </c>
      <c r="C712" s="182">
        <v>60.27</v>
      </c>
      <c r="D712" s="149" t="s">
        <v>356</v>
      </c>
      <c r="E712" s="149" t="s">
        <v>657</v>
      </c>
      <c r="F712" s="149"/>
      <c r="G712" s="228" t="str">
        <f t="shared" si="28"/>
        <v>4-</v>
      </c>
      <c r="H712" s="146" t="str">
        <f t="shared" si="27"/>
        <v>-305</v>
      </c>
    </row>
    <row r="713" spans="1:8" ht="24.75" customHeight="1">
      <c r="A713" s="149">
        <v>712</v>
      </c>
      <c r="B713" s="153" t="s">
        <v>3308</v>
      </c>
      <c r="C713" s="182">
        <v>60.27</v>
      </c>
      <c r="D713" s="149" t="s">
        <v>356</v>
      </c>
      <c r="E713" s="149" t="s">
        <v>657</v>
      </c>
      <c r="F713" s="149"/>
      <c r="G713" s="228" t="str">
        <f t="shared" si="28"/>
        <v>4-</v>
      </c>
      <c r="H713" s="146" t="str">
        <f t="shared" si="27"/>
        <v>-306</v>
      </c>
    </row>
    <row r="714" spans="1:8" ht="24.75" customHeight="1">
      <c r="A714" s="149">
        <v>713</v>
      </c>
      <c r="B714" s="153" t="s">
        <v>2268</v>
      </c>
      <c r="C714" s="182">
        <v>60.47</v>
      </c>
      <c r="D714" s="149" t="s">
        <v>356</v>
      </c>
      <c r="E714" s="149" t="s">
        <v>657</v>
      </c>
      <c r="F714" s="149"/>
      <c r="G714" s="228" t="str">
        <f t="shared" si="28"/>
        <v>4-</v>
      </c>
      <c r="H714" s="146" t="str">
        <f t="shared" si="27"/>
        <v>-401</v>
      </c>
    </row>
    <row r="715" spans="1:8" ht="24.75" customHeight="1">
      <c r="A715" s="149">
        <v>714</v>
      </c>
      <c r="B715" s="153" t="s">
        <v>1554</v>
      </c>
      <c r="C715" s="182">
        <v>60.34</v>
      </c>
      <c r="D715" s="149" t="s">
        <v>356</v>
      </c>
      <c r="E715" s="149" t="s">
        <v>657</v>
      </c>
      <c r="F715" s="149"/>
      <c r="G715" s="228" t="str">
        <f t="shared" si="28"/>
        <v>4-</v>
      </c>
      <c r="H715" s="146" t="str">
        <f t="shared" si="27"/>
        <v>-402</v>
      </c>
    </row>
    <row r="716" spans="1:8" ht="24.75" customHeight="1">
      <c r="A716" s="149">
        <v>715</v>
      </c>
      <c r="B716" s="153" t="s">
        <v>3309</v>
      </c>
      <c r="C716" s="182">
        <v>60.34</v>
      </c>
      <c r="D716" s="149" t="s">
        <v>356</v>
      </c>
      <c r="E716" s="149" t="s">
        <v>657</v>
      </c>
      <c r="F716" s="149"/>
      <c r="G716" s="228" t="str">
        <f t="shared" si="28"/>
        <v>4-</v>
      </c>
      <c r="H716" s="146" t="str">
        <f t="shared" si="27"/>
        <v>-406</v>
      </c>
    </row>
    <row r="717" spans="1:8" ht="24.75" customHeight="1">
      <c r="A717" s="149">
        <v>716</v>
      </c>
      <c r="B717" s="153" t="s">
        <v>3310</v>
      </c>
      <c r="C717" s="182">
        <v>60.31</v>
      </c>
      <c r="D717" s="149" t="s">
        <v>356</v>
      </c>
      <c r="E717" s="149" t="s">
        <v>657</v>
      </c>
      <c r="F717" s="149"/>
      <c r="G717" s="228" t="str">
        <f t="shared" si="28"/>
        <v>4-</v>
      </c>
      <c r="H717" s="146" t="str">
        <f t="shared" si="27"/>
        <v>-407</v>
      </c>
    </row>
    <row r="718" spans="1:8" ht="24.75" customHeight="1">
      <c r="A718" s="149">
        <v>717</v>
      </c>
      <c r="B718" s="153" t="s">
        <v>1558</v>
      </c>
      <c r="C718" s="182">
        <v>60.47</v>
      </c>
      <c r="D718" s="149" t="s">
        <v>356</v>
      </c>
      <c r="E718" s="149" t="s">
        <v>657</v>
      </c>
      <c r="F718" s="149"/>
      <c r="G718" s="228" t="str">
        <f t="shared" si="28"/>
        <v>4-</v>
      </c>
      <c r="H718" s="146" t="str">
        <f t="shared" si="27"/>
        <v>-501</v>
      </c>
    </row>
    <row r="719" spans="1:8" ht="24.75" customHeight="1">
      <c r="A719" s="149">
        <v>718</v>
      </c>
      <c r="B719" s="153" t="s">
        <v>3311</v>
      </c>
      <c r="C719" s="182">
        <v>59.85</v>
      </c>
      <c r="D719" s="149" t="s">
        <v>356</v>
      </c>
      <c r="E719" s="149" t="s">
        <v>655</v>
      </c>
      <c r="F719" s="149"/>
      <c r="G719" s="228" t="str">
        <f t="shared" si="28"/>
        <v>4-</v>
      </c>
      <c r="H719" s="146" t="str">
        <f t="shared" ref="H719:H782" si="29">RIGHT(B719,4)</f>
        <v>-601</v>
      </c>
    </row>
    <row r="720" spans="1:8" ht="24.75" customHeight="1">
      <c r="A720" s="149">
        <v>719</v>
      </c>
      <c r="B720" s="153" t="s">
        <v>3312</v>
      </c>
      <c r="C720" s="182">
        <v>60.26</v>
      </c>
      <c r="D720" s="149" t="s">
        <v>356</v>
      </c>
      <c r="E720" s="149" t="s">
        <v>655</v>
      </c>
      <c r="F720" s="149"/>
      <c r="G720" s="228" t="str">
        <f t="shared" si="28"/>
        <v>4-</v>
      </c>
      <c r="H720" s="146" t="str">
        <f t="shared" si="29"/>
        <v>-602</v>
      </c>
    </row>
    <row r="721" spans="1:8" ht="24.75" customHeight="1">
      <c r="A721" s="149">
        <v>720</v>
      </c>
      <c r="B721" s="153" t="s">
        <v>3313</v>
      </c>
      <c r="C721" s="182">
        <v>60.26</v>
      </c>
      <c r="D721" s="149" t="s">
        <v>356</v>
      </c>
      <c r="E721" s="149" t="s">
        <v>655</v>
      </c>
      <c r="F721" s="149"/>
      <c r="G721" s="228" t="str">
        <f t="shared" si="28"/>
        <v>4-</v>
      </c>
      <c r="H721" s="146" t="str">
        <f t="shared" si="29"/>
        <v>-603</v>
      </c>
    </row>
    <row r="722" spans="1:8" ht="24.75" customHeight="1">
      <c r="A722" s="149">
        <v>721</v>
      </c>
      <c r="B722" s="153" t="s">
        <v>3314</v>
      </c>
      <c r="C722" s="182">
        <v>60.26</v>
      </c>
      <c r="D722" s="149" t="s">
        <v>356</v>
      </c>
      <c r="E722" s="149" t="s">
        <v>655</v>
      </c>
      <c r="F722" s="149"/>
      <c r="G722" s="228" t="str">
        <f t="shared" si="28"/>
        <v>4-</v>
      </c>
      <c r="H722" s="146" t="str">
        <f t="shared" si="29"/>
        <v>-604</v>
      </c>
    </row>
    <row r="723" spans="1:8" ht="24.75" customHeight="1">
      <c r="A723" s="149">
        <v>722</v>
      </c>
      <c r="B723" s="153" t="s">
        <v>3315</v>
      </c>
      <c r="C723" s="182">
        <v>58.5</v>
      </c>
      <c r="D723" s="149" t="s">
        <v>356</v>
      </c>
      <c r="E723" s="149" t="s">
        <v>655</v>
      </c>
      <c r="F723" s="149"/>
      <c r="G723" s="228" t="str">
        <f t="shared" si="28"/>
        <v>4-</v>
      </c>
      <c r="H723" s="146" t="str">
        <f t="shared" si="29"/>
        <v>-605</v>
      </c>
    </row>
    <row r="724" spans="1:8" ht="24.75" customHeight="1">
      <c r="A724" s="149">
        <v>723</v>
      </c>
      <c r="B724" s="153" t="s">
        <v>3316</v>
      </c>
      <c r="C724" s="182">
        <v>58.93</v>
      </c>
      <c r="D724" s="149" t="s">
        <v>356</v>
      </c>
      <c r="E724" s="149" t="s">
        <v>655</v>
      </c>
      <c r="F724" s="149"/>
      <c r="G724" s="228" t="str">
        <f t="shared" si="28"/>
        <v>4-</v>
      </c>
      <c r="H724" s="146" t="str">
        <f t="shared" si="29"/>
        <v>-606</v>
      </c>
    </row>
    <row r="725" spans="1:8" ht="24.75" customHeight="1">
      <c r="A725" s="149">
        <v>724</v>
      </c>
      <c r="B725" s="153" t="s">
        <v>3317</v>
      </c>
      <c r="C725" s="182">
        <v>58.93</v>
      </c>
      <c r="D725" s="149" t="s">
        <v>356</v>
      </c>
      <c r="E725" s="149" t="s">
        <v>655</v>
      </c>
      <c r="F725" s="149"/>
      <c r="G725" s="228" t="str">
        <f t="shared" si="28"/>
        <v>4-</v>
      </c>
      <c r="H725" s="146" t="str">
        <f t="shared" si="29"/>
        <v>-607</v>
      </c>
    </row>
    <row r="726" spans="1:8" ht="24.75" customHeight="1">
      <c r="A726" s="149">
        <v>725</v>
      </c>
      <c r="B726" s="153" t="s">
        <v>3318</v>
      </c>
      <c r="C726" s="182">
        <v>58.5</v>
      </c>
      <c r="D726" s="149" t="s">
        <v>356</v>
      </c>
      <c r="E726" s="149" t="s">
        <v>655</v>
      </c>
      <c r="F726" s="149"/>
      <c r="G726" s="228" t="str">
        <f t="shared" si="28"/>
        <v>4-</v>
      </c>
      <c r="H726" s="146" t="str">
        <f t="shared" si="29"/>
        <v>-608</v>
      </c>
    </row>
    <row r="727" spans="1:8" ht="24.75" customHeight="1">
      <c r="A727" s="149">
        <v>726</v>
      </c>
      <c r="B727" s="153" t="s">
        <v>3319</v>
      </c>
      <c r="C727" s="182">
        <v>60.75</v>
      </c>
      <c r="D727" s="149" t="s">
        <v>356</v>
      </c>
      <c r="E727" s="149" t="s">
        <v>655</v>
      </c>
      <c r="F727" s="149"/>
      <c r="G727" s="228" t="str">
        <f t="shared" si="28"/>
        <v>4-</v>
      </c>
      <c r="H727" s="146" t="str">
        <f t="shared" si="29"/>
        <v>-609</v>
      </c>
    </row>
    <row r="728" spans="1:8" ht="24.75" customHeight="1">
      <c r="A728" s="149">
        <v>727</v>
      </c>
      <c r="B728" s="153" t="s">
        <v>3320</v>
      </c>
      <c r="C728" s="182">
        <v>59.85</v>
      </c>
      <c r="D728" s="149" t="s">
        <v>356</v>
      </c>
      <c r="E728" s="149" t="s">
        <v>655</v>
      </c>
      <c r="F728" s="149"/>
      <c r="G728" s="228" t="str">
        <f t="shared" si="28"/>
        <v>4-</v>
      </c>
      <c r="H728" s="146" t="str">
        <f t="shared" si="29"/>
        <v>-701</v>
      </c>
    </row>
    <row r="729" spans="1:8" ht="24.75" customHeight="1">
      <c r="A729" s="149">
        <v>728</v>
      </c>
      <c r="B729" s="153" t="s">
        <v>3321</v>
      </c>
      <c r="C729" s="182">
        <v>60.75</v>
      </c>
      <c r="D729" s="149" t="s">
        <v>356</v>
      </c>
      <c r="E729" s="149" t="s">
        <v>655</v>
      </c>
      <c r="F729" s="149"/>
      <c r="G729" s="228" t="str">
        <f t="shared" si="28"/>
        <v>4-</v>
      </c>
      <c r="H729" s="146" t="str">
        <f t="shared" si="29"/>
        <v>2701</v>
      </c>
    </row>
    <row r="730" spans="1:8" ht="24.75" customHeight="1">
      <c r="A730" s="149">
        <v>729</v>
      </c>
      <c r="B730" s="153" t="s">
        <v>3322</v>
      </c>
      <c r="C730" s="182">
        <v>60.26</v>
      </c>
      <c r="D730" s="149" t="s">
        <v>356</v>
      </c>
      <c r="E730" s="149" t="s">
        <v>655</v>
      </c>
      <c r="F730" s="149"/>
      <c r="G730" s="228" t="str">
        <f t="shared" si="28"/>
        <v>4-</v>
      </c>
      <c r="H730" s="146" t="str">
        <f t="shared" si="29"/>
        <v>2702</v>
      </c>
    </row>
    <row r="731" spans="1:8" ht="24.75" customHeight="1">
      <c r="A731" s="149">
        <v>730</v>
      </c>
      <c r="B731" s="153" t="s">
        <v>3323</v>
      </c>
      <c r="C731" s="182">
        <v>60.26</v>
      </c>
      <c r="D731" s="149" t="s">
        <v>356</v>
      </c>
      <c r="E731" s="149" t="s">
        <v>655</v>
      </c>
      <c r="F731" s="149"/>
      <c r="G731" s="228" t="str">
        <f t="shared" si="28"/>
        <v>4-</v>
      </c>
      <c r="H731" s="146" t="str">
        <f t="shared" si="29"/>
        <v>2703</v>
      </c>
    </row>
    <row r="732" spans="1:8" ht="24.75" customHeight="1">
      <c r="A732" s="149">
        <v>731</v>
      </c>
      <c r="B732" s="153" t="s">
        <v>3324</v>
      </c>
      <c r="C732" s="182">
        <v>60.26</v>
      </c>
      <c r="D732" s="149" t="s">
        <v>356</v>
      </c>
      <c r="E732" s="149" t="s">
        <v>655</v>
      </c>
      <c r="F732" s="149"/>
      <c r="G732" s="228" t="str">
        <f t="shared" si="28"/>
        <v>4-</v>
      </c>
      <c r="H732" s="146" t="str">
        <f t="shared" si="29"/>
        <v>2704</v>
      </c>
    </row>
    <row r="733" spans="1:8" ht="24.75" customHeight="1">
      <c r="A733" s="149">
        <v>732</v>
      </c>
      <c r="B733" s="153" t="s">
        <v>3325</v>
      </c>
      <c r="C733" s="182">
        <v>58.93</v>
      </c>
      <c r="D733" s="149" t="s">
        <v>356</v>
      </c>
      <c r="E733" s="149" t="s">
        <v>655</v>
      </c>
      <c r="F733" s="149"/>
      <c r="G733" s="228" t="str">
        <f t="shared" si="28"/>
        <v>4-</v>
      </c>
      <c r="H733" s="146" t="str">
        <f t="shared" si="29"/>
        <v>1307</v>
      </c>
    </row>
    <row r="734" spans="1:8" ht="24.75" customHeight="1">
      <c r="A734" s="149">
        <v>733</v>
      </c>
      <c r="B734" s="153" t="s">
        <v>3326</v>
      </c>
      <c r="C734" s="182">
        <v>58.5</v>
      </c>
      <c r="D734" s="149" t="s">
        <v>356</v>
      </c>
      <c r="E734" s="149" t="s">
        <v>655</v>
      </c>
      <c r="F734" s="149"/>
      <c r="G734" s="228" t="str">
        <f t="shared" si="28"/>
        <v>4-</v>
      </c>
      <c r="H734" s="146" t="str">
        <f t="shared" si="29"/>
        <v>1308</v>
      </c>
    </row>
    <row r="735" spans="1:8" ht="24.75" customHeight="1">
      <c r="A735" s="149">
        <v>734</v>
      </c>
      <c r="B735" s="153" t="s">
        <v>3327</v>
      </c>
      <c r="C735" s="182">
        <v>60.75</v>
      </c>
      <c r="D735" s="149" t="s">
        <v>356</v>
      </c>
      <c r="E735" s="149" t="s">
        <v>655</v>
      </c>
      <c r="F735" s="149"/>
      <c r="G735" s="228" t="str">
        <f t="shared" si="28"/>
        <v>4-</v>
      </c>
      <c r="H735" s="146" t="str">
        <f t="shared" si="29"/>
        <v>1309</v>
      </c>
    </row>
    <row r="736" spans="1:8" ht="24.75" customHeight="1">
      <c r="A736" s="149">
        <v>735</v>
      </c>
      <c r="B736" s="153" t="s">
        <v>3328</v>
      </c>
      <c r="C736" s="182">
        <v>59.85</v>
      </c>
      <c r="D736" s="149" t="s">
        <v>356</v>
      </c>
      <c r="E736" s="149" t="s">
        <v>655</v>
      </c>
      <c r="F736" s="149"/>
      <c r="G736" s="228" t="str">
        <f t="shared" si="28"/>
        <v>4-</v>
      </c>
      <c r="H736" s="146" t="str">
        <f t="shared" si="29"/>
        <v>1401</v>
      </c>
    </row>
    <row r="737" spans="1:8" ht="24.75" customHeight="1">
      <c r="A737" s="149">
        <v>736</v>
      </c>
      <c r="B737" s="153" t="s">
        <v>3329</v>
      </c>
      <c r="C737" s="182">
        <v>60.26</v>
      </c>
      <c r="D737" s="149" t="s">
        <v>356</v>
      </c>
      <c r="E737" s="149" t="s">
        <v>655</v>
      </c>
      <c r="F737" s="149"/>
      <c r="G737" s="228" t="str">
        <f t="shared" si="28"/>
        <v>4-</v>
      </c>
      <c r="H737" s="146" t="str">
        <f t="shared" si="29"/>
        <v>-702</v>
      </c>
    </row>
    <row r="738" spans="1:8" ht="24.75" customHeight="1">
      <c r="A738" s="149">
        <v>737</v>
      </c>
      <c r="B738" s="153" t="s">
        <v>3330</v>
      </c>
      <c r="C738" s="182">
        <v>60.26</v>
      </c>
      <c r="D738" s="149" t="s">
        <v>356</v>
      </c>
      <c r="E738" s="149" t="s">
        <v>655</v>
      </c>
      <c r="F738" s="149"/>
      <c r="G738" s="228" t="str">
        <f t="shared" si="28"/>
        <v>4-</v>
      </c>
      <c r="H738" s="146" t="str">
        <f t="shared" si="29"/>
        <v>-703</v>
      </c>
    </row>
    <row r="739" spans="1:8" ht="24.75" customHeight="1">
      <c r="A739" s="149">
        <v>738</v>
      </c>
      <c r="B739" s="153" t="s">
        <v>3331</v>
      </c>
      <c r="C739" s="182">
        <v>60.26</v>
      </c>
      <c r="D739" s="149" t="s">
        <v>356</v>
      </c>
      <c r="E739" s="149" t="s">
        <v>655</v>
      </c>
      <c r="F739" s="149"/>
      <c r="G739" s="228" t="str">
        <f t="shared" si="28"/>
        <v>4-</v>
      </c>
      <c r="H739" s="146" t="str">
        <f t="shared" si="29"/>
        <v>-704</v>
      </c>
    </row>
    <row r="740" spans="1:8" ht="24.75" customHeight="1">
      <c r="A740" s="149">
        <v>739</v>
      </c>
      <c r="B740" s="153" t="s">
        <v>3332</v>
      </c>
      <c r="C740" s="182">
        <v>58.5</v>
      </c>
      <c r="D740" s="149" t="s">
        <v>356</v>
      </c>
      <c r="E740" s="149" t="s">
        <v>655</v>
      </c>
      <c r="F740" s="149"/>
      <c r="G740" s="228" t="str">
        <f t="shared" si="28"/>
        <v>4-</v>
      </c>
      <c r="H740" s="146" t="str">
        <f t="shared" si="29"/>
        <v>-705</v>
      </c>
    </row>
    <row r="741" spans="1:8" ht="24.75" customHeight="1">
      <c r="A741" s="149">
        <v>740</v>
      </c>
      <c r="B741" s="153" t="s">
        <v>3333</v>
      </c>
      <c r="C741" s="182">
        <v>58.93</v>
      </c>
      <c r="D741" s="149" t="s">
        <v>356</v>
      </c>
      <c r="E741" s="149" t="s">
        <v>655</v>
      </c>
      <c r="F741" s="149"/>
      <c r="G741" s="228" t="str">
        <f t="shared" si="28"/>
        <v>4-</v>
      </c>
      <c r="H741" s="146" t="str">
        <f t="shared" si="29"/>
        <v>-706</v>
      </c>
    </row>
    <row r="742" spans="1:8" ht="24.75" customHeight="1">
      <c r="A742" s="149">
        <v>741</v>
      </c>
      <c r="B742" s="153" t="s">
        <v>3334</v>
      </c>
      <c r="C742" s="182">
        <v>58.93</v>
      </c>
      <c r="D742" s="149" t="s">
        <v>356</v>
      </c>
      <c r="E742" s="149" t="s">
        <v>655</v>
      </c>
      <c r="F742" s="149"/>
      <c r="G742" s="228" t="str">
        <f t="shared" si="28"/>
        <v>4-</v>
      </c>
      <c r="H742" s="146" t="str">
        <f t="shared" si="29"/>
        <v>-707</v>
      </c>
    </row>
    <row r="743" spans="1:8" ht="24.75" customHeight="1">
      <c r="A743" s="149">
        <v>742</v>
      </c>
      <c r="B743" s="153" t="s">
        <v>3335</v>
      </c>
      <c r="C743" s="182">
        <v>58.5</v>
      </c>
      <c r="D743" s="149" t="s">
        <v>356</v>
      </c>
      <c r="E743" s="149" t="s">
        <v>655</v>
      </c>
      <c r="F743" s="149"/>
      <c r="G743" s="228" t="str">
        <f t="shared" si="28"/>
        <v>4-</v>
      </c>
      <c r="H743" s="146" t="str">
        <f t="shared" si="29"/>
        <v>-708</v>
      </c>
    </row>
    <row r="744" spans="1:8" ht="24.75" customHeight="1">
      <c r="A744" s="149">
        <v>743</v>
      </c>
      <c r="B744" s="153" t="s">
        <v>3336</v>
      </c>
      <c r="C744" s="182">
        <v>60.75</v>
      </c>
      <c r="D744" s="149" t="s">
        <v>356</v>
      </c>
      <c r="E744" s="149" t="s">
        <v>655</v>
      </c>
      <c r="F744" s="149"/>
      <c r="G744" s="228" t="str">
        <f t="shared" si="28"/>
        <v>4-</v>
      </c>
      <c r="H744" s="146" t="str">
        <f t="shared" si="29"/>
        <v>-709</v>
      </c>
    </row>
    <row r="745" spans="1:8" ht="24.75" customHeight="1">
      <c r="A745" s="149">
        <v>744</v>
      </c>
      <c r="B745" s="153" t="s">
        <v>3337</v>
      </c>
      <c r="C745" s="182">
        <v>59.85</v>
      </c>
      <c r="D745" s="149" t="s">
        <v>356</v>
      </c>
      <c r="E745" s="149" t="s">
        <v>655</v>
      </c>
      <c r="F745" s="149"/>
      <c r="G745" s="228" t="str">
        <f t="shared" si="28"/>
        <v>4-</v>
      </c>
      <c r="H745" s="146" t="str">
        <f t="shared" si="29"/>
        <v>-801</v>
      </c>
    </row>
    <row r="746" spans="1:8" ht="24.75" customHeight="1">
      <c r="A746" s="149">
        <v>745</v>
      </c>
      <c r="B746" s="153" t="s">
        <v>3338</v>
      </c>
      <c r="C746" s="182">
        <v>60.26</v>
      </c>
      <c r="D746" s="149" t="s">
        <v>356</v>
      </c>
      <c r="E746" s="149" t="s">
        <v>655</v>
      </c>
      <c r="F746" s="149"/>
      <c r="G746" s="228" t="str">
        <f t="shared" si="28"/>
        <v>4-</v>
      </c>
      <c r="H746" s="146" t="str">
        <f t="shared" si="29"/>
        <v>-802</v>
      </c>
    </row>
    <row r="747" spans="1:8" ht="24.75" customHeight="1">
      <c r="A747" s="149">
        <v>746</v>
      </c>
      <c r="B747" s="153" t="s">
        <v>3339</v>
      </c>
      <c r="C747" s="182">
        <v>60.34</v>
      </c>
      <c r="D747" s="149" t="s">
        <v>356</v>
      </c>
      <c r="E747" s="149" t="s">
        <v>657</v>
      </c>
      <c r="F747" s="149"/>
      <c r="G747" s="228" t="str">
        <f t="shared" si="28"/>
        <v>4-</v>
      </c>
      <c r="H747" s="146" t="str">
        <f t="shared" si="29"/>
        <v>-706</v>
      </c>
    </row>
    <row r="748" spans="1:8" ht="24.75" customHeight="1">
      <c r="A748" s="149">
        <v>747</v>
      </c>
      <c r="B748" s="153" t="s">
        <v>3340</v>
      </c>
      <c r="C748" s="182">
        <v>60.31</v>
      </c>
      <c r="D748" s="149" t="s">
        <v>356</v>
      </c>
      <c r="E748" s="149" t="s">
        <v>657</v>
      </c>
      <c r="F748" s="149"/>
      <c r="G748" s="228" t="str">
        <f t="shared" si="28"/>
        <v>4-</v>
      </c>
      <c r="H748" s="146" t="str">
        <f t="shared" si="29"/>
        <v>-707</v>
      </c>
    </row>
    <row r="749" spans="1:8" ht="24.75" customHeight="1">
      <c r="A749" s="149">
        <v>748</v>
      </c>
      <c r="B749" s="153" t="s">
        <v>1569</v>
      </c>
      <c r="C749" s="182">
        <v>60.47</v>
      </c>
      <c r="D749" s="149" t="s">
        <v>356</v>
      </c>
      <c r="E749" s="149" t="s">
        <v>657</v>
      </c>
      <c r="F749" s="149"/>
      <c r="G749" s="228" t="str">
        <f t="shared" si="28"/>
        <v>4-</v>
      </c>
      <c r="H749" s="146" t="str">
        <f t="shared" si="29"/>
        <v>-801</v>
      </c>
    </row>
    <row r="750" spans="1:8" ht="24.75" customHeight="1">
      <c r="A750" s="149">
        <v>749</v>
      </c>
      <c r="B750" s="153" t="s">
        <v>2287</v>
      </c>
      <c r="C750" s="182">
        <v>60.34</v>
      </c>
      <c r="D750" s="149" t="s">
        <v>356</v>
      </c>
      <c r="E750" s="149" t="s">
        <v>657</v>
      </c>
      <c r="F750" s="149"/>
      <c r="G750" s="228" t="str">
        <f t="shared" si="28"/>
        <v>4-</v>
      </c>
      <c r="H750" s="146" t="str">
        <f t="shared" si="29"/>
        <v>-802</v>
      </c>
    </row>
    <row r="751" spans="1:8" ht="24.75" customHeight="1">
      <c r="A751" s="149">
        <v>750</v>
      </c>
      <c r="B751" s="153" t="s">
        <v>2288</v>
      </c>
      <c r="C751" s="182">
        <v>59.58</v>
      </c>
      <c r="D751" s="149" t="s">
        <v>356</v>
      </c>
      <c r="E751" s="149" t="s">
        <v>657</v>
      </c>
      <c r="F751" s="149"/>
      <c r="G751" s="228" t="str">
        <f t="shared" si="28"/>
        <v>4-</v>
      </c>
      <c r="H751" s="146" t="str">
        <f t="shared" si="29"/>
        <v>-803</v>
      </c>
    </row>
    <row r="752" spans="1:8" ht="24.75" customHeight="1">
      <c r="A752" s="149">
        <v>751</v>
      </c>
      <c r="B752" s="153" t="s">
        <v>1570</v>
      </c>
      <c r="C752" s="182">
        <v>56.72</v>
      </c>
      <c r="D752" s="149" t="s">
        <v>356</v>
      </c>
      <c r="E752" s="149" t="s">
        <v>657</v>
      </c>
      <c r="F752" s="149"/>
      <c r="G752" s="228" t="str">
        <f t="shared" si="28"/>
        <v>4-</v>
      </c>
      <c r="H752" s="146" t="str">
        <f t="shared" si="29"/>
        <v>-804</v>
      </c>
    </row>
    <row r="753" spans="1:8" ht="24.75" customHeight="1">
      <c r="A753" s="149">
        <v>752</v>
      </c>
      <c r="B753" s="153" t="s">
        <v>1571</v>
      </c>
      <c r="C753" s="182">
        <v>60.34</v>
      </c>
      <c r="D753" s="149" t="s">
        <v>356</v>
      </c>
      <c r="E753" s="149" t="s">
        <v>657</v>
      </c>
      <c r="F753" s="149"/>
      <c r="G753" s="228" t="str">
        <f t="shared" si="28"/>
        <v>4-</v>
      </c>
      <c r="H753" s="146" t="str">
        <f t="shared" si="29"/>
        <v>-805</v>
      </c>
    </row>
    <row r="754" spans="1:8" ht="24.75" customHeight="1">
      <c r="A754" s="149">
        <v>753</v>
      </c>
      <c r="B754" s="153" t="s">
        <v>3341</v>
      </c>
      <c r="C754" s="182">
        <v>60.34</v>
      </c>
      <c r="D754" s="149" t="s">
        <v>356</v>
      </c>
      <c r="E754" s="149" t="s">
        <v>657</v>
      </c>
      <c r="F754" s="149"/>
      <c r="G754" s="228" t="str">
        <f t="shared" si="28"/>
        <v>4-</v>
      </c>
      <c r="H754" s="146" t="str">
        <f t="shared" si="29"/>
        <v>-806</v>
      </c>
    </row>
    <row r="755" spans="1:8" ht="24.75" customHeight="1">
      <c r="A755" s="149">
        <v>754</v>
      </c>
      <c r="B755" s="153" t="s">
        <v>3342</v>
      </c>
      <c r="C755" s="182">
        <v>60.31</v>
      </c>
      <c r="D755" s="149" t="s">
        <v>356</v>
      </c>
      <c r="E755" s="149" t="s">
        <v>657</v>
      </c>
      <c r="F755" s="149"/>
      <c r="G755" s="228" t="str">
        <f t="shared" si="28"/>
        <v>4-</v>
      </c>
      <c r="H755" s="146" t="str">
        <f t="shared" si="29"/>
        <v>-807</v>
      </c>
    </row>
    <row r="756" spans="1:8" ht="24.75" customHeight="1">
      <c r="A756" s="149">
        <v>755</v>
      </c>
      <c r="B756" s="153" t="s">
        <v>1572</v>
      </c>
      <c r="C756" s="182">
        <v>60.47</v>
      </c>
      <c r="D756" s="149" t="s">
        <v>356</v>
      </c>
      <c r="E756" s="149" t="s">
        <v>657</v>
      </c>
      <c r="F756" s="149"/>
      <c r="G756" s="228" t="str">
        <f t="shared" si="28"/>
        <v>4-</v>
      </c>
      <c r="H756" s="146" t="str">
        <f t="shared" si="29"/>
        <v>-901</v>
      </c>
    </row>
    <row r="757" spans="1:8" ht="24.75" customHeight="1">
      <c r="A757" s="149">
        <v>756</v>
      </c>
      <c r="B757" s="153" t="s">
        <v>1573</v>
      </c>
      <c r="C757" s="182">
        <v>60.34</v>
      </c>
      <c r="D757" s="149" t="s">
        <v>356</v>
      </c>
      <c r="E757" s="149" t="s">
        <v>657</v>
      </c>
      <c r="F757" s="149"/>
      <c r="G757" s="228" t="str">
        <f t="shared" si="28"/>
        <v>4-</v>
      </c>
      <c r="H757" s="146" t="str">
        <f t="shared" si="29"/>
        <v>-902</v>
      </c>
    </row>
    <row r="758" spans="1:8" ht="24.75" customHeight="1">
      <c r="A758" s="149">
        <v>757</v>
      </c>
      <c r="B758" s="153" t="s">
        <v>1574</v>
      </c>
      <c r="C758" s="182">
        <v>59.58</v>
      </c>
      <c r="D758" s="149" t="s">
        <v>356</v>
      </c>
      <c r="E758" s="149" t="s">
        <v>657</v>
      </c>
      <c r="F758" s="149"/>
      <c r="G758" s="228" t="str">
        <f t="shared" si="28"/>
        <v>4-</v>
      </c>
      <c r="H758" s="146" t="str">
        <f t="shared" si="29"/>
        <v>-903</v>
      </c>
    </row>
    <row r="759" spans="1:8" ht="24.75" customHeight="1">
      <c r="A759" s="149">
        <v>758</v>
      </c>
      <c r="B759" s="153" t="s">
        <v>1575</v>
      </c>
      <c r="C759" s="182">
        <v>56.72</v>
      </c>
      <c r="D759" s="149" t="s">
        <v>356</v>
      </c>
      <c r="E759" s="149" t="s">
        <v>657</v>
      </c>
      <c r="F759" s="149"/>
      <c r="G759" s="228" t="str">
        <f t="shared" si="28"/>
        <v>4-</v>
      </c>
      <c r="H759" s="146" t="str">
        <f t="shared" si="29"/>
        <v>-904</v>
      </c>
    </row>
    <row r="760" spans="1:8" ht="24.75" customHeight="1">
      <c r="A760" s="149">
        <v>759</v>
      </c>
      <c r="B760" s="153" t="s">
        <v>1576</v>
      </c>
      <c r="C760" s="182">
        <v>60.34</v>
      </c>
      <c r="D760" s="149" t="s">
        <v>356</v>
      </c>
      <c r="E760" s="149" t="s">
        <v>657</v>
      </c>
      <c r="F760" s="149"/>
      <c r="G760" s="228" t="str">
        <f t="shared" si="28"/>
        <v>4-</v>
      </c>
      <c r="H760" s="146" t="str">
        <f t="shared" si="29"/>
        <v>-905</v>
      </c>
    </row>
    <row r="761" spans="1:8" ht="24.75" customHeight="1">
      <c r="A761" s="149">
        <v>760</v>
      </c>
      <c r="B761" s="153" t="s">
        <v>3343</v>
      </c>
      <c r="C761" s="182">
        <v>60.34</v>
      </c>
      <c r="D761" s="149" t="s">
        <v>356</v>
      </c>
      <c r="E761" s="149" t="s">
        <v>657</v>
      </c>
      <c r="F761" s="149"/>
      <c r="G761" s="228" t="str">
        <f t="shared" si="28"/>
        <v>4-</v>
      </c>
      <c r="H761" s="146" t="str">
        <f t="shared" si="29"/>
        <v>-906</v>
      </c>
    </row>
    <row r="762" spans="1:8" ht="24.75" customHeight="1">
      <c r="A762" s="149">
        <v>761</v>
      </c>
      <c r="B762" s="153" t="s">
        <v>3344</v>
      </c>
      <c r="C762" s="182">
        <v>60.31</v>
      </c>
      <c r="D762" s="149" t="s">
        <v>356</v>
      </c>
      <c r="E762" s="149" t="s">
        <v>657</v>
      </c>
      <c r="F762" s="149"/>
      <c r="G762" s="228" t="str">
        <f t="shared" si="28"/>
        <v>4-</v>
      </c>
      <c r="H762" s="146" t="str">
        <f t="shared" si="29"/>
        <v>-907</v>
      </c>
    </row>
    <row r="763" spans="1:8" ht="24.75" customHeight="1">
      <c r="A763" s="149">
        <v>762</v>
      </c>
      <c r="B763" s="153" t="s">
        <v>1577</v>
      </c>
      <c r="C763" s="182">
        <v>60.47</v>
      </c>
      <c r="D763" s="149" t="s">
        <v>356</v>
      </c>
      <c r="E763" s="149" t="s">
        <v>657</v>
      </c>
      <c r="F763" s="149"/>
      <c r="G763" s="228" t="str">
        <f t="shared" si="28"/>
        <v>4-</v>
      </c>
      <c r="H763" s="146" t="str">
        <f t="shared" si="29"/>
        <v>1001</v>
      </c>
    </row>
    <row r="764" spans="1:8" ht="24.75" customHeight="1">
      <c r="A764" s="149">
        <v>763</v>
      </c>
      <c r="B764" s="153" t="s">
        <v>1578</v>
      </c>
      <c r="C764" s="182">
        <v>60.34</v>
      </c>
      <c r="D764" s="149" t="s">
        <v>356</v>
      </c>
      <c r="E764" s="149" t="s">
        <v>657</v>
      </c>
      <c r="F764" s="149"/>
      <c r="G764" s="228" t="str">
        <f t="shared" si="28"/>
        <v>4-</v>
      </c>
      <c r="H764" s="146" t="str">
        <f t="shared" si="29"/>
        <v>1002</v>
      </c>
    </row>
    <row r="765" spans="1:8" ht="24.75" customHeight="1">
      <c r="A765" s="149">
        <v>764</v>
      </c>
      <c r="B765" s="153" t="s">
        <v>1579</v>
      </c>
      <c r="C765" s="182">
        <v>59.58</v>
      </c>
      <c r="D765" s="149" t="s">
        <v>356</v>
      </c>
      <c r="E765" s="149" t="s">
        <v>657</v>
      </c>
      <c r="F765" s="149"/>
      <c r="G765" s="228" t="str">
        <f t="shared" si="28"/>
        <v>4-</v>
      </c>
      <c r="H765" s="146" t="str">
        <f t="shared" si="29"/>
        <v>1003</v>
      </c>
    </row>
    <row r="766" spans="1:8" ht="24.75" customHeight="1">
      <c r="A766" s="149">
        <v>765</v>
      </c>
      <c r="B766" s="153" t="s">
        <v>1580</v>
      </c>
      <c r="C766" s="182">
        <v>56.72</v>
      </c>
      <c r="D766" s="149" t="s">
        <v>356</v>
      </c>
      <c r="E766" s="149" t="s">
        <v>657</v>
      </c>
      <c r="F766" s="149"/>
      <c r="G766" s="228" t="str">
        <f t="shared" si="28"/>
        <v>4-</v>
      </c>
      <c r="H766" s="146" t="str">
        <f t="shared" si="29"/>
        <v>1004</v>
      </c>
    </row>
    <row r="767" spans="1:8" ht="24.75" customHeight="1">
      <c r="A767" s="149">
        <v>766</v>
      </c>
      <c r="B767" s="153" t="s">
        <v>1581</v>
      </c>
      <c r="C767" s="182">
        <v>60.34</v>
      </c>
      <c r="D767" s="149" t="s">
        <v>356</v>
      </c>
      <c r="E767" s="149" t="s">
        <v>657</v>
      </c>
      <c r="F767" s="149"/>
      <c r="G767" s="228" t="str">
        <f t="shared" si="28"/>
        <v>4-</v>
      </c>
      <c r="H767" s="146" t="str">
        <f t="shared" si="29"/>
        <v>1005</v>
      </c>
    </row>
    <row r="768" spans="1:8" ht="24.75" customHeight="1">
      <c r="A768" s="149">
        <v>767</v>
      </c>
      <c r="B768" s="153" t="s">
        <v>3345</v>
      </c>
      <c r="C768" s="182">
        <v>60.34</v>
      </c>
      <c r="D768" s="149" t="s">
        <v>356</v>
      </c>
      <c r="E768" s="149" t="s">
        <v>657</v>
      </c>
      <c r="F768" s="149"/>
      <c r="G768" s="228" t="str">
        <f t="shared" si="28"/>
        <v>4-</v>
      </c>
      <c r="H768" s="146" t="str">
        <f t="shared" si="29"/>
        <v>1006</v>
      </c>
    </row>
    <row r="769" spans="1:8" ht="24.75" customHeight="1">
      <c r="A769" s="149">
        <v>768</v>
      </c>
      <c r="B769" s="153" t="s">
        <v>3346</v>
      </c>
      <c r="C769" s="182">
        <v>60.31</v>
      </c>
      <c r="D769" s="149" t="s">
        <v>356</v>
      </c>
      <c r="E769" s="149" t="s">
        <v>657</v>
      </c>
      <c r="F769" s="149"/>
      <c r="G769" s="228" t="str">
        <f t="shared" si="28"/>
        <v>4-</v>
      </c>
      <c r="H769" s="146" t="str">
        <f t="shared" si="29"/>
        <v>1007</v>
      </c>
    </row>
    <row r="770" spans="1:8" ht="24.75" customHeight="1">
      <c r="A770" s="149">
        <v>769</v>
      </c>
      <c r="B770" s="153" t="s">
        <v>1582</v>
      </c>
      <c r="C770" s="182">
        <v>60.47</v>
      </c>
      <c r="D770" s="149" t="s">
        <v>356</v>
      </c>
      <c r="E770" s="149" t="s">
        <v>657</v>
      </c>
      <c r="F770" s="149"/>
      <c r="G770" s="228" t="str">
        <f t="shared" si="28"/>
        <v>4-</v>
      </c>
      <c r="H770" s="146" t="str">
        <f t="shared" si="29"/>
        <v>1101</v>
      </c>
    </row>
    <row r="771" spans="1:8" ht="24.75" customHeight="1">
      <c r="A771" s="149">
        <v>770</v>
      </c>
      <c r="B771" s="153" t="s">
        <v>2276</v>
      </c>
      <c r="C771" s="182">
        <v>60.34</v>
      </c>
      <c r="D771" s="149" t="s">
        <v>356</v>
      </c>
      <c r="E771" s="149" t="s">
        <v>657</v>
      </c>
      <c r="F771" s="149"/>
      <c r="G771" s="228" t="str">
        <f t="shared" ref="G771:G834" si="30">LEFT(B771,2)</f>
        <v>4-</v>
      </c>
      <c r="H771" s="146" t="str">
        <f t="shared" si="29"/>
        <v>1102</v>
      </c>
    </row>
    <row r="772" spans="1:8" ht="24.75" customHeight="1">
      <c r="A772" s="149">
        <v>771</v>
      </c>
      <c r="B772" s="153" t="s">
        <v>1583</v>
      </c>
      <c r="C772" s="182">
        <v>59.58</v>
      </c>
      <c r="D772" s="149" t="s">
        <v>356</v>
      </c>
      <c r="E772" s="149" t="s">
        <v>657</v>
      </c>
      <c r="F772" s="149"/>
      <c r="G772" s="228" t="str">
        <f t="shared" si="30"/>
        <v>4-</v>
      </c>
      <c r="H772" s="146" t="str">
        <f t="shared" si="29"/>
        <v>1103</v>
      </c>
    </row>
    <row r="773" spans="1:8" ht="24.75" customHeight="1">
      <c r="A773" s="149">
        <v>772</v>
      </c>
      <c r="B773" s="153" t="s">
        <v>1584</v>
      </c>
      <c r="C773" s="182">
        <v>56.72</v>
      </c>
      <c r="D773" s="149" t="s">
        <v>356</v>
      </c>
      <c r="E773" s="149" t="s">
        <v>657</v>
      </c>
      <c r="F773" s="149"/>
      <c r="G773" s="228" t="str">
        <f t="shared" si="30"/>
        <v>4-</v>
      </c>
      <c r="H773" s="146" t="str">
        <f t="shared" si="29"/>
        <v>1104</v>
      </c>
    </row>
    <row r="774" spans="1:8" ht="24.75" customHeight="1">
      <c r="A774" s="149">
        <v>773</v>
      </c>
      <c r="B774" s="153" t="s">
        <v>2277</v>
      </c>
      <c r="C774" s="182">
        <v>60.34</v>
      </c>
      <c r="D774" s="149" t="s">
        <v>356</v>
      </c>
      <c r="E774" s="149" t="s">
        <v>657</v>
      </c>
      <c r="F774" s="149"/>
      <c r="G774" s="228" t="str">
        <f t="shared" si="30"/>
        <v>4-</v>
      </c>
      <c r="H774" s="146" t="str">
        <f t="shared" si="29"/>
        <v>1105</v>
      </c>
    </row>
    <row r="775" spans="1:8" ht="24.75" customHeight="1">
      <c r="A775" s="149">
        <v>774</v>
      </c>
      <c r="B775" s="153" t="s">
        <v>3347</v>
      </c>
      <c r="C775" s="182">
        <v>60.34</v>
      </c>
      <c r="D775" s="149" t="s">
        <v>356</v>
      </c>
      <c r="E775" s="149" t="s">
        <v>657</v>
      </c>
      <c r="F775" s="149"/>
      <c r="G775" s="228" t="str">
        <f t="shared" si="30"/>
        <v>4-</v>
      </c>
      <c r="H775" s="146" t="str">
        <f t="shared" si="29"/>
        <v>1106</v>
      </c>
    </row>
    <row r="776" spans="1:8" ht="24.75" customHeight="1">
      <c r="A776" s="149">
        <v>775</v>
      </c>
      <c r="B776" s="153" t="s">
        <v>3348</v>
      </c>
      <c r="C776" s="182">
        <v>60.31</v>
      </c>
      <c r="D776" s="149" t="s">
        <v>356</v>
      </c>
      <c r="E776" s="149" t="s">
        <v>657</v>
      </c>
      <c r="F776" s="149"/>
      <c r="G776" s="228" t="str">
        <f t="shared" si="30"/>
        <v>4-</v>
      </c>
      <c r="H776" s="146" t="str">
        <f t="shared" si="29"/>
        <v>1107</v>
      </c>
    </row>
    <row r="777" spans="1:8" ht="24.75" customHeight="1">
      <c r="A777" s="149">
        <v>776</v>
      </c>
      <c r="B777" s="153" t="s">
        <v>1585</v>
      </c>
      <c r="C777" s="182">
        <v>60.47</v>
      </c>
      <c r="D777" s="149" t="s">
        <v>356</v>
      </c>
      <c r="E777" s="149" t="s">
        <v>657</v>
      </c>
      <c r="F777" s="149"/>
      <c r="G777" s="228" t="str">
        <f t="shared" si="30"/>
        <v>4-</v>
      </c>
      <c r="H777" s="146" t="str">
        <f t="shared" si="29"/>
        <v>1201</v>
      </c>
    </row>
    <row r="778" spans="1:8" ht="24.75" customHeight="1">
      <c r="A778" s="149">
        <v>777</v>
      </c>
      <c r="B778" s="153" t="s">
        <v>1586</v>
      </c>
      <c r="C778" s="182">
        <v>60.34</v>
      </c>
      <c r="D778" s="149" t="s">
        <v>356</v>
      </c>
      <c r="E778" s="149" t="s">
        <v>657</v>
      </c>
      <c r="F778" s="149"/>
      <c r="G778" s="228" t="str">
        <f t="shared" si="30"/>
        <v>4-</v>
      </c>
      <c r="H778" s="146" t="str">
        <f t="shared" si="29"/>
        <v>1202</v>
      </c>
    </row>
    <row r="779" spans="1:8" ht="24.75" customHeight="1">
      <c r="A779" s="149">
        <v>778</v>
      </c>
      <c r="B779" s="153" t="s">
        <v>1587</v>
      </c>
      <c r="C779" s="182">
        <v>59.58</v>
      </c>
      <c r="D779" s="149" t="s">
        <v>356</v>
      </c>
      <c r="E779" s="149" t="s">
        <v>657</v>
      </c>
      <c r="F779" s="149"/>
      <c r="G779" s="228" t="str">
        <f t="shared" si="30"/>
        <v>4-</v>
      </c>
      <c r="H779" s="146" t="str">
        <f t="shared" si="29"/>
        <v>1203</v>
      </c>
    </row>
    <row r="780" spans="1:8" ht="24.75" customHeight="1">
      <c r="A780" s="149">
        <v>779</v>
      </c>
      <c r="B780" s="153" t="s">
        <v>1588</v>
      </c>
      <c r="C780" s="182">
        <v>56.72</v>
      </c>
      <c r="D780" s="149" t="s">
        <v>356</v>
      </c>
      <c r="E780" s="149" t="s">
        <v>657</v>
      </c>
      <c r="F780" s="149"/>
      <c r="G780" s="228" t="str">
        <f t="shared" si="30"/>
        <v>4-</v>
      </c>
      <c r="H780" s="146" t="str">
        <f t="shared" si="29"/>
        <v>1204</v>
      </c>
    </row>
    <row r="781" spans="1:8" ht="24.75" customHeight="1">
      <c r="A781" s="149">
        <v>780</v>
      </c>
      <c r="B781" s="153" t="s">
        <v>1589</v>
      </c>
      <c r="C781" s="182">
        <v>60.34</v>
      </c>
      <c r="D781" s="149" t="s">
        <v>356</v>
      </c>
      <c r="E781" s="149" t="s">
        <v>657</v>
      </c>
      <c r="F781" s="149"/>
      <c r="G781" s="228" t="str">
        <f t="shared" si="30"/>
        <v>4-</v>
      </c>
      <c r="H781" s="146" t="str">
        <f t="shared" si="29"/>
        <v>1205</v>
      </c>
    </row>
    <row r="782" spans="1:8" ht="24.75" customHeight="1">
      <c r="A782" s="149">
        <v>781</v>
      </c>
      <c r="B782" s="153" t="s">
        <v>3349</v>
      </c>
      <c r="C782" s="182">
        <v>60.34</v>
      </c>
      <c r="D782" s="149" t="s">
        <v>356</v>
      </c>
      <c r="E782" s="149" t="s">
        <v>657</v>
      </c>
      <c r="F782" s="149"/>
      <c r="G782" s="228" t="str">
        <f t="shared" si="30"/>
        <v>4-</v>
      </c>
      <c r="H782" s="146" t="str">
        <f t="shared" si="29"/>
        <v>1206</v>
      </c>
    </row>
    <row r="783" spans="1:8" ht="24.75" customHeight="1">
      <c r="A783" s="149">
        <v>782</v>
      </c>
      <c r="B783" s="153" t="s">
        <v>3350</v>
      </c>
      <c r="C783" s="182">
        <v>60.31</v>
      </c>
      <c r="D783" s="149" t="s">
        <v>356</v>
      </c>
      <c r="E783" s="149" t="s">
        <v>657</v>
      </c>
      <c r="F783" s="149"/>
      <c r="G783" s="228" t="str">
        <f t="shared" si="30"/>
        <v>4-</v>
      </c>
      <c r="H783" s="146" t="str">
        <f t="shared" ref="H783:H784" si="31">RIGHT(B783,4)</f>
        <v>1207</v>
      </c>
    </row>
    <row r="784" spans="1:8" ht="24.75" customHeight="1">
      <c r="A784" s="149">
        <v>783</v>
      </c>
      <c r="B784" s="153" t="s">
        <v>2278</v>
      </c>
      <c r="C784" s="182">
        <v>60.47</v>
      </c>
      <c r="D784" s="149" t="s">
        <v>356</v>
      </c>
      <c r="E784" s="149" t="s">
        <v>657</v>
      </c>
      <c r="F784" s="149"/>
      <c r="G784" s="228" t="str">
        <f t="shared" si="30"/>
        <v>4-</v>
      </c>
      <c r="H784" s="146" t="str">
        <f t="shared" si="31"/>
        <v>1301</v>
      </c>
    </row>
    <row r="785" spans="1:8" ht="24.75" customHeight="1">
      <c r="A785" s="149">
        <v>784</v>
      </c>
      <c r="B785" s="153" t="s">
        <v>3351</v>
      </c>
      <c r="C785" s="182">
        <v>58.5</v>
      </c>
      <c r="D785" s="149" t="s">
        <v>356</v>
      </c>
      <c r="E785" s="149" t="s">
        <v>655</v>
      </c>
      <c r="F785" s="149"/>
      <c r="G785" s="228" t="str">
        <f t="shared" si="30"/>
        <v>4-</v>
      </c>
      <c r="H785" s="146" t="str">
        <f t="shared" ref="H785:H848" si="32">RIGHT(B785,4)</f>
        <v>1705</v>
      </c>
    </row>
    <row r="786" spans="1:8" ht="24.75" customHeight="1">
      <c r="A786" s="149">
        <v>785</v>
      </c>
      <c r="B786" s="153" t="s">
        <v>3352</v>
      </c>
      <c r="C786" s="182">
        <v>60.26</v>
      </c>
      <c r="D786" s="149" t="s">
        <v>356</v>
      </c>
      <c r="E786" s="149" t="s">
        <v>655</v>
      </c>
      <c r="F786" s="149"/>
      <c r="G786" s="228" t="str">
        <f t="shared" si="30"/>
        <v>4-</v>
      </c>
      <c r="H786" s="146" t="str">
        <f t="shared" si="32"/>
        <v>1704</v>
      </c>
    </row>
    <row r="787" spans="1:8" ht="24.75" customHeight="1">
      <c r="A787" s="149">
        <v>786</v>
      </c>
      <c r="B787" s="153" t="s">
        <v>3353</v>
      </c>
      <c r="C787" s="182">
        <v>60.26</v>
      </c>
      <c r="D787" s="149" t="s">
        <v>356</v>
      </c>
      <c r="E787" s="149" t="s">
        <v>655</v>
      </c>
      <c r="F787" s="149"/>
      <c r="G787" s="228" t="str">
        <f t="shared" si="30"/>
        <v>4-</v>
      </c>
      <c r="H787" s="146" t="str">
        <f t="shared" si="32"/>
        <v>1703</v>
      </c>
    </row>
    <row r="788" spans="1:8" ht="24.75" customHeight="1">
      <c r="A788" s="149">
        <v>787</v>
      </c>
      <c r="B788" s="153" t="s">
        <v>3354</v>
      </c>
      <c r="C788" s="182">
        <v>60.26</v>
      </c>
      <c r="D788" s="149" t="s">
        <v>356</v>
      </c>
      <c r="E788" s="149" t="s">
        <v>655</v>
      </c>
      <c r="F788" s="149"/>
      <c r="G788" s="228" t="str">
        <f t="shared" si="30"/>
        <v>4-</v>
      </c>
      <c r="H788" s="146" t="str">
        <f t="shared" si="32"/>
        <v>1702</v>
      </c>
    </row>
    <row r="789" spans="1:8" ht="24.75" customHeight="1">
      <c r="A789" s="149">
        <v>788</v>
      </c>
      <c r="B789" s="153" t="s">
        <v>3355</v>
      </c>
      <c r="C789" s="182">
        <v>59.85</v>
      </c>
      <c r="D789" s="149" t="s">
        <v>356</v>
      </c>
      <c r="E789" s="149" t="s">
        <v>655</v>
      </c>
      <c r="F789" s="149"/>
      <c r="G789" s="228" t="str">
        <f t="shared" si="30"/>
        <v>4-</v>
      </c>
      <c r="H789" s="146" t="str">
        <f t="shared" si="32"/>
        <v>1701</v>
      </c>
    </row>
    <row r="790" spans="1:8" ht="24.75" customHeight="1">
      <c r="A790" s="149">
        <v>789</v>
      </c>
      <c r="B790" s="153" t="s">
        <v>3356</v>
      </c>
      <c r="C790" s="182">
        <v>60.75</v>
      </c>
      <c r="D790" s="149" t="s">
        <v>356</v>
      </c>
      <c r="E790" s="149" t="s">
        <v>655</v>
      </c>
      <c r="F790" s="149"/>
      <c r="G790" s="228" t="str">
        <f t="shared" si="30"/>
        <v>4-</v>
      </c>
      <c r="H790" s="146" t="str">
        <f t="shared" si="32"/>
        <v>1609</v>
      </c>
    </row>
    <row r="791" spans="1:8" ht="24.75" customHeight="1">
      <c r="A791" s="149">
        <v>790</v>
      </c>
      <c r="B791" s="153" t="s">
        <v>3357</v>
      </c>
      <c r="C791" s="182">
        <v>58.5</v>
      </c>
      <c r="D791" s="149" t="s">
        <v>356</v>
      </c>
      <c r="E791" s="149" t="s">
        <v>655</v>
      </c>
      <c r="F791" s="149"/>
      <c r="G791" s="228" t="str">
        <f t="shared" si="30"/>
        <v>4-</v>
      </c>
      <c r="H791" s="146" t="str">
        <f t="shared" si="32"/>
        <v>1608</v>
      </c>
    </row>
    <row r="792" spans="1:8" ht="24.75" customHeight="1">
      <c r="A792" s="149">
        <v>791</v>
      </c>
      <c r="B792" s="153" t="s">
        <v>3358</v>
      </c>
      <c r="C792" s="182">
        <v>58.93</v>
      </c>
      <c r="D792" s="149" t="s">
        <v>356</v>
      </c>
      <c r="E792" s="149" t="s">
        <v>655</v>
      </c>
      <c r="F792" s="149"/>
      <c r="G792" s="228" t="str">
        <f t="shared" si="30"/>
        <v>4-</v>
      </c>
      <c r="H792" s="146" t="str">
        <f t="shared" si="32"/>
        <v>1607</v>
      </c>
    </row>
    <row r="793" spans="1:8" ht="24.75" customHeight="1">
      <c r="A793" s="149">
        <v>792</v>
      </c>
      <c r="B793" s="153" t="s">
        <v>3359</v>
      </c>
      <c r="C793" s="182">
        <v>58.93</v>
      </c>
      <c r="D793" s="149" t="s">
        <v>356</v>
      </c>
      <c r="E793" s="149" t="s">
        <v>655</v>
      </c>
      <c r="F793" s="149"/>
      <c r="G793" s="228" t="str">
        <f t="shared" si="30"/>
        <v>4-</v>
      </c>
      <c r="H793" s="146" t="str">
        <f t="shared" si="32"/>
        <v>1606</v>
      </c>
    </row>
    <row r="794" spans="1:8" ht="24.75" customHeight="1">
      <c r="A794" s="149">
        <v>793</v>
      </c>
      <c r="B794" s="153" t="s">
        <v>3360</v>
      </c>
      <c r="C794" s="182">
        <v>58.5</v>
      </c>
      <c r="D794" s="149" t="s">
        <v>356</v>
      </c>
      <c r="E794" s="149" t="s">
        <v>655</v>
      </c>
      <c r="F794" s="149"/>
      <c r="G794" s="228" t="str">
        <f t="shared" si="30"/>
        <v>4-</v>
      </c>
      <c r="H794" s="146" t="str">
        <f t="shared" si="32"/>
        <v>1605</v>
      </c>
    </row>
    <row r="795" spans="1:8" ht="24.75" customHeight="1">
      <c r="A795" s="149">
        <v>794</v>
      </c>
      <c r="B795" s="153" t="s">
        <v>3361</v>
      </c>
      <c r="C795" s="182">
        <v>60.26</v>
      </c>
      <c r="D795" s="149" t="s">
        <v>356</v>
      </c>
      <c r="E795" s="149" t="s">
        <v>655</v>
      </c>
      <c r="F795" s="149"/>
      <c r="G795" s="228" t="str">
        <f t="shared" si="30"/>
        <v>4-</v>
      </c>
      <c r="H795" s="146" t="str">
        <f t="shared" si="32"/>
        <v>1604</v>
      </c>
    </row>
    <row r="796" spans="1:8" ht="24.75" customHeight="1">
      <c r="A796" s="149">
        <v>795</v>
      </c>
      <c r="B796" s="153" t="s">
        <v>3362</v>
      </c>
      <c r="C796" s="182">
        <v>60.26</v>
      </c>
      <c r="D796" s="149" t="s">
        <v>356</v>
      </c>
      <c r="E796" s="149" t="s">
        <v>655</v>
      </c>
      <c r="F796" s="149"/>
      <c r="G796" s="228" t="str">
        <f t="shared" si="30"/>
        <v>4-</v>
      </c>
      <c r="H796" s="146" t="str">
        <f t="shared" si="32"/>
        <v>1603</v>
      </c>
    </row>
    <row r="797" spans="1:8" ht="24.75" customHeight="1">
      <c r="A797" s="149">
        <v>796</v>
      </c>
      <c r="B797" s="153" t="s">
        <v>3363</v>
      </c>
      <c r="C797" s="182">
        <v>60.26</v>
      </c>
      <c r="D797" s="149" t="s">
        <v>356</v>
      </c>
      <c r="E797" s="149" t="s">
        <v>655</v>
      </c>
      <c r="F797" s="149"/>
      <c r="G797" s="228" t="str">
        <f t="shared" si="30"/>
        <v>4-</v>
      </c>
      <c r="H797" s="146" t="str">
        <f t="shared" si="32"/>
        <v>1602</v>
      </c>
    </row>
    <row r="798" spans="1:8" ht="24.75" customHeight="1">
      <c r="A798" s="149">
        <v>797</v>
      </c>
      <c r="B798" s="153" t="s">
        <v>3364</v>
      </c>
      <c r="C798" s="182">
        <v>59.85</v>
      </c>
      <c r="D798" s="149" t="s">
        <v>356</v>
      </c>
      <c r="E798" s="149" t="s">
        <v>655</v>
      </c>
      <c r="F798" s="149"/>
      <c r="G798" s="228" t="str">
        <f t="shared" si="30"/>
        <v>4-</v>
      </c>
      <c r="H798" s="146" t="str">
        <f t="shared" si="32"/>
        <v>1601</v>
      </c>
    </row>
    <row r="799" spans="1:8" ht="24.75" customHeight="1">
      <c r="A799" s="149">
        <v>798</v>
      </c>
      <c r="B799" s="153" t="s">
        <v>3365</v>
      </c>
      <c r="C799" s="182">
        <v>60.75</v>
      </c>
      <c r="D799" s="149" t="s">
        <v>356</v>
      </c>
      <c r="E799" s="149" t="s">
        <v>655</v>
      </c>
      <c r="F799" s="149"/>
      <c r="G799" s="228" t="str">
        <f t="shared" si="30"/>
        <v>4-</v>
      </c>
      <c r="H799" s="146" t="str">
        <f t="shared" si="32"/>
        <v>1509</v>
      </c>
    </row>
    <row r="800" spans="1:8" ht="24.75" customHeight="1">
      <c r="A800" s="149">
        <v>799</v>
      </c>
      <c r="B800" s="153" t="s">
        <v>3366</v>
      </c>
      <c r="C800" s="182">
        <v>58.5</v>
      </c>
      <c r="D800" s="149" t="s">
        <v>356</v>
      </c>
      <c r="E800" s="149" t="s">
        <v>655</v>
      </c>
      <c r="F800" s="149"/>
      <c r="G800" s="228" t="str">
        <f t="shared" si="30"/>
        <v>4-</v>
      </c>
      <c r="H800" s="146" t="str">
        <f t="shared" si="32"/>
        <v>1508</v>
      </c>
    </row>
    <row r="801" spans="1:8" ht="24.75" customHeight="1">
      <c r="A801" s="149">
        <v>800</v>
      </c>
      <c r="B801" s="153" t="s">
        <v>3367</v>
      </c>
      <c r="C801" s="182">
        <v>58.93</v>
      </c>
      <c r="D801" s="149" t="s">
        <v>356</v>
      </c>
      <c r="E801" s="149" t="s">
        <v>655</v>
      </c>
      <c r="F801" s="149"/>
      <c r="G801" s="228" t="str">
        <f t="shared" si="30"/>
        <v>4-</v>
      </c>
      <c r="H801" s="146" t="str">
        <f t="shared" si="32"/>
        <v>1507</v>
      </c>
    </row>
    <row r="802" spans="1:8" ht="24.75" customHeight="1">
      <c r="A802" s="149">
        <v>801</v>
      </c>
      <c r="B802" s="153" t="s">
        <v>3368</v>
      </c>
      <c r="C802" s="182">
        <v>58.93</v>
      </c>
      <c r="D802" s="149" t="s">
        <v>356</v>
      </c>
      <c r="E802" s="149" t="s">
        <v>655</v>
      </c>
      <c r="F802" s="149"/>
      <c r="G802" s="228" t="str">
        <f t="shared" si="30"/>
        <v>4-</v>
      </c>
      <c r="H802" s="146" t="str">
        <f t="shared" si="32"/>
        <v>1506</v>
      </c>
    </row>
    <row r="803" spans="1:8" ht="24.75" customHeight="1">
      <c r="A803" s="149">
        <v>802</v>
      </c>
      <c r="B803" s="153" t="s">
        <v>3369</v>
      </c>
      <c r="C803" s="182">
        <v>58.5</v>
      </c>
      <c r="D803" s="149" t="s">
        <v>356</v>
      </c>
      <c r="E803" s="149" t="s">
        <v>655</v>
      </c>
      <c r="F803" s="149"/>
      <c r="G803" s="228" t="str">
        <f t="shared" si="30"/>
        <v>4-</v>
      </c>
      <c r="H803" s="146" t="str">
        <f t="shared" si="32"/>
        <v>1505</v>
      </c>
    </row>
    <row r="804" spans="1:8" ht="24.75" customHeight="1">
      <c r="A804" s="149">
        <v>803</v>
      </c>
      <c r="B804" s="153" t="s">
        <v>3370</v>
      </c>
      <c r="C804" s="182">
        <v>60.26</v>
      </c>
      <c r="D804" s="149" t="s">
        <v>356</v>
      </c>
      <c r="E804" s="149" t="s">
        <v>655</v>
      </c>
      <c r="F804" s="149"/>
      <c r="G804" s="228" t="str">
        <f t="shared" si="30"/>
        <v>4-</v>
      </c>
      <c r="H804" s="146" t="str">
        <f t="shared" si="32"/>
        <v>1504</v>
      </c>
    </row>
    <row r="805" spans="1:8" ht="24.75" customHeight="1">
      <c r="A805" s="149">
        <v>804</v>
      </c>
      <c r="B805" s="153" t="s">
        <v>3371</v>
      </c>
      <c r="C805" s="182">
        <v>60.26</v>
      </c>
      <c r="D805" s="149" t="s">
        <v>356</v>
      </c>
      <c r="E805" s="149" t="s">
        <v>655</v>
      </c>
      <c r="F805" s="149"/>
      <c r="G805" s="228" t="str">
        <f t="shared" si="30"/>
        <v>4-</v>
      </c>
      <c r="H805" s="146" t="str">
        <f t="shared" si="32"/>
        <v>1503</v>
      </c>
    </row>
    <row r="806" spans="1:8" ht="24.75" customHeight="1">
      <c r="A806" s="149">
        <v>805</v>
      </c>
      <c r="B806" s="153" t="s">
        <v>1597</v>
      </c>
      <c r="C806" s="182">
        <v>60.47</v>
      </c>
      <c r="D806" s="149" t="s">
        <v>356</v>
      </c>
      <c r="E806" s="149" t="s">
        <v>657</v>
      </c>
      <c r="F806" s="149"/>
      <c r="G806" s="228" t="str">
        <f t="shared" si="30"/>
        <v>4-</v>
      </c>
      <c r="H806" s="146" t="str">
        <f t="shared" si="32"/>
        <v>1501</v>
      </c>
    </row>
    <row r="807" spans="1:8" ht="24.75" customHeight="1">
      <c r="A807" s="149">
        <v>806</v>
      </c>
      <c r="B807" s="153" t="s">
        <v>2281</v>
      </c>
      <c r="C807" s="182">
        <v>60.34</v>
      </c>
      <c r="D807" s="149" t="s">
        <v>356</v>
      </c>
      <c r="E807" s="149" t="s">
        <v>657</v>
      </c>
      <c r="F807" s="149"/>
      <c r="G807" s="228" t="str">
        <f t="shared" si="30"/>
        <v>4-</v>
      </c>
      <c r="H807" s="146" t="str">
        <f t="shared" si="32"/>
        <v>1502</v>
      </c>
    </row>
    <row r="808" spans="1:8" ht="24.75" customHeight="1">
      <c r="A808" s="149">
        <v>807</v>
      </c>
      <c r="B808" s="153" t="s">
        <v>1598</v>
      </c>
      <c r="C808" s="182">
        <v>59.58</v>
      </c>
      <c r="D808" s="149" t="s">
        <v>356</v>
      </c>
      <c r="E808" s="149" t="s">
        <v>657</v>
      </c>
      <c r="F808" s="149"/>
      <c r="G808" s="228" t="str">
        <f t="shared" si="30"/>
        <v>4-</v>
      </c>
      <c r="H808" s="146" t="str">
        <f t="shared" si="32"/>
        <v>1503</v>
      </c>
    </row>
    <row r="809" spans="1:8" ht="24.75" customHeight="1">
      <c r="A809" s="149">
        <v>808</v>
      </c>
      <c r="B809" s="153" t="s">
        <v>1599</v>
      </c>
      <c r="C809" s="182">
        <v>56.72</v>
      </c>
      <c r="D809" s="149" t="s">
        <v>356</v>
      </c>
      <c r="E809" s="149" t="s">
        <v>657</v>
      </c>
      <c r="F809" s="149"/>
      <c r="G809" s="228" t="str">
        <f t="shared" si="30"/>
        <v>4-</v>
      </c>
      <c r="H809" s="146" t="str">
        <f t="shared" si="32"/>
        <v>1504</v>
      </c>
    </row>
    <row r="810" spans="1:8" ht="24.75" customHeight="1">
      <c r="A810" s="149">
        <v>809</v>
      </c>
      <c r="B810" s="153" t="s">
        <v>1600</v>
      </c>
      <c r="C810" s="182">
        <v>60.34</v>
      </c>
      <c r="D810" s="149" t="s">
        <v>356</v>
      </c>
      <c r="E810" s="149" t="s">
        <v>657</v>
      </c>
      <c r="F810" s="149"/>
      <c r="G810" s="228" t="str">
        <f t="shared" si="30"/>
        <v>4-</v>
      </c>
      <c r="H810" s="146" t="str">
        <f t="shared" si="32"/>
        <v>1505</v>
      </c>
    </row>
    <row r="811" spans="1:8" ht="24.75" customHeight="1">
      <c r="A811" s="149">
        <v>810</v>
      </c>
      <c r="B811" s="153" t="s">
        <v>3372</v>
      </c>
      <c r="C811" s="182">
        <v>60.34</v>
      </c>
      <c r="D811" s="149" t="s">
        <v>356</v>
      </c>
      <c r="E811" s="149" t="s">
        <v>657</v>
      </c>
      <c r="F811" s="149"/>
      <c r="G811" s="228" t="str">
        <f t="shared" si="30"/>
        <v>4-</v>
      </c>
      <c r="H811" s="146" t="str">
        <f t="shared" si="32"/>
        <v>1506</v>
      </c>
    </row>
    <row r="812" spans="1:8" ht="24.75" customHeight="1">
      <c r="A812" s="149">
        <v>811</v>
      </c>
      <c r="B812" s="153" t="s">
        <v>3373</v>
      </c>
      <c r="C812" s="182">
        <v>60.31</v>
      </c>
      <c r="D812" s="149" t="s">
        <v>356</v>
      </c>
      <c r="E812" s="149" t="s">
        <v>657</v>
      </c>
      <c r="F812" s="149"/>
      <c r="G812" s="228" t="str">
        <f t="shared" si="30"/>
        <v>4-</v>
      </c>
      <c r="H812" s="146" t="str">
        <f t="shared" si="32"/>
        <v>1607</v>
      </c>
    </row>
    <row r="813" spans="1:8" ht="24.75" customHeight="1">
      <c r="A813" s="149">
        <v>812</v>
      </c>
      <c r="B813" s="153" t="s">
        <v>1601</v>
      </c>
      <c r="C813" s="182">
        <v>60.47</v>
      </c>
      <c r="D813" s="149" t="s">
        <v>356</v>
      </c>
      <c r="E813" s="149" t="s">
        <v>657</v>
      </c>
      <c r="F813" s="149"/>
      <c r="G813" s="228" t="str">
        <f t="shared" si="30"/>
        <v>4-</v>
      </c>
      <c r="H813" s="146" t="str">
        <f t="shared" si="32"/>
        <v>1601</v>
      </c>
    </row>
    <row r="814" spans="1:8" ht="24.75" customHeight="1">
      <c r="A814" s="149">
        <v>813</v>
      </c>
      <c r="B814" s="153" t="s">
        <v>2282</v>
      </c>
      <c r="C814" s="182">
        <v>60.34</v>
      </c>
      <c r="D814" s="149" t="s">
        <v>356</v>
      </c>
      <c r="E814" s="149" t="s">
        <v>657</v>
      </c>
      <c r="F814" s="149"/>
      <c r="G814" s="228" t="str">
        <f t="shared" si="30"/>
        <v>4-</v>
      </c>
      <c r="H814" s="146" t="str">
        <f t="shared" si="32"/>
        <v>1602</v>
      </c>
    </row>
    <row r="815" spans="1:8" ht="24.75" customHeight="1">
      <c r="A815" s="149">
        <v>814</v>
      </c>
      <c r="B815" s="153" t="s">
        <v>1602</v>
      </c>
      <c r="C815" s="182">
        <v>59.58</v>
      </c>
      <c r="D815" s="149" t="s">
        <v>356</v>
      </c>
      <c r="E815" s="149" t="s">
        <v>657</v>
      </c>
      <c r="F815" s="149"/>
      <c r="G815" s="228" t="str">
        <f t="shared" si="30"/>
        <v>4-</v>
      </c>
      <c r="H815" s="146" t="str">
        <f t="shared" si="32"/>
        <v>1603</v>
      </c>
    </row>
    <row r="816" spans="1:8" ht="24.75" customHeight="1">
      <c r="A816" s="149">
        <v>815</v>
      </c>
      <c r="B816" s="153" t="s">
        <v>1603</v>
      </c>
      <c r="C816" s="182">
        <v>56.72</v>
      </c>
      <c r="D816" s="149" t="s">
        <v>356</v>
      </c>
      <c r="E816" s="149" t="s">
        <v>657</v>
      </c>
      <c r="F816" s="149"/>
      <c r="G816" s="228" t="str">
        <f t="shared" si="30"/>
        <v>4-</v>
      </c>
      <c r="H816" s="146" t="str">
        <f t="shared" si="32"/>
        <v>1604</v>
      </c>
    </row>
    <row r="817" spans="1:8" ht="24.75" customHeight="1">
      <c r="A817" s="149">
        <v>816</v>
      </c>
      <c r="B817" s="153" t="s">
        <v>2283</v>
      </c>
      <c r="C817" s="182">
        <v>60.34</v>
      </c>
      <c r="D817" s="149" t="s">
        <v>356</v>
      </c>
      <c r="E817" s="149" t="s">
        <v>657</v>
      </c>
      <c r="F817" s="149"/>
      <c r="G817" s="228" t="str">
        <f t="shared" si="30"/>
        <v>4-</v>
      </c>
      <c r="H817" s="146" t="str">
        <f t="shared" si="32"/>
        <v>1605</v>
      </c>
    </row>
    <row r="818" spans="1:8" ht="24.75" customHeight="1">
      <c r="A818" s="149">
        <v>817</v>
      </c>
      <c r="B818" s="153" t="s">
        <v>3374</v>
      </c>
      <c r="C818" s="182">
        <v>60.34</v>
      </c>
      <c r="D818" s="149" t="s">
        <v>356</v>
      </c>
      <c r="E818" s="149" t="s">
        <v>657</v>
      </c>
      <c r="F818" s="149"/>
      <c r="G818" s="228" t="str">
        <f t="shared" si="30"/>
        <v>4-</v>
      </c>
      <c r="H818" s="146" t="str">
        <f t="shared" si="32"/>
        <v>1606</v>
      </c>
    </row>
    <row r="819" spans="1:8" ht="24.75" customHeight="1">
      <c r="A819" s="149">
        <v>818</v>
      </c>
      <c r="B819" s="153" t="s">
        <v>3375</v>
      </c>
      <c r="C819" s="182">
        <v>60.31</v>
      </c>
      <c r="D819" s="149" t="s">
        <v>356</v>
      </c>
      <c r="E819" s="149" t="s">
        <v>657</v>
      </c>
      <c r="F819" s="149"/>
      <c r="G819" s="228" t="str">
        <f t="shared" si="30"/>
        <v>4-</v>
      </c>
      <c r="H819" s="146" t="str">
        <f t="shared" si="32"/>
        <v>1507</v>
      </c>
    </row>
    <row r="820" spans="1:8" ht="24.75" customHeight="1">
      <c r="A820" s="149">
        <v>819</v>
      </c>
      <c r="B820" s="153" t="s">
        <v>1567</v>
      </c>
      <c r="C820" s="182">
        <v>60.47</v>
      </c>
      <c r="D820" s="149" t="s">
        <v>356</v>
      </c>
      <c r="E820" s="149" t="s">
        <v>657</v>
      </c>
      <c r="F820" s="149"/>
      <c r="G820" s="228" t="str">
        <f t="shared" si="30"/>
        <v>4-</v>
      </c>
      <c r="H820" s="146" t="str">
        <f t="shared" si="32"/>
        <v>-701</v>
      </c>
    </row>
    <row r="821" spans="1:8" ht="24.75" customHeight="1">
      <c r="A821" s="149">
        <v>820</v>
      </c>
      <c r="B821" s="153" t="s">
        <v>2284</v>
      </c>
      <c r="C821" s="182">
        <v>60.34</v>
      </c>
      <c r="D821" s="149" t="s">
        <v>356</v>
      </c>
      <c r="E821" s="149" t="s">
        <v>657</v>
      </c>
      <c r="F821" s="149"/>
      <c r="G821" s="228" t="str">
        <f t="shared" si="30"/>
        <v>4-</v>
      </c>
      <c r="H821" s="146" t="str">
        <f t="shared" si="32"/>
        <v>-702</v>
      </c>
    </row>
    <row r="822" spans="1:8" ht="24.75" customHeight="1">
      <c r="A822" s="149">
        <v>821</v>
      </c>
      <c r="B822" s="153" t="s">
        <v>2285</v>
      </c>
      <c r="C822" s="182">
        <v>59.58</v>
      </c>
      <c r="D822" s="149" t="s">
        <v>356</v>
      </c>
      <c r="E822" s="149" t="s">
        <v>657</v>
      </c>
      <c r="F822" s="149"/>
      <c r="G822" s="228" t="str">
        <f t="shared" si="30"/>
        <v>4-</v>
      </c>
      <c r="H822" s="146" t="str">
        <f t="shared" si="32"/>
        <v>-703</v>
      </c>
    </row>
    <row r="823" spans="1:8" ht="24.75" customHeight="1">
      <c r="A823" s="149">
        <v>822</v>
      </c>
      <c r="B823" s="153" t="s">
        <v>1568</v>
      </c>
      <c r="C823" s="182">
        <v>56.72</v>
      </c>
      <c r="D823" s="149" t="s">
        <v>356</v>
      </c>
      <c r="E823" s="149" t="s">
        <v>657</v>
      </c>
      <c r="F823" s="149"/>
      <c r="G823" s="228" t="str">
        <f t="shared" si="30"/>
        <v>4-</v>
      </c>
      <c r="H823" s="146" t="str">
        <f t="shared" si="32"/>
        <v>-704</v>
      </c>
    </row>
    <row r="824" spans="1:8" ht="24.75" customHeight="1">
      <c r="A824" s="149">
        <v>823</v>
      </c>
      <c r="B824" s="153" t="s">
        <v>2286</v>
      </c>
      <c r="C824" s="182">
        <v>60.34</v>
      </c>
      <c r="D824" s="149" t="s">
        <v>356</v>
      </c>
      <c r="E824" s="149" t="s">
        <v>657</v>
      </c>
      <c r="F824" s="149"/>
      <c r="G824" s="228" t="str">
        <f t="shared" si="30"/>
        <v>4-</v>
      </c>
      <c r="H824" s="146" t="str">
        <f t="shared" si="32"/>
        <v>-705</v>
      </c>
    </row>
    <row r="825" spans="1:8" ht="24.75" customHeight="1">
      <c r="A825" s="149">
        <v>824</v>
      </c>
      <c r="B825" s="153" t="s">
        <v>3376</v>
      </c>
      <c r="C825" s="182">
        <v>59.85</v>
      </c>
      <c r="D825" s="149" t="s">
        <v>356</v>
      </c>
      <c r="E825" s="149" t="s">
        <v>655</v>
      </c>
      <c r="F825" s="149"/>
      <c r="G825" s="228" t="str">
        <f t="shared" si="30"/>
        <v>4-</v>
      </c>
      <c r="H825" s="146" t="str">
        <f t="shared" si="32"/>
        <v>1901</v>
      </c>
    </row>
    <row r="826" spans="1:8" ht="24.75" customHeight="1">
      <c r="A826" s="149">
        <v>825</v>
      </c>
      <c r="B826" s="153" t="s">
        <v>3377</v>
      </c>
      <c r="C826" s="182">
        <v>60.26</v>
      </c>
      <c r="D826" s="149" t="s">
        <v>356</v>
      </c>
      <c r="E826" s="149" t="s">
        <v>655</v>
      </c>
      <c r="F826" s="149"/>
      <c r="G826" s="228" t="str">
        <f t="shared" si="30"/>
        <v>4-</v>
      </c>
      <c r="H826" s="146" t="str">
        <f t="shared" si="32"/>
        <v>1902</v>
      </c>
    </row>
    <row r="827" spans="1:8" ht="24.75" customHeight="1">
      <c r="A827" s="149">
        <v>826</v>
      </c>
      <c r="B827" s="153" t="s">
        <v>3378</v>
      </c>
      <c r="C827" s="182">
        <v>60.26</v>
      </c>
      <c r="D827" s="149" t="s">
        <v>356</v>
      </c>
      <c r="E827" s="149" t="s">
        <v>655</v>
      </c>
      <c r="F827" s="149"/>
      <c r="G827" s="228" t="str">
        <f t="shared" si="30"/>
        <v>4-</v>
      </c>
      <c r="H827" s="146" t="str">
        <f t="shared" si="32"/>
        <v>1903</v>
      </c>
    </row>
    <row r="828" spans="1:8" ht="24.75" customHeight="1">
      <c r="A828" s="149">
        <v>827</v>
      </c>
      <c r="B828" s="153" t="s">
        <v>3379</v>
      </c>
      <c r="C828" s="182">
        <v>60.26</v>
      </c>
      <c r="D828" s="149" t="s">
        <v>356</v>
      </c>
      <c r="E828" s="149" t="s">
        <v>655</v>
      </c>
      <c r="F828" s="149"/>
      <c r="G828" s="228" t="str">
        <f t="shared" si="30"/>
        <v>4-</v>
      </c>
      <c r="H828" s="146" t="str">
        <f t="shared" si="32"/>
        <v>1904</v>
      </c>
    </row>
    <row r="829" spans="1:8" ht="24.75" customHeight="1">
      <c r="A829" s="149">
        <v>828</v>
      </c>
      <c r="B829" s="153" t="s">
        <v>3380</v>
      </c>
      <c r="C829" s="182">
        <v>58.5</v>
      </c>
      <c r="D829" s="149" t="s">
        <v>356</v>
      </c>
      <c r="E829" s="149" t="s">
        <v>655</v>
      </c>
      <c r="F829" s="149"/>
      <c r="G829" s="228" t="str">
        <f t="shared" si="30"/>
        <v>4-</v>
      </c>
      <c r="H829" s="146" t="str">
        <f t="shared" si="32"/>
        <v>1905</v>
      </c>
    </row>
    <row r="830" spans="1:8" ht="24.75" customHeight="1">
      <c r="A830" s="149">
        <v>829</v>
      </c>
      <c r="B830" s="153" t="s">
        <v>3381</v>
      </c>
      <c r="C830" s="182">
        <v>58.93</v>
      </c>
      <c r="D830" s="149" t="s">
        <v>356</v>
      </c>
      <c r="E830" s="149" t="s">
        <v>655</v>
      </c>
      <c r="F830" s="149"/>
      <c r="G830" s="228" t="str">
        <f t="shared" si="30"/>
        <v>4-</v>
      </c>
      <c r="H830" s="146" t="str">
        <f t="shared" si="32"/>
        <v>1906</v>
      </c>
    </row>
    <row r="831" spans="1:8" ht="24.75" customHeight="1">
      <c r="A831" s="149">
        <v>830</v>
      </c>
      <c r="B831" s="153" t="s">
        <v>3382</v>
      </c>
      <c r="C831" s="182">
        <v>58.93</v>
      </c>
      <c r="D831" s="149" t="s">
        <v>356</v>
      </c>
      <c r="E831" s="149" t="s">
        <v>655</v>
      </c>
      <c r="F831" s="149"/>
      <c r="G831" s="228" t="str">
        <f t="shared" si="30"/>
        <v>4-</v>
      </c>
      <c r="H831" s="146" t="str">
        <f t="shared" si="32"/>
        <v>1907</v>
      </c>
    </row>
    <row r="832" spans="1:8" ht="24.75" customHeight="1">
      <c r="A832" s="149">
        <v>831</v>
      </c>
      <c r="B832" s="153" t="s">
        <v>3383</v>
      </c>
      <c r="C832" s="182">
        <v>58.5</v>
      </c>
      <c r="D832" s="149" t="s">
        <v>356</v>
      </c>
      <c r="E832" s="149" t="s">
        <v>655</v>
      </c>
      <c r="F832" s="149"/>
      <c r="G832" s="228" t="str">
        <f t="shared" si="30"/>
        <v>4-</v>
      </c>
      <c r="H832" s="146" t="str">
        <f t="shared" si="32"/>
        <v>1908</v>
      </c>
    </row>
    <row r="833" spans="1:8" ht="24.75" customHeight="1">
      <c r="A833" s="149">
        <v>832</v>
      </c>
      <c r="B833" s="153" t="s">
        <v>3384</v>
      </c>
      <c r="C833" s="182">
        <v>60.75</v>
      </c>
      <c r="D833" s="149" t="s">
        <v>356</v>
      </c>
      <c r="E833" s="149" t="s">
        <v>655</v>
      </c>
      <c r="F833" s="149"/>
      <c r="G833" s="228" t="str">
        <f t="shared" si="30"/>
        <v>4-</v>
      </c>
      <c r="H833" s="146" t="str">
        <f t="shared" si="32"/>
        <v>1909</v>
      </c>
    </row>
    <row r="834" spans="1:8" ht="24.75" customHeight="1">
      <c r="A834" s="149">
        <v>833</v>
      </c>
      <c r="B834" s="153" t="s">
        <v>3385</v>
      </c>
      <c r="C834" s="182">
        <v>60.26</v>
      </c>
      <c r="D834" s="149" t="s">
        <v>356</v>
      </c>
      <c r="E834" s="149" t="s">
        <v>655</v>
      </c>
      <c r="F834" s="149"/>
      <c r="G834" s="228" t="str">
        <f t="shared" si="30"/>
        <v>4-</v>
      </c>
      <c r="H834" s="146" t="str">
        <f t="shared" si="32"/>
        <v>2102</v>
      </c>
    </row>
    <row r="835" spans="1:8" ht="24.75" customHeight="1">
      <c r="A835" s="149">
        <v>834</v>
      </c>
      <c r="B835" s="153" t="s">
        <v>3386</v>
      </c>
      <c r="C835" s="182">
        <v>60.26</v>
      </c>
      <c r="D835" s="149" t="s">
        <v>356</v>
      </c>
      <c r="E835" s="149" t="s">
        <v>655</v>
      </c>
      <c r="F835" s="149"/>
      <c r="G835" s="228" t="str">
        <f t="shared" ref="G835:G898" si="33">LEFT(B835,2)</f>
        <v>4-</v>
      </c>
      <c r="H835" s="146" t="str">
        <f t="shared" si="32"/>
        <v>2103</v>
      </c>
    </row>
    <row r="836" spans="1:8" ht="24.75" customHeight="1">
      <c r="A836" s="149">
        <v>835</v>
      </c>
      <c r="B836" s="153" t="s">
        <v>3387</v>
      </c>
      <c r="C836" s="182">
        <v>60.55</v>
      </c>
      <c r="D836" s="149" t="s">
        <v>356</v>
      </c>
      <c r="E836" s="149" t="s">
        <v>657</v>
      </c>
      <c r="F836" s="149"/>
      <c r="G836" s="228" t="str">
        <f t="shared" si="33"/>
        <v>1-</v>
      </c>
      <c r="H836" s="146" t="str">
        <f t="shared" si="32"/>
        <v>1506</v>
      </c>
    </row>
    <row r="837" spans="1:8" ht="24.75" customHeight="1">
      <c r="A837" s="149">
        <v>836</v>
      </c>
      <c r="B837" s="153" t="s">
        <v>3388</v>
      </c>
      <c r="C837" s="182">
        <v>60.55</v>
      </c>
      <c r="D837" s="149" t="s">
        <v>356</v>
      </c>
      <c r="E837" s="149" t="s">
        <v>657</v>
      </c>
      <c r="F837" s="149"/>
      <c r="G837" s="228" t="str">
        <f t="shared" si="33"/>
        <v>1-</v>
      </c>
      <c r="H837" s="146" t="str">
        <f t="shared" si="32"/>
        <v>1706</v>
      </c>
    </row>
    <row r="838" spans="1:8" ht="24.75" customHeight="1">
      <c r="A838" s="149">
        <v>837</v>
      </c>
      <c r="B838" s="153" t="s">
        <v>3389</v>
      </c>
      <c r="C838" s="182">
        <v>60.26</v>
      </c>
      <c r="D838" s="149" t="s">
        <v>356</v>
      </c>
      <c r="E838" s="149" t="s">
        <v>655</v>
      </c>
      <c r="F838" s="149"/>
      <c r="G838" s="228" t="str">
        <f t="shared" si="33"/>
        <v>4-</v>
      </c>
      <c r="H838" s="146" t="str">
        <f t="shared" si="32"/>
        <v>2504</v>
      </c>
    </row>
    <row r="839" spans="1:8" ht="24.75" customHeight="1">
      <c r="A839" s="149">
        <v>838</v>
      </c>
      <c r="B839" s="153" t="s">
        <v>3390</v>
      </c>
      <c r="C839" s="182">
        <v>60.26</v>
      </c>
      <c r="D839" s="149" t="s">
        <v>356</v>
      </c>
      <c r="E839" s="149" t="s">
        <v>655</v>
      </c>
      <c r="F839" s="149"/>
      <c r="G839" s="228" t="str">
        <f t="shared" si="33"/>
        <v>4-</v>
      </c>
      <c r="H839" s="146" t="str">
        <f t="shared" si="32"/>
        <v>2502</v>
      </c>
    </row>
    <row r="840" spans="1:8" ht="24.75" customHeight="1">
      <c r="A840" s="149">
        <v>839</v>
      </c>
      <c r="B840" s="153" t="s">
        <v>3391</v>
      </c>
      <c r="C840" s="182">
        <v>60.26</v>
      </c>
      <c r="D840" s="149" t="s">
        <v>356</v>
      </c>
      <c r="E840" s="149" t="s">
        <v>655</v>
      </c>
      <c r="F840" s="149"/>
      <c r="G840" s="228" t="str">
        <f t="shared" si="33"/>
        <v>4-</v>
      </c>
      <c r="H840" s="146" t="str">
        <f t="shared" si="32"/>
        <v>2202</v>
      </c>
    </row>
    <row r="841" spans="1:8" ht="24.75" customHeight="1">
      <c r="A841" s="149">
        <v>840</v>
      </c>
      <c r="B841" s="153" t="s">
        <v>3392</v>
      </c>
      <c r="C841" s="182">
        <v>60.75</v>
      </c>
      <c r="D841" s="149" t="s">
        <v>356</v>
      </c>
      <c r="E841" s="149" t="s">
        <v>655</v>
      </c>
      <c r="F841" s="149"/>
      <c r="G841" s="228" t="str">
        <f t="shared" si="33"/>
        <v>4-</v>
      </c>
      <c r="H841" s="146" t="str">
        <f t="shared" si="32"/>
        <v>2201</v>
      </c>
    </row>
    <row r="842" spans="1:8" ht="24.75" customHeight="1">
      <c r="A842" s="149">
        <v>841</v>
      </c>
      <c r="B842" s="153" t="s">
        <v>3393</v>
      </c>
      <c r="C842" s="182">
        <v>60.34</v>
      </c>
      <c r="D842" s="149" t="s">
        <v>356</v>
      </c>
      <c r="E842" s="149" t="s">
        <v>657</v>
      </c>
      <c r="F842" s="149"/>
      <c r="G842" s="228" t="str">
        <f t="shared" si="33"/>
        <v>4-</v>
      </c>
      <c r="H842" s="146" t="str">
        <f t="shared" si="32"/>
        <v>-606</v>
      </c>
    </row>
    <row r="843" spans="1:8" ht="24.75" customHeight="1">
      <c r="A843" s="149">
        <v>842</v>
      </c>
      <c r="B843" s="153" t="s">
        <v>1775</v>
      </c>
      <c r="C843" s="182">
        <v>58.71</v>
      </c>
      <c r="D843" s="149" t="s">
        <v>356</v>
      </c>
      <c r="E843" s="149" t="s">
        <v>655</v>
      </c>
      <c r="F843" s="149"/>
      <c r="G843" s="228" t="str">
        <f t="shared" si="33"/>
        <v>4-</v>
      </c>
      <c r="H843" s="146" t="str">
        <f t="shared" si="32"/>
        <v>1001</v>
      </c>
    </row>
    <row r="844" spans="1:8" ht="24.75" customHeight="1">
      <c r="A844" s="149">
        <v>843</v>
      </c>
      <c r="B844" s="153" t="s">
        <v>3394</v>
      </c>
      <c r="C844" s="182">
        <v>60.31</v>
      </c>
      <c r="D844" s="149" t="s">
        <v>356</v>
      </c>
      <c r="E844" s="149" t="s">
        <v>657</v>
      </c>
      <c r="F844" s="149"/>
      <c r="G844" s="228" t="str">
        <f t="shared" si="33"/>
        <v>4-</v>
      </c>
      <c r="H844" s="146" t="str">
        <f t="shared" si="32"/>
        <v>-607</v>
      </c>
    </row>
    <row r="845" spans="1:8" ht="24.75" customHeight="1">
      <c r="A845" s="149">
        <v>844</v>
      </c>
      <c r="B845" s="153" t="s">
        <v>3395</v>
      </c>
      <c r="C845" s="182">
        <v>60.26</v>
      </c>
      <c r="D845" s="149" t="s">
        <v>356</v>
      </c>
      <c r="E845" s="149" t="s">
        <v>655</v>
      </c>
      <c r="F845" s="149"/>
      <c r="G845" s="228" t="str">
        <f t="shared" si="33"/>
        <v>4-</v>
      </c>
      <c r="H845" s="146" t="str">
        <f t="shared" si="32"/>
        <v>2104</v>
      </c>
    </row>
    <row r="846" spans="1:8" ht="24.75" customHeight="1">
      <c r="A846" s="149">
        <v>845</v>
      </c>
      <c r="B846" s="153" t="s">
        <v>3396</v>
      </c>
      <c r="C846" s="182">
        <v>58.5</v>
      </c>
      <c r="D846" s="149" t="s">
        <v>356</v>
      </c>
      <c r="E846" s="149" t="s">
        <v>655</v>
      </c>
      <c r="F846" s="149"/>
      <c r="G846" s="228" t="str">
        <f t="shared" si="33"/>
        <v>4-</v>
      </c>
      <c r="H846" s="146" t="str">
        <f t="shared" si="32"/>
        <v>2105</v>
      </c>
    </row>
    <row r="847" spans="1:8" ht="24.75" customHeight="1">
      <c r="A847" s="149">
        <v>846</v>
      </c>
      <c r="B847" s="153" t="s">
        <v>3397</v>
      </c>
      <c r="C847" s="182">
        <v>58.93</v>
      </c>
      <c r="D847" s="149" t="s">
        <v>356</v>
      </c>
      <c r="E847" s="149" t="s">
        <v>655</v>
      </c>
      <c r="F847" s="149"/>
      <c r="G847" s="228" t="str">
        <f t="shared" si="33"/>
        <v>4-</v>
      </c>
      <c r="H847" s="146" t="str">
        <f t="shared" si="32"/>
        <v>2006</v>
      </c>
    </row>
    <row r="848" spans="1:8" ht="24.75" customHeight="1">
      <c r="A848" s="149">
        <v>847</v>
      </c>
      <c r="B848" s="153" t="s">
        <v>3398</v>
      </c>
      <c r="C848" s="182">
        <v>60.26</v>
      </c>
      <c r="D848" s="149" t="s">
        <v>356</v>
      </c>
      <c r="E848" s="149" t="s">
        <v>655</v>
      </c>
      <c r="F848" s="149"/>
      <c r="G848" s="228" t="str">
        <f t="shared" si="33"/>
        <v>4-</v>
      </c>
      <c r="H848" s="146" t="str">
        <f t="shared" si="32"/>
        <v>2503</v>
      </c>
    </row>
    <row r="849" spans="1:8" ht="24.75" customHeight="1">
      <c r="A849" s="149">
        <v>848</v>
      </c>
      <c r="B849" s="153" t="s">
        <v>3399</v>
      </c>
      <c r="C849" s="182">
        <v>58.93</v>
      </c>
      <c r="D849" s="149" t="s">
        <v>356</v>
      </c>
      <c r="E849" s="149" t="s">
        <v>655</v>
      </c>
      <c r="F849" s="149"/>
      <c r="G849" s="228" t="str">
        <f t="shared" si="33"/>
        <v>4-</v>
      </c>
      <c r="H849" s="146" t="str">
        <f t="shared" ref="H849:H912" si="34">RIGHT(B849,4)</f>
        <v>2106</v>
      </c>
    </row>
    <row r="850" spans="1:8" ht="24.75" customHeight="1">
      <c r="A850" s="149">
        <v>849</v>
      </c>
      <c r="B850" s="153" t="s">
        <v>3400</v>
      </c>
      <c r="C850" s="182">
        <v>58.93</v>
      </c>
      <c r="D850" s="149" t="s">
        <v>356</v>
      </c>
      <c r="E850" s="149" t="s">
        <v>655</v>
      </c>
      <c r="F850" s="149"/>
      <c r="G850" s="228" t="str">
        <f t="shared" si="33"/>
        <v>4-</v>
      </c>
      <c r="H850" s="146" t="str">
        <f t="shared" si="34"/>
        <v>2107</v>
      </c>
    </row>
    <row r="851" spans="1:8" ht="24.75" customHeight="1">
      <c r="A851" s="149">
        <v>850</v>
      </c>
      <c r="B851" s="153" t="s">
        <v>3401</v>
      </c>
      <c r="C851" s="182">
        <v>58.5</v>
      </c>
      <c r="D851" s="149" t="s">
        <v>356</v>
      </c>
      <c r="E851" s="149" t="s">
        <v>655</v>
      </c>
      <c r="F851" s="149"/>
      <c r="G851" s="228" t="str">
        <f t="shared" si="33"/>
        <v>4-</v>
      </c>
      <c r="H851" s="146" t="str">
        <f t="shared" si="34"/>
        <v>2108</v>
      </c>
    </row>
    <row r="852" spans="1:8" ht="24.75" customHeight="1">
      <c r="A852" s="149">
        <v>851</v>
      </c>
      <c r="B852" s="153" t="s">
        <v>3402</v>
      </c>
      <c r="C852" s="182">
        <v>60.75</v>
      </c>
      <c r="D852" s="149" t="s">
        <v>356</v>
      </c>
      <c r="E852" s="149" t="s">
        <v>655</v>
      </c>
      <c r="F852" s="149"/>
      <c r="G852" s="228" t="str">
        <f t="shared" si="33"/>
        <v>4-</v>
      </c>
      <c r="H852" s="146" t="str">
        <f t="shared" si="34"/>
        <v>2109</v>
      </c>
    </row>
    <row r="853" spans="1:8" ht="24.75" customHeight="1">
      <c r="A853" s="149">
        <v>852</v>
      </c>
      <c r="B853" s="153" t="s">
        <v>3403</v>
      </c>
      <c r="C853" s="182">
        <v>59.54</v>
      </c>
      <c r="D853" s="149" t="s">
        <v>356</v>
      </c>
      <c r="E853" s="149" t="s">
        <v>655</v>
      </c>
      <c r="F853" s="149"/>
      <c r="G853" s="228" t="str">
        <f t="shared" si="33"/>
        <v>4-</v>
      </c>
      <c r="H853" s="146" t="str">
        <f t="shared" si="34"/>
        <v>-401</v>
      </c>
    </row>
    <row r="854" spans="1:8" ht="24.75" customHeight="1">
      <c r="A854" s="149">
        <v>853</v>
      </c>
      <c r="B854" s="153" t="s">
        <v>3404</v>
      </c>
      <c r="C854" s="182">
        <v>60.19</v>
      </c>
      <c r="D854" s="149" t="s">
        <v>356</v>
      </c>
      <c r="E854" s="149" t="s">
        <v>655</v>
      </c>
      <c r="F854" s="149"/>
      <c r="G854" s="228" t="str">
        <f t="shared" si="33"/>
        <v>4-</v>
      </c>
      <c r="H854" s="146" t="str">
        <f t="shared" si="34"/>
        <v>-402</v>
      </c>
    </row>
    <row r="855" spans="1:8" ht="24.75" customHeight="1">
      <c r="A855" s="149">
        <v>854</v>
      </c>
      <c r="B855" s="153" t="s">
        <v>3405</v>
      </c>
      <c r="C855" s="182">
        <v>60.19</v>
      </c>
      <c r="D855" s="149" t="s">
        <v>356</v>
      </c>
      <c r="E855" s="149" t="s">
        <v>655</v>
      </c>
      <c r="F855" s="149"/>
      <c r="G855" s="228" t="str">
        <f t="shared" si="33"/>
        <v>4-</v>
      </c>
      <c r="H855" s="146" t="str">
        <f t="shared" si="34"/>
        <v>-403</v>
      </c>
    </row>
    <row r="856" spans="1:8" ht="24.75" customHeight="1">
      <c r="A856" s="149">
        <v>855</v>
      </c>
      <c r="B856" s="153" t="s">
        <v>3406</v>
      </c>
      <c r="C856" s="182">
        <v>58.5</v>
      </c>
      <c r="D856" s="149" t="s">
        <v>356</v>
      </c>
      <c r="E856" s="149" t="s">
        <v>655</v>
      </c>
      <c r="F856" s="149"/>
      <c r="G856" s="228" t="str">
        <f t="shared" si="33"/>
        <v>4-</v>
      </c>
      <c r="H856" s="146" t="str">
        <f t="shared" si="34"/>
        <v>2608</v>
      </c>
    </row>
    <row r="857" spans="1:8" ht="24.75" customHeight="1">
      <c r="A857" s="149">
        <v>856</v>
      </c>
      <c r="B857" s="153" t="s">
        <v>3407</v>
      </c>
      <c r="C857" s="182">
        <v>60.75</v>
      </c>
      <c r="D857" s="149" t="s">
        <v>356</v>
      </c>
      <c r="E857" s="149" t="s">
        <v>655</v>
      </c>
      <c r="F857" s="149"/>
      <c r="G857" s="228" t="str">
        <f t="shared" si="33"/>
        <v>4-</v>
      </c>
      <c r="H857" s="146" t="str">
        <f t="shared" si="34"/>
        <v>2609</v>
      </c>
    </row>
    <row r="858" spans="1:8" ht="24.75" customHeight="1">
      <c r="A858" s="149">
        <v>857</v>
      </c>
      <c r="B858" s="153" t="s">
        <v>3408</v>
      </c>
      <c r="C858" s="182">
        <v>58.43</v>
      </c>
      <c r="D858" s="149" t="s">
        <v>356</v>
      </c>
      <c r="E858" s="149" t="s">
        <v>655</v>
      </c>
      <c r="F858" s="149"/>
      <c r="G858" s="228" t="str">
        <f t="shared" si="33"/>
        <v>4-</v>
      </c>
      <c r="H858" s="146" t="str">
        <f t="shared" si="34"/>
        <v>-405</v>
      </c>
    </row>
    <row r="859" spans="1:8" ht="24.75" customHeight="1">
      <c r="A859" s="149">
        <v>858</v>
      </c>
      <c r="B859" s="153" t="s">
        <v>3409</v>
      </c>
      <c r="C859" s="182">
        <v>58.87</v>
      </c>
      <c r="D859" s="149" t="s">
        <v>356</v>
      </c>
      <c r="E859" s="149" t="s">
        <v>655</v>
      </c>
      <c r="F859" s="149"/>
      <c r="G859" s="228" t="str">
        <f t="shared" si="33"/>
        <v>4-</v>
      </c>
      <c r="H859" s="146" t="str">
        <f t="shared" si="34"/>
        <v>-406</v>
      </c>
    </row>
    <row r="860" spans="1:8" ht="24.75" customHeight="1">
      <c r="A860" s="149">
        <v>859</v>
      </c>
      <c r="B860" s="153" t="s">
        <v>3410</v>
      </c>
      <c r="C860" s="182">
        <v>60.19</v>
      </c>
      <c r="D860" s="149" t="s">
        <v>356</v>
      </c>
      <c r="E860" s="149" t="s">
        <v>655</v>
      </c>
      <c r="F860" s="149"/>
      <c r="G860" s="228" t="str">
        <f t="shared" si="33"/>
        <v>4-</v>
      </c>
      <c r="H860" s="146" t="str">
        <f t="shared" si="34"/>
        <v>-404</v>
      </c>
    </row>
    <row r="861" spans="1:8" ht="24.75" customHeight="1">
      <c r="A861" s="149">
        <v>860</v>
      </c>
      <c r="B861" s="153" t="s">
        <v>3411</v>
      </c>
      <c r="C861" s="182">
        <v>58.87</v>
      </c>
      <c r="D861" s="149" t="s">
        <v>356</v>
      </c>
      <c r="E861" s="149" t="s">
        <v>655</v>
      </c>
      <c r="F861" s="149"/>
      <c r="G861" s="228" t="str">
        <f t="shared" si="33"/>
        <v>4-</v>
      </c>
      <c r="H861" s="146" t="str">
        <f t="shared" si="34"/>
        <v>-407</v>
      </c>
    </row>
    <row r="862" spans="1:8" ht="24.75" customHeight="1">
      <c r="A862" s="149">
        <v>861</v>
      </c>
      <c r="B862" s="153" t="s">
        <v>3412</v>
      </c>
      <c r="C862" s="182">
        <v>58.43</v>
      </c>
      <c r="D862" s="149" t="s">
        <v>356</v>
      </c>
      <c r="E862" s="149" t="s">
        <v>655</v>
      </c>
      <c r="F862" s="149"/>
      <c r="G862" s="228" t="str">
        <f t="shared" si="33"/>
        <v>4-</v>
      </c>
      <c r="H862" s="146" t="str">
        <f t="shared" si="34"/>
        <v>-408</v>
      </c>
    </row>
    <row r="863" spans="1:8" ht="24.75" customHeight="1">
      <c r="A863" s="149">
        <v>862</v>
      </c>
      <c r="B863" s="153" t="s">
        <v>3413</v>
      </c>
      <c r="C863" s="182">
        <v>58.93</v>
      </c>
      <c r="D863" s="149" t="s">
        <v>356</v>
      </c>
      <c r="E863" s="149" t="s">
        <v>655</v>
      </c>
      <c r="F863" s="149"/>
      <c r="G863" s="228" t="str">
        <f t="shared" si="33"/>
        <v>4-</v>
      </c>
      <c r="H863" s="146" t="str">
        <f t="shared" si="34"/>
        <v>2606</v>
      </c>
    </row>
    <row r="864" spans="1:8" ht="24.75" customHeight="1">
      <c r="A864" s="149">
        <v>863</v>
      </c>
      <c r="B864" s="153" t="s">
        <v>3414</v>
      </c>
      <c r="C864" s="182">
        <v>58.93</v>
      </c>
      <c r="D864" s="149" t="s">
        <v>356</v>
      </c>
      <c r="E864" s="149" t="s">
        <v>655</v>
      </c>
      <c r="F864" s="149"/>
      <c r="G864" s="228" t="str">
        <f t="shared" si="33"/>
        <v>4-</v>
      </c>
      <c r="H864" s="146" t="str">
        <f t="shared" si="34"/>
        <v>2607</v>
      </c>
    </row>
    <row r="865" spans="1:8" ht="24.75" customHeight="1">
      <c r="A865" s="149">
        <v>864</v>
      </c>
      <c r="B865" s="153" t="s">
        <v>2225</v>
      </c>
      <c r="C865" s="182">
        <v>59.22</v>
      </c>
      <c r="D865" s="149" t="s">
        <v>356</v>
      </c>
      <c r="E865" s="149" t="s">
        <v>657</v>
      </c>
      <c r="F865" s="149"/>
      <c r="G865" s="228" t="str">
        <f t="shared" si="33"/>
        <v>3-</v>
      </c>
      <c r="H865" s="146" t="str">
        <f t="shared" si="34"/>
        <v>-904</v>
      </c>
    </row>
    <row r="866" spans="1:8" ht="24.75" customHeight="1">
      <c r="A866" s="149">
        <v>865</v>
      </c>
      <c r="B866" s="153" t="s">
        <v>2226</v>
      </c>
      <c r="C866" s="182">
        <v>60.57</v>
      </c>
      <c r="D866" s="149" t="s">
        <v>356</v>
      </c>
      <c r="E866" s="149" t="s">
        <v>657</v>
      </c>
      <c r="F866" s="149"/>
      <c r="G866" s="228" t="str">
        <f t="shared" si="33"/>
        <v>3-</v>
      </c>
      <c r="H866" s="146" t="str">
        <f t="shared" si="34"/>
        <v>-905</v>
      </c>
    </row>
    <row r="867" spans="1:8" ht="24.75" customHeight="1">
      <c r="A867" s="149">
        <v>866</v>
      </c>
      <c r="B867" s="153" t="s">
        <v>3415</v>
      </c>
      <c r="C867" s="182">
        <v>58.77</v>
      </c>
      <c r="D867" s="149" t="s">
        <v>356</v>
      </c>
      <c r="E867" s="149" t="s">
        <v>657</v>
      </c>
      <c r="F867" s="149"/>
      <c r="G867" s="228" t="str">
        <f t="shared" si="33"/>
        <v>3-</v>
      </c>
      <c r="H867" s="146" t="str">
        <f t="shared" si="34"/>
        <v>-906</v>
      </c>
    </row>
    <row r="868" spans="1:8" ht="24.75" customHeight="1">
      <c r="A868" s="149">
        <v>867</v>
      </c>
      <c r="B868" s="153" t="s">
        <v>3416</v>
      </c>
      <c r="C868" s="182">
        <v>60.83</v>
      </c>
      <c r="D868" s="149" t="s">
        <v>356</v>
      </c>
      <c r="E868" s="149" t="s">
        <v>657</v>
      </c>
      <c r="F868" s="149"/>
      <c r="G868" s="228" t="str">
        <f t="shared" si="33"/>
        <v>3-</v>
      </c>
      <c r="H868" s="146" t="str">
        <f t="shared" si="34"/>
        <v>-907</v>
      </c>
    </row>
    <row r="869" spans="1:8" ht="24.75" customHeight="1">
      <c r="A869" s="149">
        <v>868</v>
      </c>
      <c r="B869" s="153" t="s">
        <v>3417</v>
      </c>
      <c r="C869" s="182">
        <v>60.9</v>
      </c>
      <c r="D869" s="149" t="s">
        <v>356</v>
      </c>
      <c r="E869" s="149" t="s">
        <v>657</v>
      </c>
      <c r="F869" s="149"/>
      <c r="G869" s="228" t="str">
        <f t="shared" si="33"/>
        <v>3-</v>
      </c>
      <c r="H869" s="146" t="str">
        <f t="shared" si="34"/>
        <v>-908</v>
      </c>
    </row>
    <row r="870" spans="1:8" ht="24.75" customHeight="1">
      <c r="A870" s="149">
        <v>869</v>
      </c>
      <c r="B870" s="153" t="s">
        <v>3418</v>
      </c>
      <c r="C870" s="182">
        <v>60.83</v>
      </c>
      <c r="D870" s="149" t="s">
        <v>356</v>
      </c>
      <c r="E870" s="149" t="s">
        <v>657</v>
      </c>
      <c r="F870" s="149"/>
      <c r="G870" s="228" t="str">
        <f t="shared" si="33"/>
        <v>3-</v>
      </c>
      <c r="H870" s="146" t="str">
        <f t="shared" si="34"/>
        <v>1007</v>
      </c>
    </row>
    <row r="871" spans="1:8" ht="24.75" customHeight="1">
      <c r="A871" s="149">
        <v>870</v>
      </c>
      <c r="B871" s="153" t="s">
        <v>3419</v>
      </c>
      <c r="C871" s="182">
        <v>60.9</v>
      </c>
      <c r="D871" s="149" t="s">
        <v>356</v>
      </c>
      <c r="E871" s="149" t="s">
        <v>657</v>
      </c>
      <c r="F871" s="149"/>
      <c r="G871" s="228" t="str">
        <f t="shared" si="33"/>
        <v>3-</v>
      </c>
      <c r="H871" s="146" t="str">
        <f t="shared" si="34"/>
        <v>1008</v>
      </c>
    </row>
    <row r="872" spans="1:8" ht="24.75" customHeight="1">
      <c r="A872" s="149">
        <v>871</v>
      </c>
      <c r="B872" s="153" t="s">
        <v>3420</v>
      </c>
      <c r="C872" s="182">
        <v>58.93</v>
      </c>
      <c r="D872" s="149" t="s">
        <v>356</v>
      </c>
      <c r="E872" s="149" t="s">
        <v>655</v>
      </c>
      <c r="F872" s="149"/>
      <c r="G872" s="228" t="str">
        <f t="shared" si="33"/>
        <v>4-</v>
      </c>
      <c r="H872" s="146" t="str">
        <f t="shared" si="34"/>
        <v>1406</v>
      </c>
    </row>
    <row r="873" spans="1:8" ht="24.75" customHeight="1">
      <c r="A873" s="149">
        <v>872</v>
      </c>
      <c r="B873" s="153" t="s">
        <v>3421</v>
      </c>
      <c r="C873" s="182">
        <v>58.93</v>
      </c>
      <c r="D873" s="149" t="s">
        <v>356</v>
      </c>
      <c r="E873" s="149" t="s">
        <v>655</v>
      </c>
      <c r="F873" s="149"/>
      <c r="G873" s="228" t="str">
        <f t="shared" si="33"/>
        <v>4-</v>
      </c>
      <c r="H873" s="146" t="str">
        <f t="shared" si="34"/>
        <v>1407</v>
      </c>
    </row>
    <row r="874" spans="1:8" ht="24.75" customHeight="1">
      <c r="A874" s="149">
        <v>873</v>
      </c>
      <c r="B874" s="153" t="s">
        <v>3422</v>
      </c>
      <c r="C874" s="182">
        <v>58.5</v>
      </c>
      <c r="D874" s="149" t="s">
        <v>356</v>
      </c>
      <c r="E874" s="149" t="s">
        <v>655</v>
      </c>
      <c r="F874" s="149"/>
      <c r="G874" s="228" t="str">
        <f t="shared" si="33"/>
        <v>4-</v>
      </c>
      <c r="H874" s="146" t="str">
        <f t="shared" si="34"/>
        <v>1408</v>
      </c>
    </row>
    <row r="875" spans="1:8" ht="24.75" customHeight="1">
      <c r="A875" s="149">
        <v>874</v>
      </c>
      <c r="B875" s="153" t="s">
        <v>3423</v>
      </c>
      <c r="C875" s="182">
        <v>60.75</v>
      </c>
      <c r="D875" s="149" t="s">
        <v>356</v>
      </c>
      <c r="E875" s="149" t="s">
        <v>655</v>
      </c>
      <c r="F875" s="149"/>
      <c r="G875" s="228" t="str">
        <f t="shared" si="33"/>
        <v>4-</v>
      </c>
      <c r="H875" s="146" t="str">
        <f t="shared" si="34"/>
        <v>1409</v>
      </c>
    </row>
    <row r="876" spans="1:8" ht="24.75" customHeight="1">
      <c r="A876" s="149">
        <v>875</v>
      </c>
      <c r="B876" s="153" t="s">
        <v>3424</v>
      </c>
      <c r="C876" s="182">
        <v>60.34</v>
      </c>
      <c r="D876" s="149" t="s">
        <v>356</v>
      </c>
      <c r="E876" s="149" t="s">
        <v>657</v>
      </c>
      <c r="F876" s="149"/>
      <c r="G876" s="228" t="str">
        <f t="shared" si="33"/>
        <v>4-</v>
      </c>
      <c r="H876" s="146" t="str">
        <f t="shared" si="34"/>
        <v>-506</v>
      </c>
    </row>
    <row r="877" spans="1:8" ht="24.75" customHeight="1">
      <c r="A877" s="149">
        <v>876</v>
      </c>
      <c r="B877" s="153" t="s">
        <v>3425</v>
      </c>
      <c r="C877" s="182">
        <v>60.31</v>
      </c>
      <c r="D877" s="149" t="s">
        <v>356</v>
      </c>
      <c r="E877" s="149" t="s">
        <v>657</v>
      </c>
      <c r="F877" s="149"/>
      <c r="G877" s="228" t="str">
        <f t="shared" si="33"/>
        <v>4-</v>
      </c>
      <c r="H877" s="146" t="str">
        <f t="shared" si="34"/>
        <v>-507</v>
      </c>
    </row>
    <row r="878" spans="1:8" ht="24.75" customHeight="1">
      <c r="A878" s="149">
        <v>877</v>
      </c>
      <c r="B878" s="153" t="s">
        <v>1563</v>
      </c>
      <c r="C878" s="182">
        <v>60.47</v>
      </c>
      <c r="D878" s="149" t="s">
        <v>356</v>
      </c>
      <c r="E878" s="149" t="s">
        <v>657</v>
      </c>
      <c r="F878" s="149"/>
      <c r="G878" s="228" t="str">
        <f t="shared" si="33"/>
        <v>4-</v>
      </c>
      <c r="H878" s="146" t="str">
        <f t="shared" si="34"/>
        <v>-601</v>
      </c>
    </row>
    <row r="879" spans="1:8" ht="24.75" customHeight="1">
      <c r="A879" s="149">
        <v>878</v>
      </c>
      <c r="B879" s="153" t="s">
        <v>1564</v>
      </c>
      <c r="C879" s="182">
        <v>60.34</v>
      </c>
      <c r="D879" s="149" t="s">
        <v>356</v>
      </c>
      <c r="E879" s="149" t="s">
        <v>657</v>
      </c>
      <c r="F879" s="149"/>
      <c r="G879" s="228" t="str">
        <f t="shared" si="33"/>
        <v>4-</v>
      </c>
      <c r="H879" s="146" t="str">
        <f t="shared" si="34"/>
        <v>-602</v>
      </c>
    </row>
    <row r="880" spans="1:8" ht="24.75" customHeight="1">
      <c r="A880" s="149">
        <v>879</v>
      </c>
      <c r="B880" s="153" t="s">
        <v>2117</v>
      </c>
      <c r="C880" s="182">
        <v>59.15</v>
      </c>
      <c r="D880" s="149" t="s">
        <v>356</v>
      </c>
      <c r="E880" s="149" t="s">
        <v>657</v>
      </c>
      <c r="F880" s="149"/>
      <c r="G880" s="228" t="str">
        <f t="shared" si="33"/>
        <v>3-</v>
      </c>
      <c r="H880" s="146" t="str">
        <f t="shared" si="34"/>
        <v>-304</v>
      </c>
    </row>
    <row r="881" spans="1:8" ht="24.75" customHeight="1">
      <c r="A881" s="149">
        <v>880</v>
      </c>
      <c r="B881" s="153" t="s">
        <v>2132</v>
      </c>
      <c r="C881" s="182">
        <v>59.22</v>
      </c>
      <c r="D881" s="149" t="s">
        <v>356</v>
      </c>
      <c r="E881" s="149" t="s">
        <v>657</v>
      </c>
      <c r="F881" s="149"/>
      <c r="G881" s="228" t="str">
        <f t="shared" si="33"/>
        <v>3-</v>
      </c>
      <c r="H881" s="146" t="str">
        <f t="shared" si="34"/>
        <v>-604</v>
      </c>
    </row>
    <row r="882" spans="1:8" ht="24.75" customHeight="1">
      <c r="A882" s="149">
        <v>881</v>
      </c>
      <c r="B882" s="153" t="s">
        <v>3426</v>
      </c>
      <c r="C882" s="182">
        <v>60.83</v>
      </c>
      <c r="D882" s="149" t="s">
        <v>356</v>
      </c>
      <c r="E882" s="149" t="s">
        <v>657</v>
      </c>
      <c r="F882" s="149"/>
      <c r="G882" s="228" t="str">
        <f t="shared" si="33"/>
        <v>3-</v>
      </c>
      <c r="H882" s="146" t="str">
        <f t="shared" si="34"/>
        <v>-607</v>
      </c>
    </row>
    <row r="883" spans="1:8" ht="24.75" customHeight="1">
      <c r="A883" s="149">
        <v>882</v>
      </c>
      <c r="B883" s="153" t="s">
        <v>2134</v>
      </c>
      <c r="C883" s="182">
        <v>60.9</v>
      </c>
      <c r="D883" s="149" t="s">
        <v>356</v>
      </c>
      <c r="E883" s="149" t="s">
        <v>657</v>
      </c>
      <c r="F883" s="149"/>
      <c r="G883" s="228" t="str">
        <f t="shared" si="33"/>
        <v>3-</v>
      </c>
      <c r="H883" s="146" t="str">
        <f t="shared" si="34"/>
        <v>-701</v>
      </c>
    </row>
    <row r="884" spans="1:8" ht="24.75" customHeight="1">
      <c r="A884" s="149">
        <v>883</v>
      </c>
      <c r="B884" s="153" t="s">
        <v>2160</v>
      </c>
      <c r="C884" s="182">
        <v>59.22</v>
      </c>
      <c r="D884" s="149" t="s">
        <v>356</v>
      </c>
      <c r="E884" s="149" t="s">
        <v>657</v>
      </c>
      <c r="F884" s="149"/>
      <c r="G884" s="228" t="str">
        <f t="shared" si="33"/>
        <v>3-</v>
      </c>
      <c r="H884" s="146" t="str">
        <f t="shared" si="34"/>
        <v>-702</v>
      </c>
    </row>
    <row r="885" spans="1:8" ht="24.75" customHeight="1">
      <c r="A885" s="149">
        <v>884</v>
      </c>
      <c r="B885" s="153" t="s">
        <v>2161</v>
      </c>
      <c r="C885" s="182">
        <v>59.22</v>
      </c>
      <c r="D885" s="149" t="s">
        <v>356</v>
      </c>
      <c r="E885" s="149" t="s">
        <v>657</v>
      </c>
      <c r="F885" s="149"/>
      <c r="G885" s="228" t="str">
        <f t="shared" si="33"/>
        <v>3-</v>
      </c>
      <c r="H885" s="146" t="str">
        <f t="shared" si="34"/>
        <v>-703</v>
      </c>
    </row>
    <row r="886" spans="1:8" ht="24.75" customHeight="1">
      <c r="A886" s="149">
        <v>885</v>
      </c>
      <c r="B886" s="153" t="s">
        <v>2162</v>
      </c>
      <c r="C886" s="182">
        <v>59.22</v>
      </c>
      <c r="D886" s="149" t="s">
        <v>356</v>
      </c>
      <c r="E886" s="149" t="s">
        <v>657</v>
      </c>
      <c r="F886" s="149"/>
      <c r="G886" s="228" t="str">
        <f t="shared" si="33"/>
        <v>3-</v>
      </c>
      <c r="H886" s="146" t="str">
        <f t="shared" si="34"/>
        <v>-704</v>
      </c>
    </row>
    <row r="887" spans="1:8" ht="24.75" customHeight="1">
      <c r="A887" s="149">
        <v>886</v>
      </c>
      <c r="B887" s="153" t="s">
        <v>2163</v>
      </c>
      <c r="C887" s="182">
        <v>60.57</v>
      </c>
      <c r="D887" s="149" t="s">
        <v>356</v>
      </c>
      <c r="E887" s="149" t="s">
        <v>657</v>
      </c>
      <c r="F887" s="149"/>
      <c r="G887" s="228" t="str">
        <f t="shared" si="33"/>
        <v>3-</v>
      </c>
      <c r="H887" s="146" t="str">
        <f t="shared" si="34"/>
        <v>-705</v>
      </c>
    </row>
    <row r="888" spans="1:8" ht="24.75" customHeight="1">
      <c r="A888" s="149">
        <v>887</v>
      </c>
      <c r="B888" s="153" t="s">
        <v>3427</v>
      </c>
      <c r="C888" s="182">
        <v>58.77</v>
      </c>
      <c r="D888" s="149" t="s">
        <v>356</v>
      </c>
      <c r="E888" s="149" t="s">
        <v>657</v>
      </c>
      <c r="F888" s="149"/>
      <c r="G888" s="228" t="str">
        <f t="shared" si="33"/>
        <v>3-</v>
      </c>
      <c r="H888" s="146" t="str">
        <f t="shared" si="34"/>
        <v>-706</v>
      </c>
    </row>
    <row r="889" spans="1:8" ht="24.75" customHeight="1">
      <c r="A889" s="149">
        <v>888</v>
      </c>
      <c r="B889" s="153" t="s">
        <v>3428</v>
      </c>
      <c r="C889" s="182">
        <v>60.83</v>
      </c>
      <c r="D889" s="149" t="s">
        <v>356</v>
      </c>
      <c r="E889" s="149" t="s">
        <v>657</v>
      </c>
      <c r="F889" s="149"/>
      <c r="G889" s="228" t="str">
        <f t="shared" si="33"/>
        <v>3-</v>
      </c>
      <c r="H889" s="146" t="str">
        <f t="shared" si="34"/>
        <v>-707</v>
      </c>
    </row>
    <row r="890" spans="1:8" ht="24.75" customHeight="1">
      <c r="A890" s="149">
        <v>889</v>
      </c>
      <c r="B890" s="153" t="s">
        <v>3429</v>
      </c>
      <c r="C890" s="182">
        <v>60.9</v>
      </c>
      <c r="D890" s="149" t="s">
        <v>356</v>
      </c>
      <c r="E890" s="149" t="s">
        <v>657</v>
      </c>
      <c r="F890" s="149"/>
      <c r="G890" s="228" t="str">
        <f t="shared" si="33"/>
        <v>3-</v>
      </c>
      <c r="H890" s="146" t="str">
        <f t="shared" si="34"/>
        <v>-708</v>
      </c>
    </row>
    <row r="891" spans="1:8" ht="24.75" customHeight="1">
      <c r="A891" s="149">
        <v>890</v>
      </c>
      <c r="B891" s="153" t="s">
        <v>2164</v>
      </c>
      <c r="C891" s="182">
        <v>60.9</v>
      </c>
      <c r="D891" s="149" t="s">
        <v>356</v>
      </c>
      <c r="E891" s="149" t="s">
        <v>657</v>
      </c>
      <c r="F891" s="149"/>
      <c r="G891" s="228" t="str">
        <f t="shared" si="33"/>
        <v>3-</v>
      </c>
      <c r="H891" s="146" t="str">
        <f t="shared" si="34"/>
        <v>-801</v>
      </c>
    </row>
    <row r="892" spans="1:8" ht="24.75" customHeight="1">
      <c r="A892" s="149">
        <v>891</v>
      </c>
      <c r="B892" s="153" t="s">
        <v>3430</v>
      </c>
      <c r="C892" s="182">
        <v>58.77</v>
      </c>
      <c r="D892" s="149" t="s">
        <v>356</v>
      </c>
      <c r="E892" s="149" t="s">
        <v>657</v>
      </c>
      <c r="F892" s="149"/>
      <c r="G892" s="228" t="str">
        <f t="shared" si="33"/>
        <v>3-</v>
      </c>
      <c r="H892" s="146" t="str">
        <f t="shared" si="34"/>
        <v>1106</v>
      </c>
    </row>
    <row r="893" spans="1:8" ht="24.75" customHeight="1">
      <c r="A893" s="149">
        <v>892</v>
      </c>
      <c r="B893" s="153" t="s">
        <v>3431</v>
      </c>
      <c r="C893" s="182">
        <v>60.83</v>
      </c>
      <c r="D893" s="149" t="s">
        <v>356</v>
      </c>
      <c r="E893" s="149" t="s">
        <v>657</v>
      </c>
      <c r="F893" s="149"/>
      <c r="G893" s="228" t="str">
        <f t="shared" si="33"/>
        <v>3-</v>
      </c>
      <c r="H893" s="146" t="str">
        <f t="shared" si="34"/>
        <v>1107</v>
      </c>
    </row>
    <row r="894" spans="1:8" ht="24.75" customHeight="1">
      <c r="A894" s="149">
        <v>893</v>
      </c>
      <c r="B894" s="153" t="s">
        <v>3432</v>
      </c>
      <c r="C894" s="182">
        <v>60.9</v>
      </c>
      <c r="D894" s="149" t="s">
        <v>356</v>
      </c>
      <c r="E894" s="149" t="s">
        <v>657</v>
      </c>
      <c r="F894" s="149"/>
      <c r="G894" s="228" t="str">
        <f t="shared" si="33"/>
        <v>3-</v>
      </c>
      <c r="H894" s="146" t="str">
        <f t="shared" si="34"/>
        <v>1108</v>
      </c>
    </row>
    <row r="895" spans="1:8" ht="24.75" customHeight="1">
      <c r="A895" s="149">
        <v>894</v>
      </c>
      <c r="B895" s="153" t="s">
        <v>3433</v>
      </c>
      <c r="C895" s="182">
        <v>58.77</v>
      </c>
      <c r="D895" s="149" t="s">
        <v>356</v>
      </c>
      <c r="E895" s="149" t="s">
        <v>657</v>
      </c>
      <c r="F895" s="149"/>
      <c r="G895" s="228" t="str">
        <f t="shared" si="33"/>
        <v>3-</v>
      </c>
      <c r="H895" s="146" t="str">
        <f t="shared" si="34"/>
        <v>1206</v>
      </c>
    </row>
    <row r="896" spans="1:8" ht="24.75" customHeight="1">
      <c r="A896" s="149">
        <v>895</v>
      </c>
      <c r="B896" s="153" t="s">
        <v>2099</v>
      </c>
      <c r="C896" s="182">
        <v>59.22</v>
      </c>
      <c r="D896" s="149" t="s">
        <v>356</v>
      </c>
      <c r="E896" s="149" t="s">
        <v>657</v>
      </c>
      <c r="F896" s="149"/>
      <c r="G896" s="228" t="str">
        <f t="shared" si="33"/>
        <v>3-</v>
      </c>
      <c r="H896" s="146" t="str">
        <f t="shared" si="34"/>
        <v>1202</v>
      </c>
    </row>
    <row r="897" spans="1:8" ht="24.75" customHeight="1">
      <c r="A897" s="149">
        <v>896</v>
      </c>
      <c r="B897" s="153" t="s">
        <v>3434</v>
      </c>
      <c r="C897" s="182">
        <v>59.85</v>
      </c>
      <c r="D897" s="149" t="s">
        <v>356</v>
      </c>
      <c r="E897" s="149" t="s">
        <v>655</v>
      </c>
      <c r="F897" s="149"/>
      <c r="G897" s="228" t="str">
        <f t="shared" si="33"/>
        <v>4-</v>
      </c>
      <c r="H897" s="146" t="str">
        <f t="shared" si="34"/>
        <v>2001</v>
      </c>
    </row>
    <row r="898" spans="1:8" ht="24.75" customHeight="1">
      <c r="A898" s="149">
        <v>897</v>
      </c>
      <c r="B898" s="153" t="s">
        <v>3435</v>
      </c>
      <c r="C898" s="182">
        <v>60.26</v>
      </c>
      <c r="D898" s="149" t="s">
        <v>356</v>
      </c>
      <c r="E898" s="149" t="s">
        <v>655</v>
      </c>
      <c r="F898" s="149"/>
      <c r="G898" s="228" t="str">
        <f t="shared" si="33"/>
        <v>4-</v>
      </c>
      <c r="H898" s="146" t="str">
        <f t="shared" si="34"/>
        <v>2002</v>
      </c>
    </row>
    <row r="899" spans="1:8" ht="24.75" customHeight="1">
      <c r="A899" s="149">
        <v>898</v>
      </c>
      <c r="B899" s="153" t="s">
        <v>3436</v>
      </c>
      <c r="C899" s="182">
        <v>60.26</v>
      </c>
      <c r="D899" s="149" t="s">
        <v>356</v>
      </c>
      <c r="E899" s="149" t="s">
        <v>655</v>
      </c>
      <c r="F899" s="149"/>
      <c r="G899" s="228" t="str">
        <f t="shared" ref="G899:G962" si="35">LEFT(B899,2)</f>
        <v>4-</v>
      </c>
      <c r="H899" s="146" t="str">
        <f t="shared" si="34"/>
        <v>2003</v>
      </c>
    </row>
    <row r="900" spans="1:8" ht="24.75" customHeight="1">
      <c r="A900" s="149">
        <v>899</v>
      </c>
      <c r="B900" s="153" t="s">
        <v>3437</v>
      </c>
      <c r="C900" s="182">
        <v>60.26</v>
      </c>
      <c r="D900" s="149" t="s">
        <v>356</v>
      </c>
      <c r="E900" s="149" t="s">
        <v>655</v>
      </c>
      <c r="F900" s="149"/>
      <c r="G900" s="228" t="str">
        <f t="shared" si="35"/>
        <v>4-</v>
      </c>
      <c r="H900" s="146" t="str">
        <f t="shared" si="34"/>
        <v>2004</v>
      </c>
    </row>
    <row r="901" spans="1:8" ht="24.75" customHeight="1">
      <c r="A901" s="149">
        <v>900</v>
      </c>
      <c r="B901" s="153" t="s">
        <v>3438</v>
      </c>
      <c r="C901" s="182">
        <v>58.5</v>
      </c>
      <c r="D901" s="149" t="s">
        <v>356</v>
      </c>
      <c r="E901" s="149" t="s">
        <v>655</v>
      </c>
      <c r="F901" s="149"/>
      <c r="G901" s="228" t="str">
        <f t="shared" si="35"/>
        <v>4-</v>
      </c>
      <c r="H901" s="146" t="str">
        <f t="shared" si="34"/>
        <v>2005</v>
      </c>
    </row>
    <row r="902" spans="1:8" ht="24.75" customHeight="1">
      <c r="A902" s="149">
        <v>901</v>
      </c>
      <c r="B902" s="153" t="s">
        <v>3439</v>
      </c>
      <c r="C902" s="182">
        <v>59.85</v>
      </c>
      <c r="D902" s="149" t="s">
        <v>356</v>
      </c>
      <c r="E902" s="149" t="s">
        <v>655</v>
      </c>
      <c r="F902" s="149"/>
      <c r="G902" s="228" t="str">
        <f t="shared" si="35"/>
        <v>4-</v>
      </c>
      <c r="H902" s="146" t="str">
        <f t="shared" si="34"/>
        <v>2101</v>
      </c>
    </row>
    <row r="903" spans="1:8" ht="24.75" customHeight="1">
      <c r="A903" s="149">
        <v>902</v>
      </c>
      <c r="B903" s="153" t="s">
        <v>3440</v>
      </c>
      <c r="C903" s="182">
        <v>58.5</v>
      </c>
      <c r="D903" s="149" t="s">
        <v>356</v>
      </c>
      <c r="E903" s="149" t="s">
        <v>655</v>
      </c>
      <c r="F903" s="149"/>
      <c r="G903" s="228" t="str">
        <f t="shared" si="35"/>
        <v>4-</v>
      </c>
      <c r="H903" s="146" t="str">
        <f t="shared" si="34"/>
        <v>2008</v>
      </c>
    </row>
    <row r="904" spans="1:8" ht="24.75" customHeight="1">
      <c r="A904" s="149">
        <v>903</v>
      </c>
      <c r="B904" s="153" t="s">
        <v>1566</v>
      </c>
      <c r="C904" s="182">
        <v>56.72</v>
      </c>
      <c r="D904" s="149" t="s">
        <v>356</v>
      </c>
      <c r="E904" s="149" t="s">
        <v>657</v>
      </c>
      <c r="F904" s="149"/>
      <c r="G904" s="228" t="str">
        <f t="shared" si="35"/>
        <v>4-</v>
      </c>
      <c r="H904" s="146" t="str">
        <f t="shared" si="34"/>
        <v>-604</v>
      </c>
    </row>
    <row r="905" spans="1:8" ht="24.75" customHeight="1">
      <c r="A905" s="149">
        <v>904</v>
      </c>
      <c r="B905" s="153" t="s">
        <v>2269</v>
      </c>
      <c r="C905" s="182">
        <v>60.34</v>
      </c>
      <c r="D905" s="149" t="s">
        <v>356</v>
      </c>
      <c r="E905" s="149" t="s">
        <v>657</v>
      </c>
      <c r="F905" s="149"/>
      <c r="G905" s="228" t="str">
        <f t="shared" si="35"/>
        <v>4-</v>
      </c>
      <c r="H905" s="146" t="str">
        <f t="shared" si="34"/>
        <v>-605</v>
      </c>
    </row>
    <row r="906" spans="1:8" ht="24.75" customHeight="1">
      <c r="A906" s="149">
        <v>905</v>
      </c>
      <c r="B906" s="153" t="s">
        <v>1565</v>
      </c>
      <c r="C906" s="182">
        <v>59.58</v>
      </c>
      <c r="D906" s="149" t="s">
        <v>356</v>
      </c>
      <c r="E906" s="149" t="s">
        <v>657</v>
      </c>
      <c r="F906" s="149"/>
      <c r="G906" s="228" t="str">
        <f t="shared" si="35"/>
        <v>4-</v>
      </c>
      <c r="H906" s="146" t="str">
        <f t="shared" si="34"/>
        <v>-603</v>
      </c>
    </row>
    <row r="907" spans="1:8" ht="24.75" customHeight="1">
      <c r="A907" s="149">
        <v>906</v>
      </c>
      <c r="B907" s="153" t="s">
        <v>1559</v>
      </c>
      <c r="C907" s="182">
        <v>60.34</v>
      </c>
      <c r="D907" s="149" t="s">
        <v>356</v>
      </c>
      <c r="E907" s="149" t="s">
        <v>657</v>
      </c>
      <c r="F907" s="149"/>
      <c r="G907" s="228" t="str">
        <f t="shared" si="35"/>
        <v>4-</v>
      </c>
      <c r="H907" s="146" t="str">
        <f t="shared" si="34"/>
        <v>-502</v>
      </c>
    </row>
    <row r="908" spans="1:8" ht="24.75" customHeight="1">
      <c r="A908" s="149">
        <v>907</v>
      </c>
      <c r="B908" s="153" t="s">
        <v>1776</v>
      </c>
      <c r="C908" s="182">
        <v>60.26</v>
      </c>
      <c r="D908" s="149" t="s">
        <v>356</v>
      </c>
      <c r="E908" s="149" t="s">
        <v>655</v>
      </c>
      <c r="F908" s="149"/>
      <c r="G908" s="228" t="str">
        <f t="shared" si="35"/>
        <v>4-</v>
      </c>
      <c r="H908" s="146" t="str">
        <f t="shared" si="34"/>
        <v>1002</v>
      </c>
    </row>
    <row r="909" spans="1:8" ht="24.75" customHeight="1">
      <c r="A909" s="149">
        <v>908</v>
      </c>
      <c r="B909" s="153" t="s">
        <v>1749</v>
      </c>
      <c r="C909" s="182">
        <v>58.05</v>
      </c>
      <c r="D909" s="149" t="s">
        <v>356</v>
      </c>
      <c r="E909" s="149" t="s">
        <v>655</v>
      </c>
      <c r="F909" s="149"/>
      <c r="G909" s="228" t="str">
        <f t="shared" si="35"/>
        <v>4-</v>
      </c>
      <c r="H909" s="146" t="str">
        <f t="shared" si="34"/>
        <v>2005</v>
      </c>
    </row>
    <row r="910" spans="1:8" ht="24.75" customHeight="1">
      <c r="A910" s="149">
        <v>909</v>
      </c>
      <c r="B910" s="153" t="s">
        <v>1753</v>
      </c>
      <c r="C910" s="182">
        <v>58.95</v>
      </c>
      <c r="D910" s="149" t="s">
        <v>356</v>
      </c>
      <c r="E910" s="149" t="s">
        <v>655</v>
      </c>
      <c r="F910" s="149"/>
      <c r="G910" s="228" t="str">
        <f t="shared" si="35"/>
        <v>4-</v>
      </c>
      <c r="H910" s="146" t="str">
        <f t="shared" si="34"/>
        <v>2101</v>
      </c>
    </row>
    <row r="911" spans="1:8" ht="24.75" customHeight="1">
      <c r="A911" s="149">
        <v>910</v>
      </c>
      <c r="B911" s="153" t="s">
        <v>2173</v>
      </c>
      <c r="C911" s="182">
        <v>59.22</v>
      </c>
      <c r="D911" s="149" t="s">
        <v>356</v>
      </c>
      <c r="E911" s="149" t="s">
        <v>657</v>
      </c>
      <c r="F911" s="149"/>
      <c r="G911" s="228" t="str">
        <f t="shared" si="35"/>
        <v>3-</v>
      </c>
      <c r="H911" s="146" t="str">
        <f t="shared" si="34"/>
        <v>1102</v>
      </c>
    </row>
    <row r="912" spans="1:8" ht="24.75" customHeight="1">
      <c r="A912" s="149">
        <v>911</v>
      </c>
      <c r="B912" s="153" t="s">
        <v>2174</v>
      </c>
      <c r="C912" s="182">
        <v>59.22</v>
      </c>
      <c r="D912" s="149" t="s">
        <v>356</v>
      </c>
      <c r="E912" s="149" t="s">
        <v>657</v>
      </c>
      <c r="F912" s="149"/>
      <c r="G912" s="228" t="str">
        <f t="shared" si="35"/>
        <v>3-</v>
      </c>
      <c r="H912" s="146" t="str">
        <f t="shared" si="34"/>
        <v>1103</v>
      </c>
    </row>
    <row r="913" spans="1:8" ht="24.75" customHeight="1">
      <c r="A913" s="149">
        <v>912</v>
      </c>
      <c r="B913" s="153" t="s">
        <v>2175</v>
      </c>
      <c r="C913" s="182">
        <v>59.22</v>
      </c>
      <c r="D913" s="149" t="s">
        <v>356</v>
      </c>
      <c r="E913" s="149" t="s">
        <v>657</v>
      </c>
      <c r="F913" s="149"/>
      <c r="G913" s="228" t="str">
        <f t="shared" si="35"/>
        <v>3-</v>
      </c>
      <c r="H913" s="146" t="str">
        <f t="shared" ref="H913:H970" si="36">RIGHT(B913,4)</f>
        <v>1104</v>
      </c>
    </row>
    <row r="914" spans="1:8" ht="24.75" customHeight="1">
      <c r="A914" s="149">
        <v>913</v>
      </c>
      <c r="B914" s="153" t="s">
        <v>2176</v>
      </c>
      <c r="C914" s="182">
        <v>60.57</v>
      </c>
      <c r="D914" s="149" t="s">
        <v>356</v>
      </c>
      <c r="E914" s="149" t="s">
        <v>657</v>
      </c>
      <c r="F914" s="149"/>
      <c r="G914" s="228" t="str">
        <f t="shared" si="35"/>
        <v>3-</v>
      </c>
      <c r="H914" s="146" t="str">
        <f t="shared" si="36"/>
        <v>1105</v>
      </c>
    </row>
    <row r="915" spans="1:8" ht="24.75" customHeight="1">
      <c r="A915" s="149">
        <v>914</v>
      </c>
      <c r="B915" s="153" t="s">
        <v>2172</v>
      </c>
      <c r="C915" s="182">
        <v>60.9</v>
      </c>
      <c r="D915" s="149" t="s">
        <v>356</v>
      </c>
      <c r="E915" s="149" t="s">
        <v>657</v>
      </c>
      <c r="F915" s="149"/>
      <c r="G915" s="228" t="str">
        <f t="shared" si="35"/>
        <v>3-</v>
      </c>
      <c r="H915" s="146" t="str">
        <f t="shared" si="36"/>
        <v>1101</v>
      </c>
    </row>
    <row r="916" spans="1:8" ht="24.75" customHeight="1">
      <c r="A916" s="149">
        <v>915</v>
      </c>
      <c r="B916" s="153" t="s">
        <v>3441</v>
      </c>
      <c r="C916" s="182">
        <v>60.26</v>
      </c>
      <c r="D916" s="149" t="s">
        <v>356</v>
      </c>
      <c r="E916" s="149" t="s">
        <v>655</v>
      </c>
      <c r="F916" s="149"/>
      <c r="G916" s="228" t="str">
        <f t="shared" si="35"/>
        <v>4-</v>
      </c>
      <c r="H916" s="146" t="str">
        <f t="shared" si="36"/>
        <v>2203</v>
      </c>
    </row>
    <row r="917" spans="1:8" ht="24.75" customHeight="1">
      <c r="A917" s="149">
        <v>916</v>
      </c>
      <c r="B917" s="153" t="s">
        <v>3442</v>
      </c>
      <c r="C917" s="182">
        <v>60.75</v>
      </c>
      <c r="D917" s="149" t="s">
        <v>356</v>
      </c>
      <c r="E917" s="149" t="s">
        <v>655</v>
      </c>
      <c r="F917" s="149"/>
      <c r="G917" s="228" t="str">
        <f t="shared" si="35"/>
        <v>4-</v>
      </c>
      <c r="H917" s="146" t="str">
        <f t="shared" si="36"/>
        <v>2501</v>
      </c>
    </row>
    <row r="918" spans="1:8" ht="24.75" customHeight="1">
      <c r="A918" s="149">
        <v>917</v>
      </c>
      <c r="B918" s="153" t="s">
        <v>3443</v>
      </c>
      <c r="C918" s="182">
        <v>59.85</v>
      </c>
      <c r="D918" s="149" t="s">
        <v>356</v>
      </c>
      <c r="E918" s="149" t="s">
        <v>655</v>
      </c>
      <c r="F918" s="149"/>
      <c r="G918" s="228" t="str">
        <f t="shared" si="35"/>
        <v>4-</v>
      </c>
      <c r="H918" s="146" t="str">
        <f t="shared" si="36"/>
        <v>1501</v>
      </c>
    </row>
    <row r="919" spans="1:8" ht="24.75" customHeight="1">
      <c r="A919" s="149">
        <v>918</v>
      </c>
      <c r="B919" s="153" t="s">
        <v>3444</v>
      </c>
      <c r="C919" s="182">
        <v>60.26</v>
      </c>
      <c r="D919" s="149" t="s">
        <v>356</v>
      </c>
      <c r="E919" s="149" t="s">
        <v>655</v>
      </c>
      <c r="F919" s="149"/>
      <c r="G919" s="228" t="str">
        <f t="shared" si="35"/>
        <v>4-</v>
      </c>
      <c r="H919" s="146" t="str">
        <f t="shared" si="36"/>
        <v>1502</v>
      </c>
    </row>
    <row r="920" spans="1:8" ht="24.75" customHeight="1">
      <c r="A920" s="149">
        <v>919</v>
      </c>
      <c r="B920" s="153" t="s">
        <v>3445</v>
      </c>
      <c r="C920" s="182">
        <v>58.93</v>
      </c>
      <c r="D920" s="149" t="s">
        <v>356</v>
      </c>
      <c r="E920" s="149" t="s">
        <v>655</v>
      </c>
      <c r="F920" s="149"/>
      <c r="G920" s="228" t="str">
        <f t="shared" si="35"/>
        <v>4-</v>
      </c>
      <c r="H920" s="146" t="str">
        <f t="shared" si="36"/>
        <v>1706</v>
      </c>
    </row>
    <row r="921" spans="1:8" ht="24.75" customHeight="1">
      <c r="A921" s="149">
        <v>920</v>
      </c>
      <c r="B921" s="153" t="s">
        <v>3446</v>
      </c>
      <c r="C921" s="182">
        <v>58.93</v>
      </c>
      <c r="D921" s="149" t="s">
        <v>356</v>
      </c>
      <c r="E921" s="149" t="s">
        <v>655</v>
      </c>
      <c r="F921" s="149"/>
      <c r="G921" s="228" t="str">
        <f t="shared" si="35"/>
        <v>4-</v>
      </c>
      <c r="H921" s="146" t="str">
        <f t="shared" si="36"/>
        <v>1707</v>
      </c>
    </row>
    <row r="922" spans="1:8" ht="24.75" customHeight="1">
      <c r="A922" s="149">
        <v>921</v>
      </c>
      <c r="B922" s="153" t="s">
        <v>3447</v>
      </c>
      <c r="C922" s="182">
        <v>58.5</v>
      </c>
      <c r="D922" s="149" t="s">
        <v>356</v>
      </c>
      <c r="E922" s="149" t="s">
        <v>655</v>
      </c>
      <c r="F922" s="149"/>
      <c r="G922" s="228" t="str">
        <f t="shared" si="35"/>
        <v>4-</v>
      </c>
      <c r="H922" s="146" t="str">
        <f t="shared" si="36"/>
        <v>1708</v>
      </c>
    </row>
    <row r="923" spans="1:8" ht="24.75" customHeight="1">
      <c r="A923" s="149">
        <v>922</v>
      </c>
      <c r="B923" s="153" t="s">
        <v>3448</v>
      </c>
      <c r="C923" s="182">
        <v>60.75</v>
      </c>
      <c r="D923" s="149" t="s">
        <v>356</v>
      </c>
      <c r="E923" s="149" t="s">
        <v>655</v>
      </c>
      <c r="F923" s="149"/>
      <c r="G923" s="228" t="str">
        <f t="shared" si="35"/>
        <v>4-</v>
      </c>
      <c r="H923" s="146" t="str">
        <f t="shared" si="36"/>
        <v>1709</v>
      </c>
    </row>
    <row r="924" spans="1:8" ht="24.75" customHeight="1">
      <c r="A924" s="149">
        <v>923</v>
      </c>
      <c r="B924" s="153" t="s">
        <v>3449</v>
      </c>
      <c r="C924" s="182">
        <v>59.85</v>
      </c>
      <c r="D924" s="149" t="s">
        <v>356</v>
      </c>
      <c r="E924" s="149" t="s">
        <v>655</v>
      </c>
      <c r="F924" s="149"/>
      <c r="G924" s="228" t="str">
        <f t="shared" si="35"/>
        <v>4-</v>
      </c>
      <c r="H924" s="146" t="str">
        <f t="shared" si="36"/>
        <v>1801</v>
      </c>
    </row>
    <row r="925" spans="1:8" ht="24.75" customHeight="1">
      <c r="A925" s="149">
        <v>924</v>
      </c>
      <c r="B925" s="153" t="s">
        <v>3450</v>
      </c>
      <c r="C925" s="182">
        <v>60.26</v>
      </c>
      <c r="D925" s="149" t="s">
        <v>356</v>
      </c>
      <c r="E925" s="149" t="s">
        <v>655</v>
      </c>
      <c r="F925" s="149"/>
      <c r="G925" s="228" t="str">
        <f t="shared" si="35"/>
        <v>4-</v>
      </c>
      <c r="H925" s="146" t="str">
        <f t="shared" si="36"/>
        <v>1802</v>
      </c>
    </row>
    <row r="926" spans="1:8" ht="24.75" customHeight="1">
      <c r="A926" s="149">
        <v>925</v>
      </c>
      <c r="B926" s="153" t="s">
        <v>3451</v>
      </c>
      <c r="C926" s="182">
        <v>60.26</v>
      </c>
      <c r="D926" s="149" t="s">
        <v>356</v>
      </c>
      <c r="E926" s="149" t="s">
        <v>655</v>
      </c>
      <c r="F926" s="149"/>
      <c r="G926" s="228" t="str">
        <f t="shared" si="35"/>
        <v>4-</v>
      </c>
      <c r="H926" s="146" t="str">
        <f t="shared" si="36"/>
        <v>1803</v>
      </c>
    </row>
    <row r="927" spans="1:8" ht="24.75" customHeight="1">
      <c r="A927" s="149">
        <v>926</v>
      </c>
      <c r="B927" s="153" t="s">
        <v>3452</v>
      </c>
      <c r="C927" s="182">
        <v>60.26</v>
      </c>
      <c r="D927" s="149" t="s">
        <v>356</v>
      </c>
      <c r="E927" s="149" t="s">
        <v>655</v>
      </c>
      <c r="F927" s="149"/>
      <c r="G927" s="228" t="str">
        <f t="shared" si="35"/>
        <v>4-</v>
      </c>
      <c r="H927" s="146" t="str">
        <f t="shared" si="36"/>
        <v>1804</v>
      </c>
    </row>
    <row r="928" spans="1:8" ht="24.75" customHeight="1">
      <c r="A928" s="149">
        <v>927</v>
      </c>
      <c r="B928" s="153" t="s">
        <v>3453</v>
      </c>
      <c r="C928" s="182">
        <v>58.5</v>
      </c>
      <c r="D928" s="149" t="s">
        <v>356</v>
      </c>
      <c r="E928" s="149" t="s">
        <v>655</v>
      </c>
      <c r="F928" s="149"/>
      <c r="G928" s="228" t="str">
        <f t="shared" si="35"/>
        <v>4-</v>
      </c>
      <c r="H928" s="146" t="str">
        <f t="shared" si="36"/>
        <v>1805</v>
      </c>
    </row>
    <row r="929" spans="1:8" ht="24.75" customHeight="1">
      <c r="A929" s="149">
        <v>928</v>
      </c>
      <c r="B929" s="153" t="s">
        <v>3454</v>
      </c>
      <c r="C929" s="182">
        <v>58.93</v>
      </c>
      <c r="D929" s="149" t="s">
        <v>356</v>
      </c>
      <c r="E929" s="149" t="s">
        <v>655</v>
      </c>
      <c r="F929" s="149"/>
      <c r="G929" s="228" t="str">
        <f t="shared" si="35"/>
        <v>4-</v>
      </c>
      <c r="H929" s="146" t="str">
        <f t="shared" si="36"/>
        <v>1806</v>
      </c>
    </row>
    <row r="930" spans="1:8" ht="24.75" customHeight="1">
      <c r="A930" s="149">
        <v>929</v>
      </c>
      <c r="B930" s="153" t="s">
        <v>3455</v>
      </c>
      <c r="C930" s="182">
        <v>58.93</v>
      </c>
      <c r="D930" s="149" t="s">
        <v>356</v>
      </c>
      <c r="E930" s="149" t="s">
        <v>655</v>
      </c>
      <c r="F930" s="149"/>
      <c r="G930" s="228" t="str">
        <f t="shared" si="35"/>
        <v>4-</v>
      </c>
      <c r="H930" s="146" t="str">
        <f t="shared" si="36"/>
        <v>1807</v>
      </c>
    </row>
    <row r="931" spans="1:8" ht="24.75" customHeight="1">
      <c r="A931" s="149">
        <v>930</v>
      </c>
      <c r="B931" s="153" t="s">
        <v>3456</v>
      </c>
      <c r="C931" s="182">
        <v>58.5</v>
      </c>
      <c r="D931" s="149" t="s">
        <v>356</v>
      </c>
      <c r="E931" s="149" t="s">
        <v>655</v>
      </c>
      <c r="F931" s="149"/>
      <c r="G931" s="228" t="str">
        <f t="shared" si="35"/>
        <v>4-</v>
      </c>
      <c r="H931" s="146" t="str">
        <f t="shared" si="36"/>
        <v>1808</v>
      </c>
    </row>
    <row r="932" spans="1:8" ht="24.75" customHeight="1">
      <c r="A932" s="149">
        <v>931</v>
      </c>
      <c r="B932" s="153" t="s">
        <v>3457</v>
      </c>
      <c r="C932" s="182">
        <v>60.75</v>
      </c>
      <c r="D932" s="149" t="s">
        <v>356</v>
      </c>
      <c r="E932" s="149" t="s">
        <v>655</v>
      </c>
      <c r="F932" s="149"/>
      <c r="G932" s="228" t="str">
        <f t="shared" si="35"/>
        <v>4-</v>
      </c>
      <c r="H932" s="146" t="str">
        <f t="shared" si="36"/>
        <v>1809</v>
      </c>
    </row>
    <row r="933" spans="1:8" ht="24.75" customHeight="1">
      <c r="A933" s="149">
        <v>932</v>
      </c>
      <c r="B933" s="165" t="s">
        <v>3458</v>
      </c>
      <c r="C933" s="191">
        <v>59.85</v>
      </c>
      <c r="D933" s="149" t="s">
        <v>356</v>
      </c>
      <c r="E933" s="149" t="s">
        <v>655</v>
      </c>
      <c r="F933" s="149"/>
      <c r="G933" s="228" t="str">
        <f t="shared" si="35"/>
        <v>4-</v>
      </c>
      <c r="H933" s="146" t="str">
        <f t="shared" si="36"/>
        <v>-501</v>
      </c>
    </row>
    <row r="934" spans="1:8" ht="24.75" customHeight="1">
      <c r="A934" s="149">
        <v>933</v>
      </c>
      <c r="B934" s="165" t="s">
        <v>3459</v>
      </c>
      <c r="C934" s="191">
        <v>60.26</v>
      </c>
      <c r="D934" s="149" t="s">
        <v>356</v>
      </c>
      <c r="E934" s="149" t="s">
        <v>655</v>
      </c>
      <c r="F934" s="149"/>
      <c r="G934" s="228" t="str">
        <f t="shared" si="35"/>
        <v>4-</v>
      </c>
      <c r="H934" s="146" t="str">
        <f t="shared" si="36"/>
        <v>-502</v>
      </c>
    </row>
    <row r="935" spans="1:8" ht="24.75" customHeight="1">
      <c r="A935" s="149">
        <v>934</v>
      </c>
      <c r="B935" s="165" t="s">
        <v>1552</v>
      </c>
      <c r="C935" s="191">
        <v>56.65</v>
      </c>
      <c r="D935" s="149" t="s">
        <v>356</v>
      </c>
      <c r="E935" s="149" t="s">
        <v>657</v>
      </c>
      <c r="F935" s="149"/>
      <c r="G935" s="228" t="str">
        <f t="shared" si="35"/>
        <v>4-</v>
      </c>
      <c r="H935" s="146" t="str">
        <f t="shared" si="36"/>
        <v>-304</v>
      </c>
    </row>
    <row r="936" spans="1:8" ht="24.75" customHeight="1">
      <c r="A936" s="149">
        <v>935</v>
      </c>
      <c r="B936" s="165" t="s">
        <v>1555</v>
      </c>
      <c r="C936" s="191">
        <v>59.58</v>
      </c>
      <c r="D936" s="149" t="s">
        <v>356</v>
      </c>
      <c r="E936" s="149" t="s">
        <v>657</v>
      </c>
      <c r="F936" s="149"/>
      <c r="G936" s="228" t="str">
        <f t="shared" si="35"/>
        <v>4-</v>
      </c>
      <c r="H936" s="146" t="str">
        <f t="shared" si="36"/>
        <v>-403</v>
      </c>
    </row>
    <row r="937" spans="1:8" ht="24.75" customHeight="1">
      <c r="A937" s="149">
        <v>936</v>
      </c>
      <c r="B937" s="165" t="s">
        <v>1556</v>
      </c>
      <c r="C937" s="191">
        <v>56.72</v>
      </c>
      <c r="D937" s="149" t="s">
        <v>356</v>
      </c>
      <c r="E937" s="149" t="s">
        <v>657</v>
      </c>
      <c r="F937" s="149"/>
      <c r="G937" s="228" t="str">
        <f t="shared" si="35"/>
        <v>4-</v>
      </c>
      <c r="H937" s="146" t="str">
        <f t="shared" si="36"/>
        <v>-404</v>
      </c>
    </row>
    <row r="938" spans="1:8" ht="24.75" customHeight="1">
      <c r="A938" s="149">
        <v>937</v>
      </c>
      <c r="B938" s="165" t="s">
        <v>1557</v>
      </c>
      <c r="C938" s="191">
        <v>60.34</v>
      </c>
      <c r="D938" s="149" t="s">
        <v>356</v>
      </c>
      <c r="E938" s="149" t="s">
        <v>657</v>
      </c>
      <c r="F938" s="149"/>
      <c r="G938" s="228" t="str">
        <f t="shared" si="35"/>
        <v>4-</v>
      </c>
      <c r="H938" s="146" t="str">
        <f t="shared" si="36"/>
        <v>-405</v>
      </c>
    </row>
    <row r="939" spans="1:8" ht="24.75" customHeight="1">
      <c r="A939" s="149">
        <v>938</v>
      </c>
      <c r="B939" s="165" t="s">
        <v>1560</v>
      </c>
      <c r="C939" s="191">
        <v>59.58</v>
      </c>
      <c r="D939" s="149" t="s">
        <v>356</v>
      </c>
      <c r="E939" s="149" t="s">
        <v>657</v>
      </c>
      <c r="F939" s="149"/>
      <c r="G939" s="228" t="str">
        <f t="shared" si="35"/>
        <v>4-</v>
      </c>
      <c r="H939" s="146" t="str">
        <f t="shared" si="36"/>
        <v>-503</v>
      </c>
    </row>
    <row r="940" spans="1:8" ht="24.75" customHeight="1">
      <c r="A940" s="149">
        <v>939</v>
      </c>
      <c r="B940" s="165" t="s">
        <v>1561</v>
      </c>
      <c r="C940" s="191">
        <v>56.72</v>
      </c>
      <c r="D940" s="149" t="s">
        <v>356</v>
      </c>
      <c r="E940" s="149" t="s">
        <v>657</v>
      </c>
      <c r="F940" s="149"/>
      <c r="G940" s="228" t="str">
        <f t="shared" si="35"/>
        <v>4-</v>
      </c>
      <c r="H940" s="146" t="str">
        <f t="shared" si="36"/>
        <v>-504</v>
      </c>
    </row>
    <row r="941" spans="1:8" ht="24.75" customHeight="1">
      <c r="A941" s="149">
        <v>940</v>
      </c>
      <c r="B941" s="165" t="s">
        <v>1562</v>
      </c>
      <c r="C941" s="191">
        <v>60.34</v>
      </c>
      <c r="D941" s="149" t="s">
        <v>356</v>
      </c>
      <c r="E941" s="149" t="s">
        <v>657</v>
      </c>
      <c r="F941" s="149"/>
      <c r="G941" s="228" t="str">
        <f t="shared" si="35"/>
        <v>4-</v>
      </c>
      <c r="H941" s="146" t="str">
        <f t="shared" si="36"/>
        <v>-505</v>
      </c>
    </row>
    <row r="942" spans="1:8" ht="24.75" customHeight="1">
      <c r="A942" s="149">
        <v>941</v>
      </c>
      <c r="B942" s="165" t="s">
        <v>1754</v>
      </c>
      <c r="C942" s="191">
        <v>60.26</v>
      </c>
      <c r="D942" s="149" t="s">
        <v>356</v>
      </c>
      <c r="E942" s="149" t="s">
        <v>655</v>
      </c>
      <c r="F942" s="149"/>
      <c r="G942" s="228" t="str">
        <f t="shared" si="35"/>
        <v>4-</v>
      </c>
      <c r="H942" s="146" t="str">
        <f t="shared" si="36"/>
        <v>2102</v>
      </c>
    </row>
    <row r="943" spans="1:8" ht="24.75" customHeight="1">
      <c r="A943" s="149">
        <v>942</v>
      </c>
      <c r="B943" s="165" t="s">
        <v>1755</v>
      </c>
      <c r="C943" s="191">
        <v>58.5</v>
      </c>
      <c r="D943" s="149" t="s">
        <v>356</v>
      </c>
      <c r="E943" s="149" t="s">
        <v>655</v>
      </c>
      <c r="F943" s="149"/>
      <c r="G943" s="228" t="str">
        <f t="shared" si="35"/>
        <v>4-</v>
      </c>
      <c r="H943" s="146" t="str">
        <f t="shared" si="36"/>
        <v>2103</v>
      </c>
    </row>
    <row r="944" spans="1:8" ht="24.75" customHeight="1">
      <c r="A944" s="149">
        <v>943</v>
      </c>
      <c r="B944" s="165" t="s">
        <v>3460</v>
      </c>
      <c r="C944" s="191">
        <v>60.43</v>
      </c>
      <c r="D944" s="149" t="s">
        <v>356</v>
      </c>
      <c r="E944" s="149" t="s">
        <v>655</v>
      </c>
      <c r="F944" s="149"/>
      <c r="G944" s="228" t="str">
        <f t="shared" si="35"/>
        <v>4-</v>
      </c>
      <c r="H944" s="146" t="str">
        <f t="shared" si="36"/>
        <v>-409</v>
      </c>
    </row>
    <row r="945" spans="1:8" ht="24.75" customHeight="1">
      <c r="A945" s="149">
        <v>944</v>
      </c>
      <c r="B945" s="165" t="s">
        <v>3461</v>
      </c>
      <c r="C945" s="191">
        <v>60.26</v>
      </c>
      <c r="D945" s="149" t="s">
        <v>356</v>
      </c>
      <c r="E945" s="149" t="s">
        <v>655</v>
      </c>
      <c r="F945" s="149"/>
      <c r="G945" s="228" t="str">
        <f t="shared" si="35"/>
        <v>4-</v>
      </c>
      <c r="H945" s="146" t="str">
        <f t="shared" si="36"/>
        <v>-503</v>
      </c>
    </row>
    <row r="946" spans="1:8" ht="24.75" customHeight="1">
      <c r="A946" s="149">
        <v>945</v>
      </c>
      <c r="B946" s="165" t="s">
        <v>3462</v>
      </c>
      <c r="C946" s="191">
        <v>60.7</v>
      </c>
      <c r="D946" s="149" t="s">
        <v>356</v>
      </c>
      <c r="E946" s="149" t="s">
        <v>657</v>
      </c>
      <c r="F946" s="149"/>
      <c r="G946" s="228" t="str">
        <f t="shared" si="35"/>
        <v>1-</v>
      </c>
      <c r="H946" s="146" t="str">
        <f t="shared" si="36"/>
        <v>1007</v>
      </c>
    </row>
    <row r="947" spans="1:8" ht="24.75" customHeight="1">
      <c r="A947" s="149">
        <v>946</v>
      </c>
      <c r="B947" s="165" t="s">
        <v>3463</v>
      </c>
      <c r="C947" s="191">
        <v>60.7</v>
      </c>
      <c r="D947" s="149" t="s">
        <v>356</v>
      </c>
      <c r="E947" s="149" t="s">
        <v>657</v>
      </c>
      <c r="F947" s="149"/>
      <c r="G947" s="228" t="str">
        <f t="shared" si="35"/>
        <v>1-</v>
      </c>
      <c r="H947" s="146" t="str">
        <f t="shared" si="36"/>
        <v>-707</v>
      </c>
    </row>
    <row r="948" spans="1:8" ht="24.75" customHeight="1">
      <c r="A948" s="149">
        <v>947</v>
      </c>
      <c r="B948" s="165" t="s">
        <v>2165</v>
      </c>
      <c r="C948" s="191">
        <v>59.22</v>
      </c>
      <c r="D948" s="149" t="s">
        <v>356</v>
      </c>
      <c r="E948" s="149" t="s">
        <v>657</v>
      </c>
      <c r="F948" s="149"/>
      <c r="G948" s="228" t="str">
        <f t="shared" si="35"/>
        <v>3-</v>
      </c>
      <c r="H948" s="146" t="str">
        <f t="shared" si="36"/>
        <v>-802</v>
      </c>
    </row>
    <row r="949" spans="1:8" ht="24.75" customHeight="1">
      <c r="A949" s="149">
        <v>948</v>
      </c>
      <c r="B949" s="165" t="s">
        <v>2166</v>
      </c>
      <c r="C949" s="191">
        <v>59.22</v>
      </c>
      <c r="D949" s="149" t="s">
        <v>356</v>
      </c>
      <c r="E949" s="149" t="s">
        <v>657</v>
      </c>
      <c r="F949" s="149"/>
      <c r="G949" s="228" t="str">
        <f t="shared" si="35"/>
        <v>3-</v>
      </c>
      <c r="H949" s="146" t="str">
        <f t="shared" si="36"/>
        <v>-803</v>
      </c>
    </row>
    <row r="950" spans="1:8" ht="24.75" customHeight="1">
      <c r="A950" s="149">
        <v>949</v>
      </c>
      <c r="B950" s="165" t="s">
        <v>2167</v>
      </c>
      <c r="C950" s="191">
        <v>59.22</v>
      </c>
      <c r="D950" s="149" t="s">
        <v>356</v>
      </c>
      <c r="E950" s="149" t="s">
        <v>657</v>
      </c>
      <c r="F950" s="149"/>
      <c r="G950" s="228" t="str">
        <f t="shared" si="35"/>
        <v>3-</v>
      </c>
      <c r="H950" s="146" t="str">
        <f t="shared" si="36"/>
        <v>-804</v>
      </c>
    </row>
    <row r="951" spans="1:8" ht="24.75" customHeight="1">
      <c r="A951" s="149">
        <v>950</v>
      </c>
      <c r="B951" s="165" t="s">
        <v>2168</v>
      </c>
      <c r="C951" s="191">
        <v>60.57</v>
      </c>
      <c r="D951" s="149" t="s">
        <v>356</v>
      </c>
      <c r="E951" s="149" t="s">
        <v>657</v>
      </c>
      <c r="F951" s="149"/>
      <c r="G951" s="228" t="str">
        <f t="shared" si="35"/>
        <v>3-</v>
      </c>
      <c r="H951" s="146" t="str">
        <f t="shared" si="36"/>
        <v>-805</v>
      </c>
    </row>
    <row r="952" spans="1:8" ht="24.75" customHeight="1">
      <c r="A952" s="149">
        <v>951</v>
      </c>
      <c r="B952" s="165" t="s">
        <v>3464</v>
      </c>
      <c r="C952" s="191">
        <v>58.77</v>
      </c>
      <c r="D952" s="149" t="s">
        <v>356</v>
      </c>
      <c r="E952" s="149" t="s">
        <v>657</v>
      </c>
      <c r="F952" s="149"/>
      <c r="G952" s="228" t="str">
        <f t="shared" si="35"/>
        <v>3-</v>
      </c>
      <c r="H952" s="146" t="str">
        <f t="shared" si="36"/>
        <v>-806</v>
      </c>
    </row>
    <row r="953" spans="1:8" ht="24.75" customHeight="1">
      <c r="A953" s="149">
        <v>952</v>
      </c>
      <c r="B953" s="165" t="s">
        <v>3465</v>
      </c>
      <c r="C953" s="191">
        <v>60.83</v>
      </c>
      <c r="D953" s="149" t="s">
        <v>356</v>
      </c>
      <c r="E953" s="149" t="s">
        <v>657</v>
      </c>
      <c r="F953" s="149"/>
      <c r="G953" s="228" t="str">
        <f t="shared" si="35"/>
        <v>3-</v>
      </c>
      <c r="H953" s="146" t="str">
        <f t="shared" si="36"/>
        <v>-807</v>
      </c>
    </row>
    <row r="954" spans="1:8" ht="24.75" customHeight="1">
      <c r="A954" s="149">
        <v>953</v>
      </c>
      <c r="B954" s="165" t="s">
        <v>3466</v>
      </c>
      <c r="C954" s="191">
        <v>60.9</v>
      </c>
      <c r="D954" s="149" t="s">
        <v>356</v>
      </c>
      <c r="E954" s="149" t="s">
        <v>657</v>
      </c>
      <c r="F954" s="149"/>
      <c r="G954" s="228" t="str">
        <f t="shared" si="35"/>
        <v>3-</v>
      </c>
      <c r="H954" s="146" t="str">
        <f t="shared" si="36"/>
        <v>-808</v>
      </c>
    </row>
    <row r="955" spans="1:8" ht="24.75" customHeight="1">
      <c r="A955" s="149">
        <v>954</v>
      </c>
      <c r="B955" s="165" t="s">
        <v>2222</v>
      </c>
      <c r="C955" s="191">
        <v>60.9</v>
      </c>
      <c r="D955" s="149" t="s">
        <v>356</v>
      </c>
      <c r="E955" s="149" t="s">
        <v>657</v>
      </c>
      <c r="F955" s="149"/>
      <c r="G955" s="228" t="str">
        <f t="shared" si="35"/>
        <v>3-</v>
      </c>
      <c r="H955" s="146" t="str">
        <f t="shared" si="36"/>
        <v>-901</v>
      </c>
    </row>
    <row r="956" spans="1:8" ht="24.75" customHeight="1">
      <c r="A956" s="149">
        <v>955</v>
      </c>
      <c r="B956" s="165" t="s">
        <v>2223</v>
      </c>
      <c r="C956" s="191">
        <v>59.22</v>
      </c>
      <c r="D956" s="149" t="s">
        <v>356</v>
      </c>
      <c r="E956" s="149" t="s">
        <v>657</v>
      </c>
      <c r="F956" s="149"/>
      <c r="G956" s="228" t="str">
        <f t="shared" si="35"/>
        <v>3-</v>
      </c>
      <c r="H956" s="146" t="str">
        <f t="shared" si="36"/>
        <v>-902</v>
      </c>
    </row>
    <row r="957" spans="1:8" ht="24.75" customHeight="1">
      <c r="A957" s="149">
        <v>956</v>
      </c>
      <c r="B957" s="165" t="s">
        <v>2224</v>
      </c>
      <c r="C957" s="191">
        <v>59.22</v>
      </c>
      <c r="D957" s="149" t="s">
        <v>356</v>
      </c>
      <c r="E957" s="149" t="s">
        <v>657</v>
      </c>
      <c r="F957" s="149"/>
      <c r="G957" s="228" t="str">
        <f t="shared" si="35"/>
        <v>3-</v>
      </c>
      <c r="H957" s="146" t="str">
        <f t="shared" si="36"/>
        <v>-903</v>
      </c>
    </row>
    <row r="958" spans="1:8" ht="24.75" customHeight="1">
      <c r="A958" s="149">
        <v>957</v>
      </c>
      <c r="B958" s="165" t="s">
        <v>3467</v>
      </c>
      <c r="C958" s="191">
        <v>59.54</v>
      </c>
      <c r="D958" s="149" t="s">
        <v>356</v>
      </c>
      <c r="E958" s="149" t="s">
        <v>655</v>
      </c>
      <c r="F958" s="149"/>
      <c r="G958" s="228" t="str">
        <f t="shared" si="35"/>
        <v>4-</v>
      </c>
      <c r="H958" s="146" t="str">
        <f t="shared" si="36"/>
        <v>-101</v>
      </c>
    </row>
    <row r="959" spans="1:8" ht="24.75" customHeight="1">
      <c r="A959" s="149">
        <v>958</v>
      </c>
      <c r="B959" s="165" t="s">
        <v>3468</v>
      </c>
      <c r="C959" s="191">
        <v>60.19</v>
      </c>
      <c r="D959" s="149" t="s">
        <v>356</v>
      </c>
      <c r="E959" s="149" t="s">
        <v>655</v>
      </c>
      <c r="F959" s="149"/>
      <c r="G959" s="228" t="str">
        <f t="shared" si="35"/>
        <v>4-</v>
      </c>
      <c r="H959" s="146" t="str">
        <f t="shared" si="36"/>
        <v>-102</v>
      </c>
    </row>
    <row r="960" spans="1:8" ht="24.75" customHeight="1">
      <c r="A960" s="149">
        <v>959</v>
      </c>
      <c r="B960" s="165" t="s">
        <v>3469</v>
      </c>
      <c r="C960" s="191">
        <v>60.26</v>
      </c>
      <c r="D960" s="149" t="s">
        <v>356</v>
      </c>
      <c r="E960" s="149" t="s">
        <v>655</v>
      </c>
      <c r="F960" s="149"/>
      <c r="G960" s="228" t="str">
        <f t="shared" si="35"/>
        <v>4-</v>
      </c>
      <c r="H960" s="146" t="str">
        <f t="shared" si="36"/>
        <v>1402</v>
      </c>
    </row>
    <row r="961" spans="1:8" ht="24.75" customHeight="1">
      <c r="A961" s="149">
        <v>960</v>
      </c>
      <c r="B961" s="165" t="s">
        <v>3470</v>
      </c>
      <c r="C961" s="191">
        <v>60.26</v>
      </c>
      <c r="D961" s="149" t="s">
        <v>356</v>
      </c>
      <c r="E961" s="149" t="s">
        <v>655</v>
      </c>
      <c r="F961" s="149"/>
      <c r="G961" s="228" t="str">
        <f t="shared" si="35"/>
        <v>4-</v>
      </c>
      <c r="H961" s="146" t="str">
        <f t="shared" si="36"/>
        <v>1403</v>
      </c>
    </row>
    <row r="962" spans="1:8" ht="24.75" customHeight="1">
      <c r="A962" s="149">
        <v>961</v>
      </c>
      <c r="B962" s="165" t="s">
        <v>3471</v>
      </c>
      <c r="C962" s="191">
        <v>60.26</v>
      </c>
      <c r="D962" s="149" t="s">
        <v>356</v>
      </c>
      <c r="E962" s="149" t="s">
        <v>655</v>
      </c>
      <c r="F962" s="149"/>
      <c r="G962" s="228" t="str">
        <f t="shared" si="35"/>
        <v>4-</v>
      </c>
      <c r="H962" s="146" t="str">
        <f t="shared" si="36"/>
        <v>1404</v>
      </c>
    </row>
    <row r="963" spans="1:8" ht="24.75" customHeight="1">
      <c r="A963" s="149">
        <v>962</v>
      </c>
      <c r="B963" s="165" t="s">
        <v>3472</v>
      </c>
      <c r="C963" s="191">
        <v>58.5</v>
      </c>
      <c r="D963" s="149" t="s">
        <v>356</v>
      </c>
      <c r="E963" s="149" t="s">
        <v>655</v>
      </c>
      <c r="F963" s="149"/>
      <c r="G963" s="228" t="str">
        <f t="shared" ref="G963:G970" si="37">LEFT(B963,2)</f>
        <v>4-</v>
      </c>
      <c r="H963" s="146" t="str">
        <f t="shared" si="36"/>
        <v>1405</v>
      </c>
    </row>
    <row r="964" spans="1:8" ht="24.75" customHeight="1">
      <c r="A964" s="149">
        <v>963</v>
      </c>
      <c r="B964" s="165" t="s">
        <v>3473</v>
      </c>
      <c r="C964" s="191">
        <v>58.93</v>
      </c>
      <c r="D964" s="149" t="s">
        <v>356</v>
      </c>
      <c r="E964" s="149" t="s">
        <v>655</v>
      </c>
      <c r="F964" s="149"/>
      <c r="G964" s="228" t="str">
        <f t="shared" si="37"/>
        <v>4-</v>
      </c>
      <c r="H964" s="146" t="str">
        <f t="shared" si="36"/>
        <v>2007</v>
      </c>
    </row>
    <row r="965" spans="1:8" ht="24.75" customHeight="1">
      <c r="A965" s="149">
        <v>964</v>
      </c>
      <c r="B965" s="165" t="s">
        <v>3474</v>
      </c>
      <c r="C965" s="191">
        <v>60.26</v>
      </c>
      <c r="D965" s="149" t="s">
        <v>356</v>
      </c>
      <c r="E965" s="149" t="s">
        <v>655</v>
      </c>
      <c r="F965" s="149"/>
      <c r="G965" s="228" t="str">
        <f t="shared" si="37"/>
        <v>4-</v>
      </c>
      <c r="H965" s="146" t="str">
        <f t="shared" si="36"/>
        <v>-504</v>
      </c>
    </row>
    <row r="966" spans="1:8" ht="24.75" customHeight="1">
      <c r="A966" s="149">
        <v>965</v>
      </c>
      <c r="B966" s="165" t="s">
        <v>3475</v>
      </c>
      <c r="C966" s="191">
        <v>60.19</v>
      </c>
      <c r="D966" s="149" t="s">
        <v>356</v>
      </c>
      <c r="E966" s="149" t="s">
        <v>655</v>
      </c>
      <c r="F966" s="149"/>
      <c r="G966" s="228" t="str">
        <f t="shared" si="37"/>
        <v>4-</v>
      </c>
      <c r="H966" s="146" t="str">
        <f t="shared" si="36"/>
        <v>-103</v>
      </c>
    </row>
    <row r="967" spans="1:8" ht="24.75" customHeight="1">
      <c r="A967" s="149">
        <v>966</v>
      </c>
      <c r="B967" s="165" t="s">
        <v>3476</v>
      </c>
      <c r="C967" s="191">
        <v>60.19</v>
      </c>
      <c r="D967" s="149" t="s">
        <v>356</v>
      </c>
      <c r="E967" s="149" t="s">
        <v>655</v>
      </c>
      <c r="F967" s="149"/>
      <c r="G967" s="228" t="str">
        <f t="shared" si="37"/>
        <v>4-</v>
      </c>
      <c r="H967" s="146" t="str">
        <f t="shared" si="36"/>
        <v>-104</v>
      </c>
    </row>
    <row r="968" spans="1:8" ht="24.75" customHeight="1">
      <c r="A968" s="149">
        <v>967</v>
      </c>
      <c r="B968" s="165" t="s">
        <v>3477</v>
      </c>
      <c r="C968" s="191">
        <v>58.43</v>
      </c>
      <c r="D968" s="149" t="s">
        <v>356</v>
      </c>
      <c r="E968" s="149" t="s">
        <v>655</v>
      </c>
      <c r="F968" s="149"/>
      <c r="G968" s="228" t="str">
        <f t="shared" si="37"/>
        <v>4-</v>
      </c>
      <c r="H968" s="146" t="str">
        <f t="shared" si="36"/>
        <v>-105</v>
      </c>
    </row>
    <row r="969" spans="1:8" ht="24.75" customHeight="1">
      <c r="A969" s="149">
        <v>968</v>
      </c>
      <c r="B969" s="165" t="s">
        <v>3478</v>
      </c>
      <c r="C969" s="191">
        <v>58.87</v>
      </c>
      <c r="D969" s="149" t="s">
        <v>356</v>
      </c>
      <c r="E969" s="149" t="s">
        <v>655</v>
      </c>
      <c r="F969" s="149"/>
      <c r="G969" s="228" t="str">
        <f t="shared" si="37"/>
        <v>4-</v>
      </c>
      <c r="H969" s="146" t="str">
        <f t="shared" si="36"/>
        <v>-106</v>
      </c>
    </row>
    <row r="970" spans="1:8" ht="24.75" customHeight="1">
      <c r="A970" s="149">
        <v>969</v>
      </c>
      <c r="B970" s="165" t="s">
        <v>3479</v>
      </c>
      <c r="C970" s="191">
        <v>58.87</v>
      </c>
      <c r="D970" s="149" t="s">
        <v>356</v>
      </c>
      <c r="E970" s="149" t="s">
        <v>655</v>
      </c>
      <c r="F970" s="149"/>
      <c r="G970" s="228" t="str">
        <f t="shared" si="37"/>
        <v>4-</v>
      </c>
      <c r="H970" s="146" t="str">
        <f t="shared" si="36"/>
        <v>-107</v>
      </c>
    </row>
  </sheetData>
  <autoFilter ref="A1:I970" xr:uid="{00000000-0009-0000-0000-000012000000}"/>
  <phoneticPr fontId="1"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7"/>
  <sheetViews>
    <sheetView zoomScaleNormal="100" workbookViewId="0">
      <selection activeCell="H4" sqref="H4"/>
    </sheetView>
  </sheetViews>
  <sheetFormatPr defaultColWidth="22.875" defaultRowHeight="13.5"/>
  <cols>
    <col min="1" max="1" width="8" style="5" customWidth="1"/>
    <col min="2" max="2" width="14.625" style="5" customWidth="1"/>
    <col min="3" max="3" width="15.5" style="5" customWidth="1"/>
    <col min="4" max="4" width="38.375" style="5" customWidth="1"/>
    <col min="5" max="7" width="10.25" style="5" customWidth="1"/>
    <col min="8" max="16384" width="22.875" style="5"/>
  </cols>
  <sheetData>
    <row r="1" spans="1:9">
      <c r="A1" s="38" t="s">
        <v>77</v>
      </c>
      <c r="B1" s="38" t="s">
        <v>78</v>
      </c>
      <c r="C1" s="38" t="s">
        <v>79</v>
      </c>
      <c r="D1" s="38" t="s">
        <v>80</v>
      </c>
    </row>
    <row r="2" spans="1:9" ht="75.75">
      <c r="A2" s="39">
        <v>1</v>
      </c>
      <c r="B2" s="38" t="s">
        <v>81</v>
      </c>
      <c r="C2" s="70" t="e">
        <f>I2</f>
        <v>#REF!</v>
      </c>
      <c r="D2" s="40" t="s">
        <v>148</v>
      </c>
      <c r="E2" s="5">
        <v>342254617.81999999</v>
      </c>
      <c r="F2" s="54">
        <f>E2/60</f>
        <v>5704243.6303333333</v>
      </c>
      <c r="H2" s="5" t="e">
        <f>4500*E4</f>
        <v>#REF!</v>
      </c>
      <c r="I2" s="5" t="e">
        <f>H2/60</f>
        <v>#REF!</v>
      </c>
    </row>
    <row r="3" spans="1:9">
      <c r="A3" s="39">
        <v>2</v>
      </c>
      <c r="B3" s="38" t="s">
        <v>82</v>
      </c>
      <c r="C3" s="55" t="e">
        <f>C4+C5+C6</f>
        <v>#REF!</v>
      </c>
      <c r="D3" s="41" t="s">
        <v>83</v>
      </c>
    </row>
    <row r="4" spans="1:9" ht="63">
      <c r="A4" s="39">
        <v>2.1</v>
      </c>
      <c r="B4" s="38" t="s">
        <v>84</v>
      </c>
      <c r="C4" s="95" t="e">
        <f>ROUND(F4,0)</f>
        <v>#REF!</v>
      </c>
      <c r="D4" s="41" t="s">
        <v>232</v>
      </c>
      <c r="E4" s="96" t="e">
        <f>#REF!</f>
        <v>#REF!</v>
      </c>
      <c r="F4" s="5" t="e">
        <f>E4*1.5*12</f>
        <v>#REF!</v>
      </c>
      <c r="H4" s="5" t="s">
        <v>306</v>
      </c>
    </row>
    <row r="5" spans="1:9" ht="49.5">
      <c r="A5" s="39">
        <v>2.2000000000000002</v>
      </c>
      <c r="B5" s="38" t="s">
        <v>85</v>
      </c>
      <c r="C5" s="69" t="e">
        <f>ROUND(I2*0.3%,0)</f>
        <v>#REF!</v>
      </c>
      <c r="D5" s="41" t="s">
        <v>151</v>
      </c>
      <c r="E5" s="5">
        <v>25669.1</v>
      </c>
    </row>
    <row r="6" spans="1:9" ht="37.5">
      <c r="A6" s="39">
        <v>2.2999999999999998</v>
      </c>
      <c r="B6" s="38" t="s">
        <v>86</v>
      </c>
      <c r="C6" s="39" t="e">
        <f>ROUND(E6,0)</f>
        <v>#REF!</v>
      </c>
      <c r="D6" s="41" t="s">
        <v>231</v>
      </c>
      <c r="E6" s="5" t="e">
        <f>F6*E4*12</f>
        <v>#REF!</v>
      </c>
      <c r="F6" s="138">
        <v>3.68</v>
      </c>
      <c r="H6" s="335"/>
      <c r="I6" s="335"/>
    </row>
    <row r="7" spans="1:9">
      <c r="A7" s="39">
        <v>3</v>
      </c>
      <c r="B7" s="38" t="s">
        <v>87</v>
      </c>
      <c r="C7" s="39" t="e">
        <f>C8+C9+C10</f>
        <v>#REF!</v>
      </c>
      <c r="D7" s="41" t="s">
        <v>88</v>
      </c>
    </row>
    <row r="8" spans="1:9" ht="37.5">
      <c r="A8" s="39">
        <v>3.1</v>
      </c>
      <c r="B8" s="38" t="s">
        <v>89</v>
      </c>
      <c r="C8" s="39" t="e">
        <f>F8</f>
        <v>#REF!</v>
      </c>
      <c r="D8" s="40" t="s">
        <v>233</v>
      </c>
      <c r="E8" s="5" t="e">
        <f>ROUND(比较法!C28*E4*12,0)</f>
        <v>#REF!</v>
      </c>
      <c r="F8" s="5" t="e">
        <f>ROUND(E8*0.02,0)</f>
        <v>#REF!</v>
      </c>
    </row>
    <row r="9" spans="1:9" ht="96">
      <c r="A9" s="39">
        <v>3.2</v>
      </c>
      <c r="B9" s="38" t="s">
        <v>90</v>
      </c>
      <c r="C9" s="69">
        <v>0</v>
      </c>
      <c r="D9" s="40" t="s">
        <v>149</v>
      </c>
      <c r="E9" s="5" t="e">
        <f>C2*0.7</f>
        <v>#REF!</v>
      </c>
      <c r="F9" s="5">
        <f>4.75%*0.9</f>
        <v>4.2750000000000003E-2</v>
      </c>
      <c r="G9" s="5" t="e">
        <f>E9*F9</f>
        <v>#REF!</v>
      </c>
    </row>
    <row r="10" spans="1:9" ht="73.5">
      <c r="A10" s="39">
        <v>3.3</v>
      </c>
      <c r="B10" s="38" t="s">
        <v>91</v>
      </c>
      <c r="C10" s="69" t="e">
        <f>ROUND((C2+C3+C8+C9)*3%,0)</f>
        <v>#REF!</v>
      </c>
      <c r="D10" s="40" t="s">
        <v>150</v>
      </c>
    </row>
    <row r="11" spans="1:9">
      <c r="A11" s="39">
        <v>4</v>
      </c>
      <c r="B11" s="38" t="s">
        <v>92</v>
      </c>
      <c r="C11" s="55" t="e">
        <f>C2+C3+C7</f>
        <v>#REF!</v>
      </c>
      <c r="D11" s="41" t="s">
        <v>93</v>
      </c>
    </row>
    <row r="12" spans="1:9" ht="25.5">
      <c r="A12" s="39">
        <v>5</v>
      </c>
      <c r="B12" s="38" t="s">
        <v>94</v>
      </c>
      <c r="C12" s="39" t="e">
        <f>ROUND(C11/E4/12,0)</f>
        <v>#REF!</v>
      </c>
      <c r="D12" s="41" t="s">
        <v>133</v>
      </c>
    </row>
    <row r="14" spans="1:9">
      <c r="E14" s="65"/>
    </row>
    <row r="15" spans="1:9">
      <c r="E15" s="66"/>
    </row>
    <row r="16" spans="1:9">
      <c r="E16" s="66"/>
    </row>
    <row r="17" spans="5:5">
      <c r="E17" s="65"/>
    </row>
  </sheetData>
  <mergeCells count="1">
    <mergeCell ref="H6:I6"/>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AB30"/>
  <sheetViews>
    <sheetView topLeftCell="A15" zoomScale="90" zoomScaleNormal="90" zoomScaleSheetLayoutView="100" workbookViewId="0">
      <selection activeCell="I20" sqref="I20"/>
    </sheetView>
  </sheetViews>
  <sheetFormatPr defaultColWidth="9" defaultRowHeight="13.5"/>
  <cols>
    <col min="1" max="2" width="9" style="5"/>
    <col min="3" max="3" width="18.125" style="5" customWidth="1"/>
    <col min="4" max="4" width="4.875" style="5" customWidth="1"/>
    <col min="5" max="5" width="18" style="5" bestFit="1" customWidth="1"/>
    <col min="6" max="6" width="6.25" style="5" customWidth="1"/>
    <col min="7" max="7" width="17.75" style="5" customWidth="1"/>
    <col min="8" max="8" width="4.875" style="5" customWidth="1"/>
    <col min="9" max="9" width="18.25" style="5" customWidth="1"/>
    <col min="10" max="10" width="6.625" style="5" customWidth="1"/>
    <col min="11" max="11" width="20" style="5" customWidth="1"/>
    <col min="12" max="12" width="4.875" style="5" customWidth="1"/>
    <col min="13" max="13" width="19.625" style="5" customWidth="1"/>
    <col min="14" max="14" width="4.625" style="5" bestFit="1" customWidth="1"/>
    <col min="15" max="17" width="9" style="5"/>
    <col min="18" max="18" width="16.375" style="5" bestFit="1" customWidth="1"/>
    <col min="19" max="19" width="9" style="5"/>
    <col min="20" max="20" width="5.25" style="5" bestFit="1" customWidth="1"/>
    <col min="21" max="21" width="6.5" style="5" bestFit="1" customWidth="1"/>
    <col min="22" max="22" width="9" style="5"/>
    <col min="23" max="23" width="5.5" style="5" bestFit="1" customWidth="1"/>
    <col min="24" max="24" width="11" style="5" bestFit="1" customWidth="1"/>
    <col min="25" max="16384" width="9" style="5"/>
  </cols>
  <sheetData>
    <row r="1" spans="1:28">
      <c r="A1" s="336" t="s">
        <v>29</v>
      </c>
      <c r="B1" s="336"/>
      <c r="C1" s="336"/>
      <c r="D1" s="336"/>
      <c r="E1" s="336"/>
      <c r="F1" s="336"/>
      <c r="G1" s="336"/>
      <c r="H1" s="336"/>
      <c r="I1" s="336"/>
      <c r="J1" s="336"/>
    </row>
    <row r="2" spans="1:28">
      <c r="A2" s="203"/>
      <c r="B2" s="203"/>
      <c r="C2" s="203"/>
      <c r="D2" s="203"/>
      <c r="E2" s="203"/>
      <c r="F2" s="203"/>
      <c r="G2" s="203"/>
      <c r="H2" s="203"/>
      <c r="I2" s="203"/>
      <c r="J2" s="203"/>
      <c r="K2" s="203"/>
      <c r="L2" s="203"/>
      <c r="M2" s="203"/>
      <c r="N2" s="203"/>
    </row>
    <row r="3" spans="1:28">
      <c r="A3" s="337" t="s">
        <v>30</v>
      </c>
      <c r="B3" s="338"/>
      <c r="C3" s="339" t="s">
        <v>31</v>
      </c>
      <c r="D3" s="339"/>
      <c r="E3" s="339"/>
      <c r="F3" s="339"/>
      <c r="G3" s="339"/>
      <c r="H3" s="339"/>
      <c r="I3" s="339"/>
      <c r="J3" s="339"/>
      <c r="K3" s="339"/>
      <c r="L3" s="339"/>
      <c r="M3" s="339"/>
      <c r="N3" s="339"/>
    </row>
    <row r="4" spans="1:28">
      <c r="A4" s="339" t="s">
        <v>36</v>
      </c>
      <c r="B4" s="339"/>
      <c r="C4" s="340" t="s">
        <v>3813</v>
      </c>
      <c r="D4" s="338"/>
      <c r="E4" s="341" t="str">
        <f>R8</f>
        <v>X83海梓嘉园</v>
      </c>
      <c r="F4" s="338"/>
      <c r="G4" s="337" t="str">
        <f>R9</f>
        <v>X85金茂悦家园</v>
      </c>
      <c r="H4" s="338"/>
      <c r="I4" s="337" t="str">
        <f>R10</f>
        <v>X86万科金域东郡</v>
      </c>
      <c r="J4" s="338"/>
      <c r="K4" s="337" t="str">
        <f>R11</f>
        <v>X87金茂逸家园</v>
      </c>
      <c r="L4" s="338"/>
      <c r="M4" s="337" t="str">
        <f>R12</f>
        <v>X88亦庄悦家园</v>
      </c>
      <c r="N4" s="338"/>
    </row>
    <row r="5" spans="1:28" ht="30" customHeight="1">
      <c r="A5" s="339" t="s">
        <v>37</v>
      </c>
      <c r="B5" s="339"/>
      <c r="C5" s="341">
        <f>比较法!C28</f>
        <v>52.85</v>
      </c>
      <c r="D5" s="338"/>
      <c r="E5" s="348" t="s">
        <v>3866</v>
      </c>
      <c r="F5" s="349"/>
      <c r="G5" s="342" t="str">
        <f>E5</f>
        <v>待估</v>
      </c>
      <c r="H5" s="349"/>
      <c r="I5" s="342" t="str">
        <f>G5</f>
        <v>待估</v>
      </c>
      <c r="J5" s="349"/>
      <c r="K5" s="342" t="str">
        <f>G5</f>
        <v>待估</v>
      </c>
      <c r="L5" s="349"/>
      <c r="M5" s="342" t="str">
        <f>K5</f>
        <v>待估</v>
      </c>
      <c r="N5" s="338"/>
    </row>
    <row r="6" spans="1:28" ht="24.75">
      <c r="A6" s="339" t="s">
        <v>39</v>
      </c>
      <c r="B6" s="339"/>
      <c r="C6" s="204" t="s">
        <v>40</v>
      </c>
      <c r="D6" s="205">
        <v>100</v>
      </c>
      <c r="E6" s="204" t="s">
        <v>40</v>
      </c>
      <c r="F6" s="205">
        <v>100</v>
      </c>
      <c r="G6" s="204" t="s">
        <v>40</v>
      </c>
      <c r="H6" s="205">
        <v>100</v>
      </c>
      <c r="I6" s="204" t="s">
        <v>40</v>
      </c>
      <c r="J6" s="205">
        <v>100</v>
      </c>
      <c r="K6" s="204" t="s">
        <v>40</v>
      </c>
      <c r="L6" s="205">
        <v>100</v>
      </c>
      <c r="M6" s="204" t="s">
        <v>40</v>
      </c>
      <c r="N6" s="205">
        <v>100</v>
      </c>
    </row>
    <row r="7" spans="1:28" ht="15">
      <c r="A7" s="339" t="s">
        <v>41</v>
      </c>
      <c r="B7" s="339"/>
      <c r="C7" s="206" t="s">
        <v>42</v>
      </c>
      <c r="D7" s="206">
        <v>100</v>
      </c>
      <c r="E7" s="206" t="s">
        <v>42</v>
      </c>
      <c r="F7" s="206">
        <v>100</v>
      </c>
      <c r="G7" s="206" t="s">
        <v>42</v>
      </c>
      <c r="H7" s="206">
        <f>IF(G7=C7,100,"请调整")</f>
        <v>100</v>
      </c>
      <c r="I7" s="206" t="s">
        <v>42</v>
      </c>
      <c r="J7" s="206">
        <f>IF(I7=C7,100,"请调整")</f>
        <v>100</v>
      </c>
      <c r="K7" s="206" t="s">
        <v>42</v>
      </c>
      <c r="L7" s="206">
        <f>IF(K7=G7,100,"请调整")</f>
        <v>100</v>
      </c>
      <c r="M7" s="206" t="s">
        <v>42</v>
      </c>
      <c r="N7" s="206">
        <f>IF(M7=G7,100,"请调整")</f>
        <v>100</v>
      </c>
      <c r="R7" s="314" t="s">
        <v>3497</v>
      </c>
      <c r="S7" s="303" t="s">
        <v>3820</v>
      </c>
      <c r="T7" s="303" t="s">
        <v>3821</v>
      </c>
      <c r="U7" s="303" t="s">
        <v>3822</v>
      </c>
      <c r="V7" s="303" t="s">
        <v>3823</v>
      </c>
      <c r="W7" s="303" t="s">
        <v>3824</v>
      </c>
      <c r="X7" s="303" t="s">
        <v>3825</v>
      </c>
      <c r="Y7" s="303" t="s">
        <v>3826</v>
      </c>
      <c r="Z7" s="303" t="s">
        <v>3827</v>
      </c>
      <c r="AA7" s="303" t="s">
        <v>3828</v>
      </c>
      <c r="AB7" s="303" t="s">
        <v>3829</v>
      </c>
    </row>
    <row r="8" spans="1:28" ht="84">
      <c r="A8" s="343" t="s">
        <v>3611</v>
      </c>
      <c r="B8" s="207" t="s">
        <v>3612</v>
      </c>
      <c r="C8" s="19" t="str">
        <f>比较法!C8</f>
        <v>周边有京华雅郡、亦城亦景、南海家园、金隅学府等居住小区，居住小区规模较大，入住率较高，综合评价居住社区成熟度较好。</v>
      </c>
      <c r="D8" s="206">
        <v>100</v>
      </c>
      <c r="E8" s="19" t="s">
        <v>3844</v>
      </c>
      <c r="F8" s="206">
        <v>100</v>
      </c>
      <c r="G8" s="19" t="s">
        <v>3844</v>
      </c>
      <c r="H8" s="206">
        <f>F8</f>
        <v>100</v>
      </c>
      <c r="I8" s="19" t="s">
        <v>3844</v>
      </c>
      <c r="J8" s="206">
        <v>100</v>
      </c>
      <c r="K8" s="19" t="s">
        <v>3844</v>
      </c>
      <c r="L8" s="206">
        <f>F8</f>
        <v>100</v>
      </c>
      <c r="M8" s="19" t="s">
        <v>3844</v>
      </c>
      <c r="N8" s="206">
        <f>H8</f>
        <v>100</v>
      </c>
      <c r="O8" s="33">
        <f>比较法!M8</f>
        <v>2</v>
      </c>
      <c r="R8" s="303" t="s">
        <v>3830</v>
      </c>
      <c r="S8" s="303" t="s">
        <v>3818</v>
      </c>
      <c r="T8" s="303" t="s">
        <v>3831</v>
      </c>
      <c r="U8" s="303">
        <v>51.67</v>
      </c>
      <c r="V8" s="303" t="s">
        <v>3832</v>
      </c>
      <c r="W8" s="301">
        <v>297</v>
      </c>
      <c r="X8" s="301">
        <v>16452.330000000002</v>
      </c>
      <c r="Y8" s="303">
        <f>E27</f>
        <v>52.85</v>
      </c>
      <c r="Z8" s="303">
        <f>房产信息!N5</f>
        <v>2.6</v>
      </c>
      <c r="AA8" s="303">
        <f>30/12</f>
        <v>2.5</v>
      </c>
      <c r="AB8" s="303">
        <f>ROUND(Y8+Z8+AA8,0)</f>
        <v>58</v>
      </c>
    </row>
    <row r="9" spans="1:28" ht="120">
      <c r="A9" s="344"/>
      <c r="B9" s="207" t="s">
        <v>3613</v>
      </c>
      <c r="C9" s="19" t="str">
        <f>比较法!C9</f>
        <v>紧临城市次干道——四海路、兴海一街等，兴31路、兴74路、573路、578等多条线路在附近设站，距离地铁T1线四海庄站约1.7km，周边段道路情况良好，道路通达度较好，综合评价交通便捷度较好。</v>
      </c>
      <c r="D9" s="206">
        <v>100</v>
      </c>
      <c r="E9" s="19" t="s">
        <v>3850</v>
      </c>
      <c r="F9" s="206">
        <v>100</v>
      </c>
      <c r="G9" s="19" t="s">
        <v>3850</v>
      </c>
      <c r="H9" s="206">
        <v>100</v>
      </c>
      <c r="I9" s="19" t="s">
        <v>3851</v>
      </c>
      <c r="J9" s="243">
        <v>100</v>
      </c>
      <c r="K9" s="19" t="s">
        <v>3852</v>
      </c>
      <c r="L9" s="243">
        <f>J9</f>
        <v>100</v>
      </c>
      <c r="M9" s="19" t="s">
        <v>3853</v>
      </c>
      <c r="N9" s="243">
        <f>L9</f>
        <v>100</v>
      </c>
      <c r="O9" s="33">
        <f>比较法!M9</f>
        <v>2</v>
      </c>
      <c r="R9" s="303" t="s">
        <v>3833</v>
      </c>
      <c r="S9" s="303" t="s">
        <v>3818</v>
      </c>
      <c r="T9" s="303" t="s">
        <v>3834</v>
      </c>
      <c r="U9" s="303">
        <v>58.81</v>
      </c>
      <c r="V9" s="303" t="s">
        <v>3832</v>
      </c>
      <c r="W9" s="301">
        <v>789</v>
      </c>
      <c r="X9" s="301">
        <v>46844.31</v>
      </c>
      <c r="Y9" s="303">
        <f>G27</f>
        <v>53.91</v>
      </c>
      <c r="Z9" s="303">
        <f>房产信息!N6</f>
        <v>2.6</v>
      </c>
      <c r="AA9" s="303">
        <f t="shared" ref="AA9:AA13" si="0">30/12</f>
        <v>2.5</v>
      </c>
      <c r="AB9" s="303">
        <f t="shared" ref="AB9:AB13" si="1">ROUND(Y9+Z9+AA9,0)</f>
        <v>59</v>
      </c>
    </row>
    <row r="10" spans="1:28" ht="72">
      <c r="A10" s="344"/>
      <c r="B10" s="207" t="s">
        <v>3614</v>
      </c>
      <c r="C10" s="19" t="str">
        <f>比较法!C10</f>
        <v>位于北京经济技术开发区，周边有临街商铺等，商业设施以小区配套为主，且数量一般，综合评价商业设施一般。</v>
      </c>
      <c r="D10" s="206">
        <v>100</v>
      </c>
      <c r="E10" s="19" t="s">
        <v>3847</v>
      </c>
      <c r="F10" s="206">
        <v>100</v>
      </c>
      <c r="G10" s="19" t="s">
        <v>3847</v>
      </c>
      <c r="H10" s="206">
        <f>F10</f>
        <v>100</v>
      </c>
      <c r="I10" s="19" t="s">
        <v>3847</v>
      </c>
      <c r="J10" s="243">
        <v>100</v>
      </c>
      <c r="K10" s="19" t="s">
        <v>3847</v>
      </c>
      <c r="L10" s="243">
        <f>J10</f>
        <v>100</v>
      </c>
      <c r="M10" s="19" t="s">
        <v>3847</v>
      </c>
      <c r="N10" s="243">
        <f>L10</f>
        <v>100</v>
      </c>
      <c r="O10" s="33">
        <f>比较法!M10</f>
        <v>2</v>
      </c>
      <c r="R10" s="303" t="s">
        <v>3835</v>
      </c>
      <c r="S10" s="303" t="s">
        <v>3836</v>
      </c>
      <c r="T10" s="303" t="s">
        <v>3834</v>
      </c>
      <c r="U10" s="303">
        <v>61.67</v>
      </c>
      <c r="V10" s="303" t="s">
        <v>3832</v>
      </c>
      <c r="W10" s="301">
        <v>172</v>
      </c>
      <c r="X10" s="301">
        <v>10101.129999999999</v>
      </c>
      <c r="Y10" s="303">
        <f>I27</f>
        <v>53.89</v>
      </c>
      <c r="Z10" s="303">
        <f>房产信息!N7</f>
        <v>2.6</v>
      </c>
      <c r="AA10" s="303">
        <f t="shared" si="0"/>
        <v>2.5</v>
      </c>
      <c r="AB10" s="303">
        <f t="shared" si="1"/>
        <v>59</v>
      </c>
    </row>
    <row r="11" spans="1:28" ht="60">
      <c r="A11" s="344"/>
      <c r="B11" s="207" t="s">
        <v>3615</v>
      </c>
      <c r="C11" s="19" t="str">
        <f>比较法!C11</f>
        <v>周边有金茂悦公园、体育公园等，周边无高等教育学校或博物馆等人文景观，综合评价环境状况一般。</v>
      </c>
      <c r="D11" s="206">
        <v>100</v>
      </c>
      <c r="E11" s="19" t="s">
        <v>3848</v>
      </c>
      <c r="F11" s="206">
        <v>100</v>
      </c>
      <c r="G11" s="19" t="s">
        <v>3848</v>
      </c>
      <c r="H11" s="206">
        <v>100</v>
      </c>
      <c r="I11" s="19" t="s">
        <v>3848</v>
      </c>
      <c r="J11" s="206">
        <v>100</v>
      </c>
      <c r="K11" s="19" t="s">
        <v>3848</v>
      </c>
      <c r="L11" s="206">
        <v>100</v>
      </c>
      <c r="M11" s="19" t="s">
        <v>3848</v>
      </c>
      <c r="N11" s="206">
        <v>100</v>
      </c>
      <c r="O11" s="33">
        <f>比较法!M11</f>
        <v>2</v>
      </c>
      <c r="R11" s="303" t="s">
        <v>3837</v>
      </c>
      <c r="S11" s="303" t="s">
        <v>3818</v>
      </c>
      <c r="T11" s="303" t="s">
        <v>3834</v>
      </c>
      <c r="U11" s="303">
        <v>59.99</v>
      </c>
      <c r="V11" s="303" t="s">
        <v>3832</v>
      </c>
      <c r="W11" s="301">
        <v>929</v>
      </c>
      <c r="X11" s="301">
        <v>55180.06</v>
      </c>
      <c r="Y11" s="303">
        <f>K27</f>
        <v>53.91</v>
      </c>
      <c r="Z11" s="303">
        <f>房产信息!N8</f>
        <v>2.6</v>
      </c>
      <c r="AA11" s="303">
        <f t="shared" si="0"/>
        <v>2.5</v>
      </c>
      <c r="AB11" s="303">
        <f t="shared" si="1"/>
        <v>59</v>
      </c>
    </row>
    <row r="12" spans="1:28" ht="144">
      <c r="A12" s="345"/>
      <c r="B12" s="207" t="s">
        <v>3616</v>
      </c>
      <c r="C12" s="19" t="str">
        <f>比较法!C12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06">
        <v>100</v>
      </c>
      <c r="E12" s="19" t="s">
        <v>3849</v>
      </c>
      <c r="F12" s="206">
        <v>100</v>
      </c>
      <c r="G12" s="19" t="s">
        <v>3849</v>
      </c>
      <c r="H12" s="206">
        <v>100</v>
      </c>
      <c r="I12" s="19" t="s">
        <v>3849</v>
      </c>
      <c r="J12" s="243">
        <v>100</v>
      </c>
      <c r="K12" s="19" t="s">
        <v>3849</v>
      </c>
      <c r="L12" s="243">
        <v>100</v>
      </c>
      <c r="M12" s="19" t="s">
        <v>3849</v>
      </c>
      <c r="N12" s="243">
        <v>100</v>
      </c>
      <c r="O12" s="33">
        <f>比较法!M12</f>
        <v>5</v>
      </c>
      <c r="R12" s="303" t="s">
        <v>3838</v>
      </c>
      <c r="S12" s="303" t="s">
        <v>3818</v>
      </c>
      <c r="T12" s="303" t="s">
        <v>3819</v>
      </c>
      <c r="U12" s="303">
        <v>59.99</v>
      </c>
      <c r="V12" s="303" t="s">
        <v>3832</v>
      </c>
      <c r="W12" s="301">
        <v>733</v>
      </c>
      <c r="X12" s="301">
        <v>43750.51</v>
      </c>
      <c r="Y12" s="303">
        <f>M27</f>
        <v>52.85</v>
      </c>
      <c r="Z12" s="303">
        <f>房产信息!N9</f>
        <v>2.6</v>
      </c>
      <c r="AA12" s="303">
        <f t="shared" si="0"/>
        <v>2.5</v>
      </c>
      <c r="AB12" s="303">
        <f t="shared" si="1"/>
        <v>58</v>
      </c>
    </row>
    <row r="13" spans="1:28" ht="24">
      <c r="A13" s="346" t="s">
        <v>3617</v>
      </c>
      <c r="B13" s="207" t="s">
        <v>3618</v>
      </c>
      <c r="C13" s="19" t="s">
        <v>3865</v>
      </c>
      <c r="D13" s="206">
        <v>100</v>
      </c>
      <c r="E13" s="19" t="s">
        <v>3865</v>
      </c>
      <c r="F13" s="206">
        <v>100</v>
      </c>
      <c r="G13" s="19" t="s">
        <v>3865</v>
      </c>
      <c r="H13" s="206">
        <v>100</v>
      </c>
      <c r="I13" s="19" t="s">
        <v>3865</v>
      </c>
      <c r="J13" s="206">
        <v>100</v>
      </c>
      <c r="K13" s="19" t="s">
        <v>3865</v>
      </c>
      <c r="L13" s="206">
        <v>100</v>
      </c>
      <c r="M13" s="19" t="s">
        <v>228</v>
      </c>
      <c r="N13" s="206">
        <v>100</v>
      </c>
      <c r="O13" s="33">
        <f>比较法!M13</f>
        <v>5</v>
      </c>
      <c r="R13" s="304" t="s">
        <v>3839</v>
      </c>
      <c r="S13" s="304" t="s">
        <v>3818</v>
      </c>
      <c r="T13" s="304" t="s">
        <v>3819</v>
      </c>
      <c r="U13" s="304">
        <v>60.55</v>
      </c>
      <c r="V13" s="304" t="s">
        <v>3832</v>
      </c>
      <c r="W13" s="302">
        <v>969</v>
      </c>
      <c r="X13" s="302">
        <v>57951.5</v>
      </c>
      <c r="Y13" s="303">
        <f>C27</f>
        <v>52.85</v>
      </c>
      <c r="Z13" s="303">
        <f>房产信息!N10</f>
        <v>2.6</v>
      </c>
      <c r="AA13" s="303">
        <f t="shared" si="0"/>
        <v>2.5</v>
      </c>
      <c r="AB13" s="303">
        <f t="shared" si="1"/>
        <v>58</v>
      </c>
    </row>
    <row r="14" spans="1:28" ht="24.75">
      <c r="A14" s="347"/>
      <c r="B14" s="207" t="s">
        <v>3619</v>
      </c>
      <c r="C14" s="242" t="s">
        <v>145</v>
      </c>
      <c r="D14" s="206">
        <v>100</v>
      </c>
      <c r="E14" s="242" t="s">
        <v>145</v>
      </c>
      <c r="F14" s="206">
        <v>100</v>
      </c>
      <c r="G14" s="242" t="s">
        <v>145</v>
      </c>
      <c r="H14" s="206">
        <f>[4]远山嘉园!H14</f>
        <v>100</v>
      </c>
      <c r="I14" s="242" t="s">
        <v>145</v>
      </c>
      <c r="J14" s="206">
        <v>100</v>
      </c>
      <c r="K14" s="242" t="s">
        <v>145</v>
      </c>
      <c r="L14" s="206">
        <f>H14</f>
        <v>100</v>
      </c>
      <c r="M14" s="242" t="s">
        <v>145</v>
      </c>
      <c r="N14" s="206">
        <f>J14</f>
        <v>100</v>
      </c>
      <c r="O14" s="33">
        <f>比较法!M14</f>
        <v>2</v>
      </c>
      <c r="W14" s="5">
        <f>SUM(W7:W13)</f>
        <v>3889</v>
      </c>
      <c r="X14" s="5">
        <f>SUM(X7:X13)</f>
        <v>230279.84</v>
      </c>
    </row>
    <row r="15" spans="1:28">
      <c r="A15" s="347"/>
      <c r="B15" s="206" t="s">
        <v>57</v>
      </c>
      <c r="C15" s="19" t="s">
        <v>235</v>
      </c>
      <c r="D15" s="206">
        <v>100</v>
      </c>
      <c r="E15" s="19" t="s">
        <v>235</v>
      </c>
      <c r="F15" s="206">
        <v>100</v>
      </c>
      <c r="G15" s="19" t="s">
        <v>235</v>
      </c>
      <c r="H15" s="206">
        <v>100</v>
      </c>
      <c r="I15" s="19" t="s">
        <v>235</v>
      </c>
      <c r="J15" s="206">
        <v>100</v>
      </c>
      <c r="K15" s="19" t="s">
        <v>235</v>
      </c>
      <c r="L15" s="206">
        <v>100</v>
      </c>
      <c r="M15" s="19" t="s">
        <v>235</v>
      </c>
      <c r="N15" s="206">
        <v>100</v>
      </c>
      <c r="O15" s="33">
        <f>比较法!M15</f>
        <v>2</v>
      </c>
    </row>
    <row r="16" spans="1:28" ht="24">
      <c r="A16" s="347"/>
      <c r="B16" s="207" t="s">
        <v>3620</v>
      </c>
      <c r="C16" s="64" t="s">
        <v>229</v>
      </c>
      <c r="D16" s="206">
        <v>100</v>
      </c>
      <c r="E16" s="64" t="s">
        <v>229</v>
      </c>
      <c r="F16" s="206">
        <v>100</v>
      </c>
      <c r="G16" s="64" t="s">
        <v>229</v>
      </c>
      <c r="H16" s="206">
        <v>100</v>
      </c>
      <c r="I16" s="64" t="s">
        <v>229</v>
      </c>
      <c r="J16" s="206">
        <v>100</v>
      </c>
      <c r="K16" s="64" t="s">
        <v>229</v>
      </c>
      <c r="L16" s="206">
        <v>100</v>
      </c>
      <c r="M16" s="64" t="s">
        <v>229</v>
      </c>
      <c r="N16" s="206">
        <v>100</v>
      </c>
      <c r="O16" s="33">
        <f>比较法!M16</f>
        <v>2</v>
      </c>
    </row>
    <row r="17" spans="1:15" ht="24">
      <c r="A17" s="347"/>
      <c r="B17" s="207" t="s">
        <v>3811</v>
      </c>
      <c r="C17" s="19" t="s">
        <v>3798</v>
      </c>
      <c r="D17" s="243">
        <v>100</v>
      </c>
      <c r="E17" s="19" t="s">
        <v>3798</v>
      </c>
      <c r="F17" s="243">
        <v>100</v>
      </c>
      <c r="G17" s="19" t="s">
        <v>3798</v>
      </c>
      <c r="H17" s="243">
        <v>100</v>
      </c>
      <c r="I17" s="19" t="s">
        <v>3799</v>
      </c>
      <c r="J17" s="208">
        <v>98</v>
      </c>
      <c r="K17" s="19" t="s">
        <v>3798</v>
      </c>
      <c r="L17" s="243">
        <v>100</v>
      </c>
      <c r="M17" s="19" t="s">
        <v>3798</v>
      </c>
      <c r="N17" s="243">
        <v>100</v>
      </c>
      <c r="O17" s="33">
        <f>比较法!M17</f>
        <v>2</v>
      </c>
    </row>
    <row r="18" spans="1:15" ht="60">
      <c r="A18" s="347"/>
      <c r="B18" s="207" t="s">
        <v>3812</v>
      </c>
      <c r="C18" s="19" t="s">
        <v>3809</v>
      </c>
      <c r="D18" s="206">
        <v>100</v>
      </c>
      <c r="E18" s="19" t="s">
        <v>3809</v>
      </c>
      <c r="F18" s="206">
        <v>100</v>
      </c>
      <c r="G18" s="19" t="s">
        <v>3816</v>
      </c>
      <c r="H18" s="208">
        <f>100+O18</f>
        <v>102</v>
      </c>
      <c r="I18" s="19" t="s">
        <v>3816</v>
      </c>
      <c r="J18" s="208">
        <f>100+O18</f>
        <v>102</v>
      </c>
      <c r="K18" s="19" t="s">
        <v>3816</v>
      </c>
      <c r="L18" s="208">
        <f>100+O18</f>
        <v>102</v>
      </c>
      <c r="M18" s="19" t="s">
        <v>3809</v>
      </c>
      <c r="N18" s="243">
        <v>100</v>
      </c>
      <c r="O18" s="33">
        <f>比较法!M18</f>
        <v>2</v>
      </c>
    </row>
    <row r="19" spans="1:15" ht="48">
      <c r="A19" s="347"/>
      <c r="B19" s="207" t="s">
        <v>249</v>
      </c>
      <c r="C19" s="19" t="s">
        <v>3810</v>
      </c>
      <c r="D19" s="206">
        <v>100</v>
      </c>
      <c r="E19" s="19" t="s">
        <v>3810</v>
      </c>
      <c r="F19" s="206">
        <v>100</v>
      </c>
      <c r="G19" s="19" t="s">
        <v>3810</v>
      </c>
      <c r="H19" s="206">
        <f>F19</f>
        <v>100</v>
      </c>
      <c r="I19" s="19" t="s">
        <v>3810</v>
      </c>
      <c r="J19" s="206">
        <v>100</v>
      </c>
      <c r="K19" s="19" t="s">
        <v>3810</v>
      </c>
      <c r="L19" s="206">
        <f>F19</f>
        <v>100</v>
      </c>
      <c r="M19" s="19" t="s">
        <v>3810</v>
      </c>
      <c r="N19" s="206">
        <f>H19</f>
        <v>100</v>
      </c>
      <c r="O19" s="33">
        <f>比较法!M19</f>
        <v>5</v>
      </c>
    </row>
    <row r="20" spans="1:15" ht="48">
      <c r="A20" s="347"/>
      <c r="B20" s="207" t="s">
        <v>3621</v>
      </c>
      <c r="C20" s="19" t="s">
        <v>146</v>
      </c>
      <c r="D20" s="206">
        <v>100</v>
      </c>
      <c r="E20" s="19" t="s">
        <v>146</v>
      </c>
      <c r="F20" s="243">
        <v>100</v>
      </c>
      <c r="G20" s="19" t="s">
        <v>146</v>
      </c>
      <c r="H20" s="243">
        <v>100</v>
      </c>
      <c r="I20" s="19" t="s">
        <v>3883</v>
      </c>
      <c r="J20" s="208">
        <v>102</v>
      </c>
      <c r="K20" s="19" t="s">
        <v>146</v>
      </c>
      <c r="L20" s="243">
        <v>100</v>
      </c>
      <c r="M20" s="19" t="s">
        <v>146</v>
      </c>
      <c r="N20" s="243">
        <v>100</v>
      </c>
      <c r="O20" s="33">
        <f>比较法!M20</f>
        <v>2</v>
      </c>
    </row>
    <row r="21" spans="1:15">
      <c r="A21" s="352" t="s">
        <v>74</v>
      </c>
      <c r="B21" s="352"/>
      <c r="C21" s="339" t="s">
        <v>75</v>
      </c>
      <c r="D21" s="339"/>
      <c r="E21" s="351">
        <f>C5</f>
        <v>52.85</v>
      </c>
      <c r="F21" s="351"/>
      <c r="G21" s="351">
        <f>C5</f>
        <v>52.85</v>
      </c>
      <c r="H21" s="351"/>
      <c r="I21" s="351">
        <f>C5</f>
        <v>52.85</v>
      </c>
      <c r="J21" s="351"/>
      <c r="K21" s="351">
        <f>C5</f>
        <v>52.85</v>
      </c>
      <c r="L21" s="351"/>
      <c r="M21" s="339">
        <f>C5</f>
        <v>52.85</v>
      </c>
      <c r="N21" s="339"/>
    </row>
    <row r="22" spans="1:15">
      <c r="A22" s="352" t="s">
        <v>76</v>
      </c>
      <c r="B22" s="352"/>
      <c r="C22" s="339" t="s">
        <v>75</v>
      </c>
      <c r="D22" s="339"/>
      <c r="E22" s="353">
        <f>ROUND(E21/POWER(100,COUNT(F6:F20))*PRODUCT(F6:F20),2)</f>
        <v>52.85</v>
      </c>
      <c r="F22" s="353"/>
      <c r="G22" s="353">
        <f>ROUND(G21/POWER(100,COUNT(H6:H20))*PRODUCT(H6:H20),2)</f>
        <v>53.91</v>
      </c>
      <c r="H22" s="353"/>
      <c r="I22" s="353">
        <f>ROUND(I21/POWER(100,COUNT(J6:J20))*PRODUCT(J6:J20),2)</f>
        <v>53.89</v>
      </c>
      <c r="J22" s="353"/>
      <c r="K22" s="353">
        <f>ROUND(K21/POWER(100,COUNT(L6:L20))*PRODUCT(L6:L20),2)</f>
        <v>53.91</v>
      </c>
      <c r="L22" s="353"/>
      <c r="M22" s="353">
        <f>ROUND(M21*POWER(100,COUNT(N6:N20))/PRODUCT(N6:N20),2)</f>
        <v>52.85</v>
      </c>
      <c r="N22" s="353"/>
    </row>
    <row r="23" spans="1:15" ht="14.25">
      <c r="A23" s="350" t="str">
        <f>CONCATENATE("估价对象比较价值=(",TEXT(E22,"G/通用格式"),"+",TEXT(G22,"G/通用格式"),"+",TEXT(K22,"G/通用格式"),")","/",3,"=",ROUND((E22+G22+K22)/3,2))</f>
        <v>估价对象比较价值=(52.85+53.91+53.91)/3=53.56</v>
      </c>
      <c r="B23" s="350"/>
      <c r="C23" s="350"/>
      <c r="D23" s="350"/>
      <c r="E23" s="350"/>
      <c r="F23" s="350"/>
      <c r="G23" s="350"/>
      <c r="H23" s="350"/>
      <c r="I23" s="350"/>
      <c r="J23" s="350"/>
      <c r="K23" s="27"/>
      <c r="L23" s="27"/>
    </row>
    <row r="25" spans="1:15">
      <c r="C25" s="5">
        <f>ROUND((E22+G22+K22)/3,2)</f>
        <v>53.56</v>
      </c>
      <c r="E25" s="5">
        <f>ROUND(E22/E21,4)</f>
        <v>1</v>
      </c>
      <c r="G25" s="5">
        <f>ROUND(G22/G21,4)</f>
        <v>1.0201</v>
      </c>
      <c r="I25" s="5">
        <f>ROUND(I22/I21,4)</f>
        <v>1.0197000000000001</v>
      </c>
      <c r="K25" s="5">
        <f>ROUND(K22/K21,4)</f>
        <v>1.0201</v>
      </c>
      <c r="M25" s="5">
        <f>ROUND(M22/M21,4)</f>
        <v>1</v>
      </c>
    </row>
    <row r="27" spans="1:15">
      <c r="C27" s="209">
        <f>E21</f>
        <v>52.85</v>
      </c>
      <c r="E27" s="5">
        <f>ROUND(E21*E25,2)</f>
        <v>52.85</v>
      </c>
      <c r="G27" s="5">
        <f>ROUND(G21*G25,2)</f>
        <v>53.91</v>
      </c>
      <c r="I27" s="5">
        <f>ROUND(I21*I25,2)</f>
        <v>53.89</v>
      </c>
      <c r="K27" s="5">
        <f>ROUND(K21*K25,2)</f>
        <v>53.91</v>
      </c>
      <c r="M27" s="5">
        <f>ROUND(M21*M25,2)</f>
        <v>52.85</v>
      </c>
    </row>
    <row r="30" spans="1:15">
      <c r="C30" s="5" t="s">
        <v>3808</v>
      </c>
      <c r="E30" s="5" t="s">
        <v>3815</v>
      </c>
      <c r="G30" s="5" t="s">
        <v>3750</v>
      </c>
      <c r="I30" s="5" t="s">
        <v>3750</v>
      </c>
      <c r="K30" s="5" t="s">
        <v>3750</v>
      </c>
      <c r="M30" s="5" t="s">
        <v>3808</v>
      </c>
    </row>
  </sheetData>
  <mergeCells count="41">
    <mergeCell ref="A23:J23"/>
    <mergeCell ref="I21:J21"/>
    <mergeCell ref="K21:L21"/>
    <mergeCell ref="M21:N21"/>
    <mergeCell ref="A22:B22"/>
    <mergeCell ref="C22:D22"/>
    <mergeCell ref="E22:F22"/>
    <mergeCell ref="G22:H22"/>
    <mergeCell ref="I22:J22"/>
    <mergeCell ref="K22:L22"/>
    <mergeCell ref="M22:N22"/>
    <mergeCell ref="A21:B21"/>
    <mergeCell ref="C21:D21"/>
    <mergeCell ref="E21:F21"/>
    <mergeCell ref="G21:H21"/>
    <mergeCell ref="M5:N5"/>
    <mergeCell ref="A6:B6"/>
    <mergeCell ref="A7:B7"/>
    <mergeCell ref="A8:A12"/>
    <mergeCell ref="A13:A20"/>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I23"/>
  <sheetViews>
    <sheetView workbookViewId="0">
      <selection activeCell="D14" sqref="D14"/>
    </sheetView>
  </sheetViews>
  <sheetFormatPr defaultColWidth="14.625" defaultRowHeight="13.5"/>
  <cols>
    <col min="1" max="1" width="24.375" style="5" customWidth="1"/>
    <col min="2" max="16384" width="14.625" style="5"/>
  </cols>
  <sheetData>
    <row r="1" spans="1:9" ht="16.5">
      <c r="A1" s="1" t="s">
        <v>0</v>
      </c>
      <c r="B1" s="2">
        <f>房产信息!J11</f>
        <v>230279.84</v>
      </c>
      <c r="C1" s="3"/>
      <c r="D1" s="3"/>
      <c r="E1" s="3"/>
      <c r="F1" s="3"/>
      <c r="G1" s="4"/>
    </row>
    <row r="2" spans="1:9" ht="16.5">
      <c r="A2" s="1" t="s">
        <v>1</v>
      </c>
      <c r="B2" s="1">
        <f>SUM(C14:C23)</f>
        <v>0</v>
      </c>
      <c r="C2" s="3"/>
      <c r="D2" s="3"/>
      <c r="E2" s="3"/>
      <c r="F2" s="3"/>
      <c r="G2" s="4"/>
    </row>
    <row r="3" spans="1:9" ht="16.5">
      <c r="A3" s="1" t="s">
        <v>2</v>
      </c>
      <c r="B3" s="6">
        <v>44425</v>
      </c>
      <c r="C3" s="3"/>
      <c r="D3" s="3"/>
      <c r="E3" s="3"/>
      <c r="F3" s="3"/>
      <c r="G3" s="4"/>
    </row>
    <row r="4" spans="1:9" ht="33">
      <c r="A4" s="1" t="s">
        <v>3</v>
      </c>
      <c r="B4" s="1" t="s">
        <v>4</v>
      </c>
      <c r="C4" s="1" t="s">
        <v>5</v>
      </c>
      <c r="D4" s="1" t="s">
        <v>6</v>
      </c>
      <c r="E4" s="3"/>
      <c r="F4" s="4"/>
      <c r="G4" s="4"/>
    </row>
    <row r="5" spans="1:9" ht="16.5">
      <c r="A5" s="1" t="s">
        <v>7</v>
      </c>
      <c r="B5" s="1">
        <f>SUM(D14:D23)</f>
        <v>55.45</v>
      </c>
      <c r="C5" s="1">
        <f>ROUND(B5*10000/$B$1,0)</f>
        <v>2</v>
      </c>
      <c r="D5" s="1" t="e">
        <f>ROUND(B5*10000/$B$2,0)</f>
        <v>#DIV/0!</v>
      </c>
      <c r="E5" s="3"/>
      <c r="F5" s="4"/>
      <c r="G5" s="4"/>
    </row>
    <row r="6" spans="1:9" ht="16.5">
      <c r="A6" s="1" t="s">
        <v>8</v>
      </c>
      <c r="B6" s="1">
        <f>SUM(D14:D23)</f>
        <v>55.45</v>
      </c>
      <c r="C6" s="1">
        <f>ROUND(B6*10000/$B$1,0)</f>
        <v>2</v>
      </c>
      <c r="D6" s="1" t="e">
        <f>ROUND(B6*10000/$B$2,0)</f>
        <v>#DIV/0!</v>
      </c>
      <c r="E6" s="3"/>
      <c r="F6" s="4"/>
      <c r="G6" s="4"/>
    </row>
    <row r="7" spans="1:9" ht="16.5">
      <c r="A7" s="1" t="s">
        <v>9</v>
      </c>
      <c r="B7" s="1">
        <f>B5</f>
        <v>55.45</v>
      </c>
      <c r="C7" s="1">
        <f>ROUND(B7*10000/$B$1,0)</f>
        <v>2</v>
      </c>
      <c r="D7" s="1" t="e">
        <f>ROUND(B7*10000/$B$2,0)</f>
        <v>#DIV/0!</v>
      </c>
      <c r="E7" s="3"/>
      <c r="F7" s="4"/>
      <c r="G7" s="4"/>
    </row>
    <row r="8" spans="1:9" ht="16.5">
      <c r="A8" s="1" t="s">
        <v>10</v>
      </c>
      <c r="B8" s="1">
        <f>B5</f>
        <v>55.45</v>
      </c>
      <c r="C8" s="1">
        <f>ROUND(B8*10000/$B$1,0)</f>
        <v>2</v>
      </c>
      <c r="D8" s="1" t="e">
        <f>ROUND(B8*10000/$B$2,0)</f>
        <v>#DIV/0!</v>
      </c>
      <c r="E8" s="3"/>
      <c r="F8" s="4"/>
      <c r="G8" s="4"/>
    </row>
    <row r="9" spans="1:9" ht="16.5">
      <c r="A9" s="1" t="s">
        <v>11</v>
      </c>
      <c r="B9" s="7">
        <f>B5</f>
        <v>55.45</v>
      </c>
      <c r="C9" s="3"/>
      <c r="D9" s="3"/>
      <c r="E9" s="3"/>
      <c r="F9" s="4"/>
      <c r="G9" s="4"/>
    </row>
    <row r="10" spans="1:9" ht="16.5">
      <c r="A10" s="1" t="s">
        <v>12</v>
      </c>
      <c r="B10" s="7">
        <f>B5</f>
        <v>55.45</v>
      </c>
      <c r="C10" s="3"/>
      <c r="D10" s="3"/>
      <c r="E10" s="3"/>
      <c r="F10" s="4"/>
      <c r="G10" s="4"/>
    </row>
    <row r="11" spans="1:9" ht="16.5">
      <c r="A11" s="1" t="s">
        <v>13</v>
      </c>
      <c r="B11" s="7">
        <f>B5</f>
        <v>55.45</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230279.84</v>
      </c>
      <c r="C14" s="9">
        <v>0</v>
      </c>
      <c r="D14" s="9">
        <f>比较法!C29</f>
        <v>55.45</v>
      </c>
      <c r="E14" s="9">
        <f>比较法!C28</f>
        <v>52.85</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300-000000000000}">
      <formula1>"估价对象1（结果表）,估价对象1（结果表1修多）"</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131"/>
  <sheetViews>
    <sheetView topLeftCell="J1" zoomScale="90" zoomScaleNormal="90" workbookViewId="0">
      <selection activeCell="G20" sqref="G20:G22"/>
    </sheetView>
  </sheetViews>
  <sheetFormatPr defaultColWidth="9" defaultRowHeight="14.25"/>
  <cols>
    <col min="1" max="1" width="25.625" style="26" customWidth="1"/>
    <col min="2" max="2" width="13.625" style="26" customWidth="1"/>
    <col min="3" max="3" width="12.375" style="26" customWidth="1"/>
    <col min="4" max="4" width="31.5" style="26" customWidth="1"/>
    <col min="5" max="5" width="31.5" style="26" hidden="1" customWidth="1"/>
    <col min="6" max="6" width="14" style="26" customWidth="1"/>
    <col min="7" max="7" width="28.125" style="26" customWidth="1"/>
    <col min="8" max="8" width="21.75" style="26" hidden="1" customWidth="1"/>
    <col min="9" max="9" width="17" style="26" customWidth="1"/>
    <col min="10" max="10" width="11.375" style="27" customWidth="1"/>
    <col min="11" max="11" width="8.5" style="27" customWidth="1"/>
    <col min="12" max="12" width="9.75" style="27" customWidth="1"/>
    <col min="13" max="13" width="19.875" style="27" customWidth="1"/>
    <col min="14" max="14" width="9" style="27"/>
    <col min="15" max="15" width="9" style="43"/>
    <col min="16" max="16384" width="9" style="27"/>
  </cols>
  <sheetData>
    <row r="1" spans="1:15" ht="15">
      <c r="A1" s="365" t="s">
        <v>197</v>
      </c>
      <c r="B1" s="365"/>
      <c r="C1" s="365"/>
      <c r="D1" s="365"/>
      <c r="E1" s="365"/>
      <c r="F1" s="365"/>
      <c r="G1" s="365"/>
      <c r="H1" s="365"/>
      <c r="I1" s="86"/>
    </row>
    <row r="2" spans="1:15">
      <c r="A2" s="87" t="s">
        <v>196</v>
      </c>
      <c r="B2" s="88" t="s">
        <v>95</v>
      </c>
      <c r="C2" s="88" t="s">
        <v>96</v>
      </c>
      <c r="D2" s="87" t="s">
        <v>279</v>
      </c>
      <c r="E2" s="87" t="s">
        <v>275</v>
      </c>
      <c r="F2" s="88" t="str">
        <f>[5]富润家园数据!E4</f>
        <v>样本数量</v>
      </c>
      <c r="G2" s="88" t="str">
        <f>D2</f>
        <v>含物业费、含供暖费平均租金单价</v>
      </c>
      <c r="H2" s="79" t="s">
        <v>278</v>
      </c>
      <c r="I2" s="27"/>
      <c r="N2" s="43"/>
      <c r="O2" s="27"/>
    </row>
    <row r="3" spans="1:15">
      <c r="A3" s="343" t="s">
        <v>3792</v>
      </c>
      <c r="B3" s="52"/>
      <c r="C3" s="28"/>
      <c r="D3" s="29" t="s">
        <v>317</v>
      </c>
      <c r="E3" s="123"/>
      <c r="F3" s="355">
        <f>SUM(C3:C5)</f>
        <v>1</v>
      </c>
      <c r="G3" s="356">
        <f>ROUND(AVERAGE(D3:D5),2)</f>
        <v>86.32</v>
      </c>
      <c r="H3" s="354" t="e">
        <f>ROUND(AVERAGE(E3:E5),2)</f>
        <v>#VALUE!</v>
      </c>
      <c r="I3" s="93"/>
      <c r="J3" s="93" t="s">
        <v>97</v>
      </c>
      <c r="K3" s="93" t="s">
        <v>98</v>
      </c>
      <c r="L3" s="93" t="s">
        <v>99</v>
      </c>
      <c r="M3" s="139" t="s">
        <v>307</v>
      </c>
      <c r="N3" s="43"/>
      <c r="O3" s="27"/>
    </row>
    <row r="4" spans="1:15">
      <c r="A4" s="344"/>
      <c r="B4" s="52">
        <v>44409</v>
      </c>
      <c r="C4" s="28">
        <v>1</v>
      </c>
      <c r="D4" s="29">
        <f>中指成交数据!L26</f>
        <v>86.32</v>
      </c>
      <c r="E4" s="123"/>
      <c r="F4" s="355"/>
      <c r="G4" s="355">
        <f>ROUND(AVERAGE(D4:D6),2)</f>
        <v>77.87</v>
      </c>
      <c r="H4" s="354"/>
      <c r="I4" s="93" t="s">
        <v>100</v>
      </c>
      <c r="J4" s="92">
        <f>G16</f>
        <v>77.69</v>
      </c>
      <c r="K4" s="93"/>
      <c r="L4" s="357">
        <f>SUM(J4:J6)/3</f>
        <v>70.149999999999991</v>
      </c>
      <c r="M4" s="357">
        <f>L4-J44-J46</f>
        <v>63.969999999999985</v>
      </c>
      <c r="N4" s="43"/>
      <c r="O4" s="27"/>
    </row>
    <row r="5" spans="1:15">
      <c r="A5" s="344"/>
      <c r="B5" s="52">
        <v>44440</v>
      </c>
      <c r="C5" s="28">
        <v>0</v>
      </c>
      <c r="D5" s="29" t="str">
        <f>中指成交数据!K26</f>
        <v>--</v>
      </c>
      <c r="E5" s="29" t="e">
        <f>D5+$J$44</f>
        <v>#VALUE!</v>
      </c>
      <c r="F5" s="355"/>
      <c r="G5" s="355"/>
      <c r="H5" s="354"/>
      <c r="I5" s="93" t="s">
        <v>101</v>
      </c>
      <c r="J5" s="92">
        <f>G33</f>
        <v>62.04</v>
      </c>
      <c r="K5" s="93"/>
      <c r="L5" s="357"/>
      <c r="M5" s="357"/>
      <c r="N5" s="43"/>
      <c r="O5" s="27"/>
    </row>
    <row r="6" spans="1:15">
      <c r="A6" s="344" t="s">
        <v>3795</v>
      </c>
      <c r="B6" s="52">
        <v>44470</v>
      </c>
      <c r="C6" s="28">
        <v>1</v>
      </c>
      <c r="D6" s="29">
        <f>中指成交数据!J26</f>
        <v>69.41</v>
      </c>
      <c r="E6" s="29">
        <f t="shared" ref="E6:E14" si="0">D6+$J$44</f>
        <v>73.09</v>
      </c>
      <c r="F6" s="355">
        <f>SUM(C6:C8)</f>
        <v>4</v>
      </c>
      <c r="G6" s="356">
        <f>ROUND(AVERAGE(D6:D8),2)</f>
        <v>74.290000000000006</v>
      </c>
      <c r="H6" s="354">
        <f>ROUND(AVERAGE(E6:E8),2)</f>
        <v>77.97</v>
      </c>
      <c r="I6" s="93" t="s">
        <v>102</v>
      </c>
      <c r="J6" s="92">
        <f>G50</f>
        <v>70.72</v>
      </c>
      <c r="K6" s="93"/>
      <c r="L6" s="357"/>
      <c r="M6" s="357"/>
      <c r="N6" s="43"/>
      <c r="O6" s="27"/>
    </row>
    <row r="7" spans="1:15">
      <c r="A7" s="344"/>
      <c r="B7" s="52">
        <v>44501</v>
      </c>
      <c r="C7" s="28">
        <v>1</v>
      </c>
      <c r="D7" s="29">
        <f>中指成交数据!I26</f>
        <v>76.89</v>
      </c>
      <c r="E7" s="29">
        <f t="shared" si="0"/>
        <v>80.570000000000007</v>
      </c>
      <c r="F7" s="355"/>
      <c r="G7" s="355">
        <f>ROUND(AVERAGE(D7:D9),2)</f>
        <v>77.55</v>
      </c>
      <c r="H7" s="354"/>
      <c r="I7" s="27"/>
      <c r="N7" s="43"/>
      <c r="O7" s="27"/>
    </row>
    <row r="8" spans="1:15">
      <c r="A8" s="344"/>
      <c r="B8" s="52">
        <v>44531</v>
      </c>
      <c r="C8" s="28">
        <v>2</v>
      </c>
      <c r="D8" s="29">
        <f>中指成交数据!H26</f>
        <v>76.569999999999993</v>
      </c>
      <c r="E8" s="29">
        <f t="shared" si="0"/>
        <v>80.25</v>
      </c>
      <c r="F8" s="355"/>
      <c r="G8" s="355"/>
      <c r="H8" s="354"/>
      <c r="I8" s="27"/>
      <c r="N8" s="43"/>
      <c r="O8" s="27"/>
    </row>
    <row r="9" spans="1:15">
      <c r="A9" s="344" t="s">
        <v>3794</v>
      </c>
      <c r="B9" s="52">
        <v>44562</v>
      </c>
      <c r="C9" s="28">
        <v>2</v>
      </c>
      <c r="D9" s="29">
        <f>中指成交数据!G26</f>
        <v>79.19</v>
      </c>
      <c r="E9" s="29">
        <f t="shared" si="0"/>
        <v>82.87</v>
      </c>
      <c r="F9" s="355">
        <f>SUM(C9:C11)</f>
        <v>5</v>
      </c>
      <c r="G9" s="356">
        <f>ROUND(AVERAGE(D9:D11),2)</f>
        <v>76.02</v>
      </c>
      <c r="H9" s="354">
        <f>ROUND(AVERAGE(E9:E11),2)</f>
        <v>79.7</v>
      </c>
      <c r="I9" s="27"/>
      <c r="N9" s="43"/>
      <c r="O9" s="27"/>
    </row>
    <row r="10" spans="1:15">
      <c r="A10" s="344"/>
      <c r="B10" s="52">
        <v>44593</v>
      </c>
      <c r="C10" s="28">
        <v>2</v>
      </c>
      <c r="D10" s="29">
        <f>中指成交数据!F26</f>
        <v>72.81</v>
      </c>
      <c r="E10" s="29">
        <f t="shared" si="0"/>
        <v>76.490000000000009</v>
      </c>
      <c r="F10" s="355"/>
      <c r="G10" s="355">
        <f t="shared" ref="G10" si="1">ROUND(AVERAGE(D10:D12),2)</f>
        <v>74.44</v>
      </c>
      <c r="H10" s="354"/>
      <c r="I10" s="27"/>
      <c r="N10" s="43"/>
      <c r="O10" s="27"/>
    </row>
    <row r="11" spans="1:15">
      <c r="A11" s="344"/>
      <c r="B11" s="52">
        <v>44621</v>
      </c>
      <c r="C11" s="44">
        <v>1</v>
      </c>
      <c r="D11" s="45">
        <f>中指成交数据!E26</f>
        <v>76.069999999999993</v>
      </c>
      <c r="E11" s="29">
        <f t="shared" si="0"/>
        <v>79.75</v>
      </c>
      <c r="F11" s="355"/>
      <c r="G11" s="355"/>
      <c r="H11" s="354"/>
      <c r="I11" s="27"/>
      <c r="N11" s="43"/>
      <c r="O11" s="27"/>
    </row>
    <row r="12" spans="1:15">
      <c r="A12" s="344" t="s">
        <v>3793</v>
      </c>
      <c r="B12" s="52">
        <v>44652</v>
      </c>
      <c r="C12" s="44">
        <v>0</v>
      </c>
      <c r="D12" s="75" t="str">
        <f>中指成交数据!D26</f>
        <v>--</v>
      </c>
      <c r="E12" s="29" t="e">
        <f t="shared" si="0"/>
        <v>#VALUE!</v>
      </c>
      <c r="F12" s="355">
        <f>SUM(C12:C14)</f>
        <v>3</v>
      </c>
      <c r="G12" s="356">
        <f>ROUND(AVERAGE(D12:D14),2)</f>
        <v>74.14</v>
      </c>
      <c r="H12" s="354" t="e">
        <f>ROUND(AVERAGE(E12:E14),2)</f>
        <v>#VALUE!</v>
      </c>
      <c r="I12" s="27"/>
      <c r="N12" s="43"/>
      <c r="O12" s="27"/>
    </row>
    <row r="13" spans="1:15">
      <c r="A13" s="344"/>
      <c r="B13" s="52">
        <v>44682</v>
      </c>
      <c r="C13" s="44">
        <v>2</v>
      </c>
      <c r="D13" s="75">
        <f>中指成交数据!C26</f>
        <v>74.28</v>
      </c>
      <c r="E13" s="29">
        <f t="shared" si="0"/>
        <v>77.960000000000008</v>
      </c>
      <c r="F13" s="355"/>
      <c r="G13" s="355">
        <f t="shared" ref="G13" si="2">ROUND(AVERAGE(D13:D15),2)</f>
        <v>74.14</v>
      </c>
      <c r="H13" s="354"/>
      <c r="I13" s="27"/>
      <c r="N13" s="43"/>
      <c r="O13" s="27"/>
    </row>
    <row r="14" spans="1:15">
      <c r="A14" s="345"/>
      <c r="B14" s="52">
        <v>44742</v>
      </c>
      <c r="C14" s="44">
        <v>1</v>
      </c>
      <c r="D14" s="75">
        <f>中指成交数据!B26</f>
        <v>74</v>
      </c>
      <c r="E14" s="29">
        <f t="shared" si="0"/>
        <v>77.680000000000007</v>
      </c>
      <c r="F14" s="355"/>
      <c r="G14" s="355"/>
      <c r="H14" s="354"/>
      <c r="I14" s="27"/>
      <c r="N14" s="43"/>
      <c r="O14" s="27"/>
    </row>
    <row r="15" spans="1:15">
      <c r="A15" s="284" t="s">
        <v>3791</v>
      </c>
      <c r="B15" s="52">
        <v>44743</v>
      </c>
      <c r="C15" s="44">
        <v>0</v>
      </c>
      <c r="D15" s="244" t="s">
        <v>212</v>
      </c>
      <c r="E15" s="244" t="s">
        <v>142</v>
      </c>
      <c r="F15" s="248">
        <v>0</v>
      </c>
      <c r="G15" s="248" t="s">
        <v>3797</v>
      </c>
      <c r="H15" s="73" t="s">
        <v>276</v>
      </c>
      <c r="I15" s="27"/>
      <c r="N15" s="43"/>
      <c r="O15" s="27"/>
    </row>
    <row r="16" spans="1:15">
      <c r="A16" s="358" t="s">
        <v>103</v>
      </c>
      <c r="B16" s="359"/>
      <c r="C16" s="359"/>
      <c r="D16" s="359"/>
      <c r="E16" s="360"/>
      <c r="F16" s="361"/>
      <c r="G16" s="91">
        <f>ROUND((G3+G6+G9+G12)/4,2)</f>
        <v>77.69</v>
      </c>
      <c r="H16" s="91" t="e">
        <f>ROUND(AVERAGE(H3:H14),2)</f>
        <v>#VALUE!</v>
      </c>
      <c r="I16" s="27"/>
      <c r="N16" s="43"/>
      <c r="O16" s="27"/>
    </row>
    <row r="17" spans="1:15">
      <c r="I17" s="27"/>
      <c r="M17" s="27">
        <f>47.98*1.2</f>
        <v>57.575999999999993</v>
      </c>
    </row>
    <row r="18" spans="1:15" ht="15">
      <c r="A18" s="365" t="s">
        <v>213</v>
      </c>
      <c r="B18" s="365"/>
      <c r="C18" s="365"/>
      <c r="D18" s="365"/>
      <c r="E18" s="365"/>
      <c r="F18" s="365"/>
      <c r="G18" s="365"/>
      <c r="H18" s="365"/>
      <c r="J18" s="134"/>
    </row>
    <row r="19" spans="1:15" ht="15">
      <c r="A19" s="75" t="str">
        <f>A2</f>
        <v>时间</v>
      </c>
      <c r="B19" s="75" t="s">
        <v>104</v>
      </c>
      <c r="C19" s="75" t="s">
        <v>105</v>
      </c>
      <c r="D19" s="133" t="str">
        <f>D2</f>
        <v>含物业费、含供暖费平均租金单价</v>
      </c>
      <c r="E19" s="87" t="s">
        <v>275</v>
      </c>
      <c r="F19" s="75" t="str">
        <f>F2</f>
        <v>样本数量</v>
      </c>
      <c r="G19" s="130" t="str">
        <f>D19</f>
        <v>含物业费、含供暖费平均租金单价</v>
      </c>
      <c r="H19" s="79" t="s">
        <v>278</v>
      </c>
      <c r="I19" s="297">
        <f>G20+G23+G26+G29+G32</f>
        <v>310.21000000000004</v>
      </c>
      <c r="N19" s="43"/>
      <c r="O19" s="27"/>
    </row>
    <row r="20" spans="1:15">
      <c r="A20" s="354" t="s">
        <v>3792</v>
      </c>
      <c r="B20" s="52"/>
      <c r="C20" s="28"/>
      <c r="D20" s="29" t="s">
        <v>314</v>
      </c>
      <c r="E20" s="123"/>
      <c r="F20" s="355">
        <v>1</v>
      </c>
      <c r="G20" s="356">
        <f>ROUND(AVERAGE(D20:D22),2)</f>
        <v>63.74</v>
      </c>
      <c r="H20" s="354" t="s">
        <v>276</v>
      </c>
      <c r="I20" s="27">
        <f>ROUND(I19/5,1)</f>
        <v>62</v>
      </c>
      <c r="N20" s="43"/>
      <c r="O20" s="27"/>
    </row>
    <row r="21" spans="1:15">
      <c r="A21" s="354"/>
      <c r="B21" s="52">
        <v>44409</v>
      </c>
      <c r="C21" s="28"/>
      <c r="D21" s="29">
        <f>ROUND(城研租金数据!K55,2)</f>
        <v>62.94</v>
      </c>
      <c r="E21" s="123" t="s">
        <v>277</v>
      </c>
      <c r="F21" s="355"/>
      <c r="G21" s="355">
        <f>ROUND(AVERAGE(D21:D23),2)</f>
        <v>60.75</v>
      </c>
      <c r="H21" s="354"/>
      <c r="I21" s="27"/>
      <c r="N21" s="43"/>
      <c r="O21" s="27"/>
    </row>
    <row r="22" spans="1:15">
      <c r="A22" s="354"/>
      <c r="B22" s="52">
        <v>44440</v>
      </c>
      <c r="C22" s="28"/>
      <c r="D22" s="29">
        <f>ROUND(城研租金数据!K56,2)</f>
        <v>64.53</v>
      </c>
      <c r="E22" s="123" t="s">
        <v>277</v>
      </c>
      <c r="F22" s="355"/>
      <c r="G22" s="355"/>
      <c r="H22" s="354"/>
      <c r="I22" s="27"/>
      <c r="N22" s="43"/>
      <c r="O22" s="27"/>
    </row>
    <row r="23" spans="1:15">
      <c r="A23" s="354" t="s">
        <v>3795</v>
      </c>
      <c r="B23" s="52">
        <v>44470</v>
      </c>
      <c r="C23" s="28"/>
      <c r="D23" s="29">
        <f>ROUND(城研租金数据!K57,2)</f>
        <v>54.79</v>
      </c>
      <c r="E23" s="123">
        <f t="shared" ref="E23:E32" si="3">D23+$J$44</f>
        <v>58.47</v>
      </c>
      <c r="F23" s="355">
        <v>3</v>
      </c>
      <c r="G23" s="356">
        <f>ROUND(AVERAGE(D23:D25),2)</f>
        <v>58.65</v>
      </c>
      <c r="H23" s="354">
        <f>ROUND(AVERAGE(E23:E25),2)</f>
        <v>58.47</v>
      </c>
      <c r="I23" s="27"/>
      <c r="N23" s="43"/>
      <c r="O23" s="27"/>
    </row>
    <row r="24" spans="1:15">
      <c r="A24" s="354"/>
      <c r="B24" s="52">
        <v>44501</v>
      </c>
      <c r="C24" s="28"/>
      <c r="D24" s="29">
        <f>ROUND(城研租金数据!K58,2)</f>
        <v>59.89</v>
      </c>
      <c r="E24" s="123" t="s">
        <v>277</v>
      </c>
      <c r="F24" s="355"/>
      <c r="G24" s="355">
        <f>ROUND(AVERAGE(D24:D26),2)</f>
        <v>60.17</v>
      </c>
      <c r="H24" s="354"/>
      <c r="I24" s="27"/>
      <c r="N24" s="43"/>
      <c r="O24" s="27"/>
    </row>
    <row r="25" spans="1:15">
      <c r="A25" s="354"/>
      <c r="B25" s="52">
        <v>44531</v>
      </c>
      <c r="C25" s="28"/>
      <c r="D25" s="29">
        <f>ROUND(城研租金数据!K59,2)</f>
        <v>61.28</v>
      </c>
      <c r="E25" s="123" t="s">
        <v>277</v>
      </c>
      <c r="F25" s="355"/>
      <c r="G25" s="355"/>
      <c r="H25" s="354"/>
      <c r="I25" s="27"/>
      <c r="N25" s="43"/>
      <c r="O25" s="27"/>
    </row>
    <row r="26" spans="1:15">
      <c r="A26" s="354" t="s">
        <v>3794</v>
      </c>
      <c r="B26" s="52">
        <v>44562</v>
      </c>
      <c r="C26" s="28"/>
      <c r="D26" s="29">
        <f>ROUND(城研租金数据!K60,2)</f>
        <v>59.35</v>
      </c>
      <c r="E26" s="123">
        <f t="shared" si="3"/>
        <v>63.03</v>
      </c>
      <c r="F26" s="355">
        <v>2</v>
      </c>
      <c r="G26" s="356">
        <f>ROUND(AVERAGE(D26:D28),2)</f>
        <v>64.34</v>
      </c>
      <c r="H26" s="354">
        <f>ROUND(AVERAGE(E26:E28),2)</f>
        <v>66.12</v>
      </c>
      <c r="I26" s="27"/>
      <c r="N26" s="43"/>
      <c r="O26" s="27"/>
    </row>
    <row r="27" spans="1:15">
      <c r="A27" s="354"/>
      <c r="B27" s="52">
        <v>44593</v>
      </c>
      <c r="C27" s="28"/>
      <c r="D27" s="29">
        <f>ROUND(城研租金数据!K61,2)</f>
        <v>65.53</v>
      </c>
      <c r="E27" s="123">
        <f t="shared" si="3"/>
        <v>69.210000000000008</v>
      </c>
      <c r="F27" s="355"/>
      <c r="G27" s="355">
        <f t="shared" ref="G27" si="4">ROUND(AVERAGE(D27:D29),2)</f>
        <v>66.709999999999994</v>
      </c>
      <c r="H27" s="354"/>
      <c r="I27" s="27"/>
      <c r="N27" s="43"/>
      <c r="O27" s="27"/>
    </row>
    <row r="28" spans="1:15">
      <c r="A28" s="354"/>
      <c r="B28" s="52">
        <v>44621</v>
      </c>
      <c r="C28" s="44"/>
      <c r="D28" s="29">
        <f>ROUND(城研租金数据!K62,2)</f>
        <v>68.150000000000006</v>
      </c>
      <c r="E28" s="123" t="s">
        <v>277</v>
      </c>
      <c r="F28" s="355"/>
      <c r="G28" s="355"/>
      <c r="H28" s="354"/>
      <c r="I28" s="27"/>
      <c r="N28" s="43"/>
      <c r="O28" s="27"/>
    </row>
    <row r="29" spans="1:15">
      <c r="A29" s="354" t="s">
        <v>3793</v>
      </c>
      <c r="B29" s="52">
        <v>44652</v>
      </c>
      <c r="C29" s="44"/>
      <c r="D29" s="29">
        <f>ROUND(城研租金数据!K63,2)</f>
        <v>66.45</v>
      </c>
      <c r="E29" s="123">
        <f t="shared" si="3"/>
        <v>70.13000000000001</v>
      </c>
      <c r="F29" s="355">
        <v>1</v>
      </c>
      <c r="G29" s="356">
        <f>ROUND(AVERAGE(D29:D31),2)</f>
        <v>62.91</v>
      </c>
      <c r="H29" s="354">
        <f>ROUND(AVERAGE(E29:E31),2)</f>
        <v>70.13</v>
      </c>
      <c r="I29" s="27"/>
      <c r="N29" s="43"/>
      <c r="O29" s="27"/>
    </row>
    <row r="30" spans="1:15">
      <c r="A30" s="354"/>
      <c r="B30" s="52">
        <v>44682</v>
      </c>
      <c r="C30" s="44"/>
      <c r="D30" s="29">
        <f>ROUND(城研租金数据!K64,2)</f>
        <v>61.09</v>
      </c>
      <c r="E30" s="123" t="s">
        <v>277</v>
      </c>
      <c r="F30" s="355"/>
      <c r="G30" s="355">
        <f t="shared" ref="G30" si="5">ROUND(AVERAGE(D30:D32),2)</f>
        <v>60.95</v>
      </c>
      <c r="H30" s="354"/>
      <c r="I30" s="27"/>
      <c r="N30" s="43"/>
      <c r="O30" s="27"/>
    </row>
    <row r="31" spans="1:15">
      <c r="A31" s="354"/>
      <c r="B31" s="52">
        <v>44742</v>
      </c>
      <c r="C31" s="44"/>
      <c r="D31" s="29">
        <f>ROUND(城研租金数据!K65,2)</f>
        <v>61.18</v>
      </c>
      <c r="E31" s="123" t="s">
        <v>277</v>
      </c>
      <c r="F31" s="355"/>
      <c r="G31" s="355"/>
      <c r="H31" s="354"/>
      <c r="I31" s="27"/>
      <c r="N31" s="43"/>
      <c r="O31" s="27"/>
    </row>
    <row r="32" spans="1:15">
      <c r="A32" s="53" t="s">
        <v>3791</v>
      </c>
      <c r="B32" s="52">
        <v>44743</v>
      </c>
      <c r="C32" s="44"/>
      <c r="D32" s="29">
        <f>ROUND(城研租金数据!K66,2)</f>
        <v>60.57</v>
      </c>
      <c r="E32" s="123">
        <f t="shared" si="3"/>
        <v>64.25</v>
      </c>
      <c r="F32" s="285">
        <v>2</v>
      </c>
      <c r="G32" s="248">
        <f>ROUND(D32,2)</f>
        <v>60.57</v>
      </c>
      <c r="H32" s="60">
        <f>ROUND(AVERAGE(E32),2)</f>
        <v>64.25</v>
      </c>
      <c r="I32" s="27"/>
      <c r="N32" s="43"/>
      <c r="O32" s="27"/>
    </row>
    <row r="33" spans="1:15">
      <c r="A33" s="369" t="s">
        <v>97</v>
      </c>
      <c r="B33" s="370"/>
      <c r="C33" s="370"/>
      <c r="D33" s="370"/>
      <c r="E33" s="371"/>
      <c r="F33" s="372"/>
      <c r="G33" s="91">
        <f>ROUND((G20+G23+G26+G29+G32)/5,2)</f>
        <v>62.04</v>
      </c>
      <c r="H33" s="91">
        <f>ROUND(AVERAGE(H20:H32),2)</f>
        <v>64.739999999999995</v>
      </c>
      <c r="I33" s="27"/>
      <c r="N33" s="43"/>
      <c r="O33" s="27"/>
    </row>
    <row r="34" spans="1:15">
      <c r="I34" s="27"/>
    </row>
    <row r="35" spans="1:15" ht="15">
      <c r="A35" s="365" t="s">
        <v>198</v>
      </c>
      <c r="B35" s="365"/>
      <c r="C35" s="365"/>
      <c r="D35" s="365"/>
      <c r="E35" s="365"/>
      <c r="F35" s="365"/>
      <c r="G35" s="365"/>
      <c r="H35" s="365"/>
    </row>
    <row r="36" spans="1:15">
      <c r="A36" s="75" t="str">
        <f>A2</f>
        <v>时间</v>
      </c>
      <c r="B36" s="75" t="s">
        <v>104</v>
      </c>
      <c r="C36" s="75" t="s">
        <v>105</v>
      </c>
      <c r="D36" s="79" t="str">
        <f>D19</f>
        <v>含物业费、含供暖费平均租金单价</v>
      </c>
      <c r="E36" s="87" t="s">
        <v>275</v>
      </c>
      <c r="F36" s="75" t="str">
        <f>F2</f>
        <v>样本数量</v>
      </c>
      <c r="G36" s="130" t="str">
        <f>D36</f>
        <v>含物业费、含供暖费平均租金单价</v>
      </c>
      <c r="H36" s="79" t="s">
        <v>278</v>
      </c>
      <c r="N36" s="43"/>
      <c r="O36" s="27"/>
    </row>
    <row r="37" spans="1:15">
      <c r="A37" s="354" t="s">
        <v>3796</v>
      </c>
      <c r="B37" s="52"/>
      <c r="C37" s="75"/>
      <c r="D37" s="73" t="s">
        <v>317</v>
      </c>
      <c r="E37" s="124"/>
      <c r="F37" s="355">
        <f>SUM(C37:C39)</f>
        <v>4</v>
      </c>
      <c r="G37" s="356">
        <f>ROUND(AVERAGE(D37:D39),2)</f>
        <v>70.540000000000006</v>
      </c>
      <c r="H37" s="366">
        <f>ROUND(AVERAGE(E37:E39),2)</f>
        <v>68.040000000000006</v>
      </c>
      <c r="I37" s="27"/>
      <c r="N37" s="43"/>
      <c r="O37" s="27"/>
    </row>
    <row r="38" spans="1:15">
      <c r="A38" s="354"/>
      <c r="B38" s="52">
        <v>44409</v>
      </c>
      <c r="C38" s="75">
        <v>3</v>
      </c>
      <c r="D38" s="73">
        <f>K68</f>
        <v>69.23</v>
      </c>
      <c r="E38" s="124">
        <f>D38-$J$46</f>
        <v>66.73</v>
      </c>
      <c r="F38" s="355"/>
      <c r="G38" s="355">
        <f>ROUND(AVERAGE(D38:D40),2)</f>
        <v>70.28</v>
      </c>
      <c r="H38" s="366"/>
      <c r="I38" s="134">
        <f>G37+G40+G43+G46</f>
        <v>282.89</v>
      </c>
      <c r="N38" s="43"/>
      <c r="O38" s="27"/>
    </row>
    <row r="39" spans="1:15">
      <c r="A39" s="354"/>
      <c r="B39" s="52">
        <v>44440</v>
      </c>
      <c r="C39" s="75">
        <v>1</v>
      </c>
      <c r="D39" s="73">
        <f>K67</f>
        <v>71.849999999999994</v>
      </c>
      <c r="E39" s="131">
        <f>D39-$J$46</f>
        <v>69.349999999999994</v>
      </c>
      <c r="F39" s="355"/>
      <c r="G39" s="355"/>
      <c r="H39" s="366"/>
      <c r="I39" s="27">
        <f>ROUND(I38/4,1)</f>
        <v>70.7</v>
      </c>
      <c r="N39" s="43"/>
      <c r="O39" s="27"/>
    </row>
    <row r="40" spans="1:15">
      <c r="A40" s="354" t="s">
        <v>3795</v>
      </c>
      <c r="B40" s="52">
        <v>44470</v>
      </c>
      <c r="C40" s="75">
        <v>1</v>
      </c>
      <c r="D40" s="73">
        <f>K66</f>
        <v>69.77</v>
      </c>
      <c r="E40" s="131">
        <f>D40-$J$46</f>
        <v>67.27</v>
      </c>
      <c r="F40" s="355">
        <f>SUM(C40:C42)</f>
        <v>3</v>
      </c>
      <c r="G40" s="356">
        <f>ROUND(AVERAGE(D40:D42),2)</f>
        <v>70.47</v>
      </c>
      <c r="H40" s="366">
        <f>ROUND(AVERAGE(E40:E42),2)</f>
        <v>67.97</v>
      </c>
      <c r="I40" s="27"/>
    </row>
    <row r="41" spans="1:15">
      <c r="A41" s="354"/>
      <c r="B41" s="52">
        <v>44501</v>
      </c>
      <c r="C41" s="75">
        <v>0</v>
      </c>
      <c r="D41" s="73" t="s">
        <v>3797</v>
      </c>
      <c r="E41" s="131" t="s">
        <v>142</v>
      </c>
      <c r="F41" s="355"/>
      <c r="G41" s="355">
        <f>ROUND(AVERAGE(D41:D43),2)</f>
        <v>68.349999999999994</v>
      </c>
      <c r="H41" s="366"/>
      <c r="I41" s="67"/>
      <c r="N41" s="43"/>
      <c r="O41" s="27"/>
    </row>
    <row r="42" spans="1:15">
      <c r="A42" s="354"/>
      <c r="B42" s="52">
        <v>44531</v>
      </c>
      <c r="C42" s="75">
        <v>2</v>
      </c>
      <c r="D42" s="73">
        <f>K64</f>
        <v>71.16</v>
      </c>
      <c r="E42" s="131">
        <f t="shared" ref="E42:E47" si="6">D42-$J$46</f>
        <v>68.66</v>
      </c>
      <c r="F42" s="355"/>
      <c r="G42" s="355"/>
      <c r="H42" s="366"/>
      <c r="I42" s="27"/>
      <c r="M42" s="43"/>
      <c r="O42" s="27"/>
    </row>
    <row r="43" spans="1:15">
      <c r="A43" s="354" t="s">
        <v>3794</v>
      </c>
      <c r="B43" s="52">
        <v>44562</v>
      </c>
      <c r="C43" s="75">
        <v>2</v>
      </c>
      <c r="D43" s="73">
        <f>K62</f>
        <v>65.53</v>
      </c>
      <c r="E43" s="131">
        <f t="shared" si="6"/>
        <v>63.03</v>
      </c>
      <c r="F43" s="355">
        <f>SUM(C43:C45)</f>
        <v>6</v>
      </c>
      <c r="G43" s="356">
        <f>ROUND(AVERAGE(D43:D45),2)</f>
        <v>68.650000000000006</v>
      </c>
      <c r="H43" s="366">
        <f>ROUND(AVERAGE(E43:E45),2)</f>
        <v>66.150000000000006</v>
      </c>
      <c r="I43" s="27"/>
      <c r="M43" s="43"/>
      <c r="O43" s="27"/>
    </row>
    <row r="44" spans="1:15">
      <c r="A44" s="354"/>
      <c r="B44" s="52">
        <v>44593</v>
      </c>
      <c r="C44" s="75">
        <v>3</v>
      </c>
      <c r="D44" s="73">
        <f>K59</f>
        <v>69.88</v>
      </c>
      <c r="E44" s="131">
        <f t="shared" si="6"/>
        <v>67.38</v>
      </c>
      <c r="F44" s="355"/>
      <c r="G44" s="355">
        <f t="shared" ref="G44" si="7">ROUND(AVERAGE(D44:D46),2)</f>
        <v>70.150000000000006</v>
      </c>
      <c r="H44" s="366"/>
      <c r="I44" s="42" t="s">
        <v>189</v>
      </c>
      <c r="J44" s="27">
        <v>3.68</v>
      </c>
      <c r="K44" s="27" t="s">
        <v>192</v>
      </c>
      <c r="M44" s="43"/>
      <c r="O44" s="27"/>
    </row>
    <row r="45" spans="1:15">
      <c r="A45" s="354"/>
      <c r="B45" s="52">
        <v>44621</v>
      </c>
      <c r="C45" s="75">
        <v>1</v>
      </c>
      <c r="D45" s="73">
        <f>K58</f>
        <v>70.540000000000006</v>
      </c>
      <c r="E45" s="131">
        <f t="shared" si="6"/>
        <v>68.040000000000006</v>
      </c>
      <c r="F45" s="355"/>
      <c r="G45" s="355"/>
      <c r="H45" s="366"/>
      <c r="I45" s="42" t="s">
        <v>305</v>
      </c>
      <c r="J45" s="27">
        <v>30</v>
      </c>
      <c r="K45" s="27" t="s">
        <v>191</v>
      </c>
      <c r="M45" s="43"/>
      <c r="O45" s="27"/>
    </row>
    <row r="46" spans="1:15">
      <c r="A46" s="354" t="s">
        <v>3793</v>
      </c>
      <c r="B46" s="52">
        <v>44652</v>
      </c>
      <c r="C46" s="75">
        <v>3</v>
      </c>
      <c r="D46" s="73">
        <f>K55</f>
        <v>70.040000000000006</v>
      </c>
      <c r="E46" s="131">
        <f t="shared" si="6"/>
        <v>67.540000000000006</v>
      </c>
      <c r="F46" s="355">
        <f>SUM(C46:C48)</f>
        <v>5</v>
      </c>
      <c r="G46" s="356">
        <f>ROUND(AVERAGE(D46:D48),2)</f>
        <v>73.23</v>
      </c>
      <c r="H46" s="366" t="e">
        <f>ROUND(AVERAGE(E46:E48),2)</f>
        <v>#VALUE!</v>
      </c>
      <c r="I46" s="27"/>
      <c r="J46" s="27">
        <f>J45/12</f>
        <v>2.5</v>
      </c>
      <c r="M46" s="43"/>
      <c r="O46" s="27"/>
    </row>
    <row r="47" spans="1:15">
      <c r="A47" s="354"/>
      <c r="B47" s="52">
        <v>44682</v>
      </c>
      <c r="C47" s="75">
        <v>0</v>
      </c>
      <c r="D47" s="73" t="s">
        <v>300</v>
      </c>
      <c r="E47" s="131" t="e">
        <f t="shared" si="6"/>
        <v>#VALUE!</v>
      </c>
      <c r="F47" s="355"/>
      <c r="G47" s="355">
        <f t="shared" ref="G47" si="8">ROUND(AVERAGE(D47:D49),2)</f>
        <v>76.41</v>
      </c>
      <c r="H47" s="366"/>
      <c r="I47" s="27"/>
      <c r="M47" s="43"/>
      <c r="O47" s="27"/>
    </row>
    <row r="48" spans="1:15">
      <c r="A48" s="354"/>
      <c r="B48" s="52">
        <v>44742</v>
      </c>
      <c r="C48" s="75">
        <v>2</v>
      </c>
      <c r="D48" s="73">
        <f>K53</f>
        <v>76.41</v>
      </c>
      <c r="E48" s="131" t="s">
        <v>142</v>
      </c>
      <c r="F48" s="355"/>
      <c r="G48" s="355"/>
      <c r="H48" s="366"/>
      <c r="I48" s="27"/>
      <c r="M48" s="43"/>
      <c r="O48" s="27"/>
    </row>
    <row r="49" spans="1:15">
      <c r="A49" s="53" t="s">
        <v>3791</v>
      </c>
      <c r="B49" s="52">
        <v>44743</v>
      </c>
      <c r="C49" s="75">
        <v>0</v>
      </c>
      <c r="D49" s="73" t="s">
        <v>3797</v>
      </c>
      <c r="E49" s="131" t="e">
        <f>D49-$J$46</f>
        <v>#VALUE!</v>
      </c>
      <c r="F49" s="248">
        <v>0</v>
      </c>
      <c r="G49" s="248" t="s">
        <v>3797</v>
      </c>
      <c r="H49" s="73" t="e">
        <f>ROUND(AVERAGE(E49),2)</f>
        <v>#VALUE!</v>
      </c>
      <c r="I49" s="27"/>
      <c r="M49" s="43"/>
      <c r="O49" s="27"/>
    </row>
    <row r="50" spans="1:15">
      <c r="A50" s="375" t="s">
        <v>97</v>
      </c>
      <c r="B50" s="375"/>
      <c r="C50" s="375"/>
      <c r="D50" s="375"/>
      <c r="E50" s="375"/>
      <c r="F50" s="375"/>
      <c r="G50" s="91">
        <f>ROUND((G37+G40+G43+G46)/4,2)</f>
        <v>70.72</v>
      </c>
      <c r="H50" s="92" t="e">
        <f>ROUND(AVERAGE(H37:H49),2)</f>
        <v>#VALUE!</v>
      </c>
      <c r="I50" s="27"/>
      <c r="M50" s="43"/>
      <c r="O50" s="27"/>
    </row>
    <row r="51" spans="1:15">
      <c r="I51" s="27"/>
    </row>
    <row r="52" spans="1:15">
      <c r="A52" s="245" t="s">
        <v>110</v>
      </c>
      <c r="B52" s="245" t="s">
        <v>111</v>
      </c>
      <c r="C52" s="245" t="s">
        <v>112</v>
      </c>
      <c r="D52" s="245" t="s">
        <v>113</v>
      </c>
      <c r="E52" s="245" t="s">
        <v>132</v>
      </c>
      <c r="F52" s="245" t="s">
        <v>153</v>
      </c>
      <c r="G52" s="245" t="s">
        <v>154</v>
      </c>
      <c r="H52" s="245" t="s">
        <v>214</v>
      </c>
      <c r="I52" s="245" t="s">
        <v>156</v>
      </c>
      <c r="J52" s="245" t="s">
        <v>302</v>
      </c>
      <c r="K52" s="247"/>
      <c r="M52" s="43"/>
      <c r="O52" s="27"/>
    </row>
    <row r="53" spans="1:15" s="82" customFormat="1">
      <c r="A53" s="280">
        <v>44734</v>
      </c>
      <c r="B53" s="281">
        <v>89</v>
      </c>
      <c r="C53" s="281">
        <v>7100</v>
      </c>
      <c r="D53" s="278">
        <f>ROUND(C53/B53,2)</f>
        <v>79.78</v>
      </c>
      <c r="E53" s="362">
        <f>ROUND(AVERAGE(D53:D56),2)</f>
        <v>76.14</v>
      </c>
      <c r="F53" s="281" t="s">
        <v>3495</v>
      </c>
      <c r="G53" s="245" t="s">
        <v>181</v>
      </c>
      <c r="H53" s="245" t="s">
        <v>177</v>
      </c>
      <c r="I53" s="245" t="s">
        <v>237</v>
      </c>
      <c r="J53" s="281" t="s">
        <v>158</v>
      </c>
      <c r="K53" s="378">
        <f>ROUND(AVERAGE(D53:D54),2)</f>
        <v>76.41</v>
      </c>
      <c r="M53" s="298" t="s">
        <v>3800</v>
      </c>
    </row>
    <row r="54" spans="1:15" s="82" customFormat="1">
      <c r="A54" s="280">
        <v>44733</v>
      </c>
      <c r="B54" s="281">
        <v>89</v>
      </c>
      <c r="C54" s="281">
        <v>6500</v>
      </c>
      <c r="D54" s="278">
        <f>ROUND(C54/B54,2)</f>
        <v>73.03</v>
      </c>
      <c r="E54" s="362"/>
      <c r="F54" s="281" t="s">
        <v>3747</v>
      </c>
      <c r="G54" s="245" t="s">
        <v>181</v>
      </c>
      <c r="H54" s="245" t="s">
        <v>177</v>
      </c>
      <c r="I54" s="245" t="s">
        <v>239</v>
      </c>
      <c r="J54" s="281" t="s">
        <v>3744</v>
      </c>
      <c r="K54" s="379"/>
      <c r="M54" s="298" t="s">
        <v>3744</v>
      </c>
    </row>
    <row r="55" spans="1:15" s="82" customFormat="1">
      <c r="A55" s="280">
        <v>44676</v>
      </c>
      <c r="B55" s="281">
        <v>88</v>
      </c>
      <c r="C55" s="281">
        <v>6300</v>
      </c>
      <c r="D55" s="278">
        <f t="shared" ref="D55:D74" si="9">ROUND(C55/B55,2)</f>
        <v>71.59</v>
      </c>
      <c r="E55" s="362"/>
      <c r="F55" s="281" t="s">
        <v>3771</v>
      </c>
      <c r="G55" s="245" t="s">
        <v>159</v>
      </c>
      <c r="H55" s="245" t="s">
        <v>177</v>
      </c>
      <c r="I55" s="245" t="s">
        <v>239</v>
      </c>
      <c r="J55" s="281" t="s">
        <v>3750</v>
      </c>
      <c r="K55" s="376">
        <f>ROUND(AVERAGE(D55:D57),2)</f>
        <v>70.040000000000006</v>
      </c>
      <c r="M55" s="298" t="s">
        <v>3801</v>
      </c>
    </row>
    <row r="56" spans="1:15" s="82" customFormat="1">
      <c r="A56" s="280">
        <v>44667</v>
      </c>
      <c r="B56" s="281">
        <v>94.82</v>
      </c>
      <c r="C56" s="281">
        <v>7600</v>
      </c>
      <c r="D56" s="278">
        <f t="shared" si="9"/>
        <v>80.150000000000006</v>
      </c>
      <c r="E56" s="362"/>
      <c r="F56" s="281" t="s">
        <v>3773</v>
      </c>
      <c r="G56" s="245" t="s">
        <v>181</v>
      </c>
      <c r="H56" s="245" t="s">
        <v>177</v>
      </c>
      <c r="I56" s="245" t="s">
        <v>3789</v>
      </c>
      <c r="J56" s="281" t="s">
        <v>3744</v>
      </c>
      <c r="K56" s="377"/>
      <c r="M56" s="298" t="s">
        <v>3804</v>
      </c>
    </row>
    <row r="57" spans="1:15">
      <c r="A57" s="280">
        <v>44658</v>
      </c>
      <c r="B57" s="281">
        <v>171.3</v>
      </c>
      <c r="C57" s="281">
        <v>10000</v>
      </c>
      <c r="D57" s="278">
        <f t="shared" si="9"/>
        <v>58.38</v>
      </c>
      <c r="E57" s="373"/>
      <c r="F57" s="281" t="s">
        <v>3747</v>
      </c>
      <c r="G57" s="245" t="s">
        <v>159</v>
      </c>
      <c r="H57" s="245" t="s">
        <v>177</v>
      </c>
      <c r="I57" s="245" t="s">
        <v>239</v>
      </c>
      <c r="J57" s="281" t="s">
        <v>3744</v>
      </c>
      <c r="K57" s="377"/>
      <c r="M57" s="43"/>
      <c r="O57" s="27"/>
    </row>
    <row r="58" spans="1:15">
      <c r="A58" s="280">
        <v>44643</v>
      </c>
      <c r="B58" s="281">
        <v>129</v>
      </c>
      <c r="C58" s="281">
        <v>9100</v>
      </c>
      <c r="D58" s="278">
        <f t="shared" si="9"/>
        <v>70.540000000000006</v>
      </c>
      <c r="E58" s="373"/>
      <c r="F58" s="281" t="s">
        <v>3763</v>
      </c>
      <c r="G58" s="245" t="s">
        <v>159</v>
      </c>
      <c r="H58" s="245" t="s">
        <v>158</v>
      </c>
      <c r="I58" s="245" t="s">
        <v>3789</v>
      </c>
      <c r="J58" s="281" t="s">
        <v>3750</v>
      </c>
      <c r="K58" s="292">
        <f>ROUND(D58,2)</f>
        <v>70.540000000000006</v>
      </c>
      <c r="M58" s="43"/>
      <c r="O58" s="27"/>
    </row>
    <row r="59" spans="1:15">
      <c r="A59" s="280">
        <v>44619</v>
      </c>
      <c r="B59" s="281">
        <v>94.82</v>
      </c>
      <c r="C59" s="281">
        <v>6600</v>
      </c>
      <c r="D59" s="278">
        <f t="shared" si="9"/>
        <v>69.61</v>
      </c>
      <c r="E59" s="373"/>
      <c r="F59" s="281" t="s">
        <v>3773</v>
      </c>
      <c r="G59" s="245" t="s">
        <v>159</v>
      </c>
      <c r="H59" s="245" t="s">
        <v>158</v>
      </c>
      <c r="I59" s="245" t="s">
        <v>3790</v>
      </c>
      <c r="J59" s="281" t="s">
        <v>3750</v>
      </c>
      <c r="K59" s="376">
        <f>ROUND(AVERAGE(D59:D61),2)</f>
        <v>69.88</v>
      </c>
      <c r="M59" s="43"/>
      <c r="O59" s="27"/>
    </row>
    <row r="60" spans="1:15">
      <c r="A60" s="280">
        <v>44615</v>
      </c>
      <c r="B60" s="281">
        <v>99</v>
      </c>
      <c r="C60" s="281">
        <v>6300</v>
      </c>
      <c r="D60" s="278">
        <f t="shared" si="9"/>
        <v>63.64</v>
      </c>
      <c r="E60" s="282">
        <f>ROUND(AVERAGE(D60),2)</f>
        <v>63.64</v>
      </c>
      <c r="F60" s="281" t="s">
        <v>3773</v>
      </c>
      <c r="G60" s="245" t="s">
        <v>159</v>
      </c>
      <c r="H60" s="245" t="s">
        <v>158</v>
      </c>
      <c r="I60" s="245" t="s">
        <v>3515</v>
      </c>
      <c r="J60" s="281" t="s">
        <v>3750</v>
      </c>
      <c r="K60" s="377"/>
      <c r="M60" s="43"/>
      <c r="O60" s="27"/>
    </row>
    <row r="61" spans="1:15" s="82" customFormat="1">
      <c r="A61" s="280">
        <v>44605</v>
      </c>
      <c r="B61" s="281">
        <v>89</v>
      </c>
      <c r="C61" s="281">
        <v>6800</v>
      </c>
      <c r="D61" s="278">
        <f t="shared" si="9"/>
        <v>76.400000000000006</v>
      </c>
      <c r="E61" s="362">
        <f>ROUND(AVERAGE(D61:D66),2)</f>
        <v>69.930000000000007</v>
      </c>
      <c r="F61" s="281" t="s">
        <v>3747</v>
      </c>
      <c r="G61" s="245" t="s">
        <v>304</v>
      </c>
      <c r="H61" s="245" t="s">
        <v>158</v>
      </c>
      <c r="I61" s="245" t="s">
        <v>239</v>
      </c>
      <c r="J61" s="281" t="s">
        <v>3744</v>
      </c>
      <c r="K61" s="377"/>
      <c r="M61" s="83"/>
    </row>
    <row r="62" spans="1:15" s="82" customFormat="1">
      <c r="A62" s="280">
        <v>44589</v>
      </c>
      <c r="B62" s="281">
        <v>94</v>
      </c>
      <c r="C62" s="281">
        <v>7400</v>
      </c>
      <c r="D62" s="278">
        <f t="shared" si="9"/>
        <v>78.72</v>
      </c>
      <c r="E62" s="362"/>
      <c r="F62" s="281" t="s">
        <v>3773</v>
      </c>
      <c r="G62" s="245" t="s">
        <v>159</v>
      </c>
      <c r="H62" s="245" t="s">
        <v>158</v>
      </c>
      <c r="I62" s="245" t="s">
        <v>3789</v>
      </c>
      <c r="J62" s="281" t="s">
        <v>3750</v>
      </c>
      <c r="K62" s="378">
        <f>ROUND(AVERAGE(D62:D63),2)</f>
        <v>65.53</v>
      </c>
      <c r="M62" s="83"/>
    </row>
    <row r="63" spans="1:15" s="82" customFormat="1">
      <c r="A63" s="280">
        <v>44578</v>
      </c>
      <c r="B63" s="281">
        <v>171.95</v>
      </c>
      <c r="C63" s="281">
        <v>9000</v>
      </c>
      <c r="D63" s="278">
        <f t="shared" si="9"/>
        <v>52.34</v>
      </c>
      <c r="E63" s="362"/>
      <c r="F63" s="281" t="s">
        <v>3765</v>
      </c>
      <c r="G63" s="245" t="s">
        <v>159</v>
      </c>
      <c r="H63" s="245" t="s">
        <v>158</v>
      </c>
      <c r="I63" s="245" t="s">
        <v>237</v>
      </c>
      <c r="J63" s="281" t="s">
        <v>3780</v>
      </c>
      <c r="K63" s="379"/>
      <c r="M63" s="83"/>
    </row>
    <row r="64" spans="1:15" s="82" customFormat="1">
      <c r="A64" s="280">
        <v>44556</v>
      </c>
      <c r="B64" s="281">
        <v>86.78</v>
      </c>
      <c r="C64" s="281">
        <v>6500</v>
      </c>
      <c r="D64" s="278">
        <f t="shared" si="9"/>
        <v>74.900000000000006</v>
      </c>
      <c r="E64" s="362"/>
      <c r="F64" s="281" t="s">
        <v>3773</v>
      </c>
      <c r="G64" s="245" t="s">
        <v>180</v>
      </c>
      <c r="H64" s="245" t="s">
        <v>158</v>
      </c>
      <c r="I64" s="245" t="s">
        <v>240</v>
      </c>
      <c r="J64" s="281" t="s">
        <v>3744</v>
      </c>
      <c r="K64" s="378">
        <f>ROUND(AVERAGE(D64:D65),2)</f>
        <v>71.16</v>
      </c>
      <c r="M64" s="83"/>
    </row>
    <row r="65" spans="1:15" s="82" customFormat="1">
      <c r="A65" s="280">
        <v>44532</v>
      </c>
      <c r="B65" s="281">
        <v>89</v>
      </c>
      <c r="C65" s="281">
        <v>6000</v>
      </c>
      <c r="D65" s="278">
        <f t="shared" si="9"/>
        <v>67.42</v>
      </c>
      <c r="E65" s="362"/>
      <c r="F65" s="281" t="s">
        <v>3747</v>
      </c>
      <c r="G65" s="245" t="s">
        <v>159</v>
      </c>
      <c r="H65" s="245" t="s">
        <v>158</v>
      </c>
      <c r="I65" s="245" t="s">
        <v>3520</v>
      </c>
      <c r="J65" s="281" t="s">
        <v>3744</v>
      </c>
      <c r="K65" s="379"/>
      <c r="M65" s="83"/>
    </row>
    <row r="66" spans="1:15" s="82" customFormat="1">
      <c r="A66" s="280">
        <v>44497</v>
      </c>
      <c r="B66" s="281">
        <v>86</v>
      </c>
      <c r="C66" s="281">
        <v>6000</v>
      </c>
      <c r="D66" s="278">
        <f t="shared" si="9"/>
        <v>69.77</v>
      </c>
      <c r="E66" s="362"/>
      <c r="F66" s="281" t="s">
        <v>3773</v>
      </c>
      <c r="G66" s="245" t="s">
        <v>159</v>
      </c>
      <c r="H66" s="245" t="s">
        <v>158</v>
      </c>
      <c r="I66" s="245" t="s">
        <v>239</v>
      </c>
      <c r="J66" s="281" t="s">
        <v>3750</v>
      </c>
      <c r="K66" s="290">
        <f>ROUND(D66,2)</f>
        <v>69.77</v>
      </c>
      <c r="M66" s="83"/>
    </row>
    <row r="67" spans="1:15">
      <c r="A67" s="280">
        <v>44442</v>
      </c>
      <c r="B67" s="281">
        <v>87.68</v>
      </c>
      <c r="C67" s="281">
        <v>6300</v>
      </c>
      <c r="D67" s="278">
        <f t="shared" si="9"/>
        <v>71.849999999999994</v>
      </c>
      <c r="E67" s="282">
        <f>ROUND(AVERAGE(D67),2)</f>
        <v>71.849999999999994</v>
      </c>
      <c r="F67" s="281" t="s">
        <v>3784</v>
      </c>
      <c r="G67" s="245" t="s">
        <v>159</v>
      </c>
      <c r="H67" s="245" t="s">
        <v>158</v>
      </c>
      <c r="I67" s="245" t="s">
        <v>182</v>
      </c>
      <c r="J67" s="281" t="s">
        <v>3744</v>
      </c>
      <c r="K67" s="291">
        <f>ROUND(D67,2)</f>
        <v>71.849999999999994</v>
      </c>
      <c r="M67" s="43"/>
      <c r="O67" s="27"/>
    </row>
    <row r="68" spans="1:15">
      <c r="A68" s="280">
        <v>44437</v>
      </c>
      <c r="B68" s="281">
        <v>89</v>
      </c>
      <c r="C68" s="281">
        <v>5800</v>
      </c>
      <c r="D68" s="278">
        <f t="shared" si="9"/>
        <v>65.17</v>
      </c>
      <c r="E68" s="282"/>
      <c r="F68" s="281" t="s">
        <v>3785</v>
      </c>
      <c r="G68" s="245" t="s">
        <v>159</v>
      </c>
      <c r="H68" s="245" t="s">
        <v>158</v>
      </c>
      <c r="I68" s="245" t="s">
        <v>240</v>
      </c>
      <c r="J68" s="281" t="s">
        <v>3744</v>
      </c>
      <c r="K68" s="376">
        <f>ROUND(AVERAGE(D68:D70),2)</f>
        <v>69.23</v>
      </c>
      <c r="M68" s="43"/>
      <c r="O68" s="27"/>
    </row>
    <row r="69" spans="1:15">
      <c r="A69" s="280">
        <v>44409</v>
      </c>
      <c r="B69" s="281">
        <v>86.99</v>
      </c>
      <c r="C69" s="281">
        <v>6100</v>
      </c>
      <c r="D69" s="278">
        <f t="shared" si="9"/>
        <v>70.12</v>
      </c>
      <c r="E69" s="282">
        <f>ROUND(AVERAGE(D69:D70),2)</f>
        <v>71.27</v>
      </c>
      <c r="F69" s="281" t="s">
        <v>3773</v>
      </c>
      <c r="G69" s="245" t="s">
        <v>159</v>
      </c>
      <c r="H69" s="245" t="s">
        <v>158</v>
      </c>
      <c r="I69" s="245" t="s">
        <v>240</v>
      </c>
      <c r="J69" s="281" t="s">
        <v>3750</v>
      </c>
      <c r="K69" s="377"/>
      <c r="M69" s="43"/>
      <c r="O69" s="27"/>
    </row>
    <row r="70" spans="1:15">
      <c r="A70" s="280">
        <v>44409</v>
      </c>
      <c r="B70" s="281">
        <v>87</v>
      </c>
      <c r="C70" s="281">
        <v>6300</v>
      </c>
      <c r="D70" s="278">
        <f t="shared" si="9"/>
        <v>72.41</v>
      </c>
      <c r="E70" s="282"/>
      <c r="F70" s="281" t="s">
        <v>3773</v>
      </c>
      <c r="G70" s="245" t="s">
        <v>159</v>
      </c>
      <c r="H70" s="245" t="s">
        <v>158</v>
      </c>
      <c r="I70" s="245" t="s">
        <v>3510</v>
      </c>
      <c r="J70" s="281" t="s">
        <v>3750</v>
      </c>
      <c r="K70" s="377"/>
      <c r="M70" s="43"/>
      <c r="O70" s="27"/>
    </row>
    <row r="71" spans="1:15">
      <c r="A71" s="286">
        <v>44401</v>
      </c>
      <c r="B71" s="287">
        <v>89</v>
      </c>
      <c r="C71" s="287">
        <v>5700</v>
      </c>
      <c r="D71" s="288">
        <f t="shared" si="9"/>
        <v>64.040000000000006</v>
      </c>
      <c r="E71" s="374">
        <f>ROUND(AVERAGE(D71:D74),2)</f>
        <v>63.36</v>
      </c>
      <c r="F71" s="287" t="s">
        <v>3785</v>
      </c>
      <c r="G71" s="289" t="s">
        <v>159</v>
      </c>
      <c r="H71" s="289" t="s">
        <v>158</v>
      </c>
      <c r="I71" s="289" t="s">
        <v>240</v>
      </c>
      <c r="J71" s="287" t="s">
        <v>3744</v>
      </c>
      <c r="K71" s="283"/>
      <c r="M71" s="43"/>
      <c r="O71" s="27"/>
    </row>
    <row r="72" spans="1:15">
      <c r="A72" s="286">
        <v>44400</v>
      </c>
      <c r="B72" s="287">
        <v>89</v>
      </c>
      <c r="C72" s="287">
        <v>6000</v>
      </c>
      <c r="D72" s="288">
        <f t="shared" si="9"/>
        <v>67.42</v>
      </c>
      <c r="E72" s="374"/>
      <c r="F72" s="287" t="s">
        <v>3785</v>
      </c>
      <c r="G72" s="289" t="s">
        <v>159</v>
      </c>
      <c r="H72" s="289" t="s">
        <v>158</v>
      </c>
      <c r="I72" s="289" t="s">
        <v>239</v>
      </c>
      <c r="J72" s="287" t="s">
        <v>3744</v>
      </c>
      <c r="M72" s="43"/>
      <c r="O72" s="27"/>
    </row>
    <row r="73" spans="1:15">
      <c r="A73" s="286">
        <v>44399</v>
      </c>
      <c r="B73" s="287">
        <v>89</v>
      </c>
      <c r="C73" s="287">
        <v>5800</v>
      </c>
      <c r="D73" s="288">
        <f t="shared" si="9"/>
        <v>65.17</v>
      </c>
      <c r="E73" s="374"/>
      <c r="F73" s="287" t="s">
        <v>3785</v>
      </c>
      <c r="G73" s="289" t="s">
        <v>159</v>
      </c>
      <c r="H73" s="289" t="s">
        <v>158</v>
      </c>
      <c r="I73" s="289" t="s">
        <v>182</v>
      </c>
      <c r="J73" s="287" t="s">
        <v>3744</v>
      </c>
      <c r="M73" s="43"/>
      <c r="O73" s="27"/>
    </row>
    <row r="74" spans="1:15">
      <c r="A74" s="286">
        <v>44380</v>
      </c>
      <c r="B74" s="287">
        <v>88</v>
      </c>
      <c r="C74" s="287">
        <v>5000</v>
      </c>
      <c r="D74" s="288">
        <f t="shared" si="9"/>
        <v>56.82</v>
      </c>
      <c r="E74" s="374"/>
      <c r="F74" s="287" t="s">
        <v>3773</v>
      </c>
      <c r="G74" s="289" t="s">
        <v>159</v>
      </c>
      <c r="H74" s="289"/>
      <c r="I74" s="289" t="s">
        <v>3520</v>
      </c>
      <c r="J74" s="287" t="s">
        <v>3750</v>
      </c>
      <c r="M74" s="43"/>
      <c r="O74" s="27"/>
    </row>
    <row r="75" spans="1:15">
      <c r="A75" s="36"/>
      <c r="B75" s="74"/>
      <c r="C75" s="74"/>
      <c r="D75" s="74"/>
      <c r="E75" s="354"/>
      <c r="F75" s="79"/>
      <c r="G75" s="79"/>
      <c r="H75" s="79"/>
      <c r="I75" s="75"/>
      <c r="J75" s="136"/>
      <c r="M75" s="43"/>
      <c r="O75" s="27"/>
    </row>
    <row r="76" spans="1:15">
      <c r="A76" s="36"/>
      <c r="B76" s="74"/>
      <c r="C76" s="74"/>
      <c r="D76" s="74"/>
      <c r="E76" s="354"/>
      <c r="F76" s="79"/>
      <c r="G76" s="79"/>
      <c r="H76" s="79"/>
      <c r="I76" s="75"/>
      <c r="J76" s="136"/>
      <c r="M76" s="43"/>
      <c r="O76" s="27"/>
    </row>
    <row r="77" spans="1:15">
      <c r="H77" s="42"/>
      <c r="I77" s="27"/>
      <c r="M77" s="43"/>
      <c r="O77" s="27"/>
    </row>
    <row r="78" spans="1:15">
      <c r="H78" s="42"/>
      <c r="I78" s="27"/>
      <c r="M78" s="43"/>
      <c r="O78" s="27"/>
    </row>
    <row r="79" spans="1:15">
      <c r="A79" s="107" t="s">
        <v>77</v>
      </c>
      <c r="B79" s="107" t="s">
        <v>114</v>
      </c>
      <c r="C79" s="107" t="s">
        <v>252</v>
      </c>
      <c r="D79" s="107" t="s">
        <v>248</v>
      </c>
      <c r="E79" s="107" t="s">
        <v>236</v>
      </c>
      <c r="F79" s="107" t="s">
        <v>249</v>
      </c>
      <c r="G79" s="107" t="s">
        <v>137</v>
      </c>
      <c r="H79" s="107" t="s">
        <v>250</v>
      </c>
      <c r="I79" s="107" t="s">
        <v>251</v>
      </c>
      <c r="L79" s="43"/>
      <c r="O79" s="27"/>
    </row>
    <row r="80" spans="1:15">
      <c r="A80" s="104">
        <v>1</v>
      </c>
      <c r="B80" s="106" t="s">
        <v>253</v>
      </c>
      <c r="C80" s="80">
        <v>44407</v>
      </c>
      <c r="D80" s="105">
        <v>93</v>
      </c>
      <c r="E80" s="105" t="s">
        <v>179</v>
      </c>
      <c r="F80" s="105" t="s">
        <v>159</v>
      </c>
      <c r="G80" s="105" t="s">
        <v>158</v>
      </c>
      <c r="H80" s="105" t="s">
        <v>183</v>
      </c>
      <c r="I80" s="105">
        <v>5500</v>
      </c>
      <c r="L80" s="43"/>
      <c r="O80" s="27"/>
    </row>
    <row r="81" spans="1:15">
      <c r="A81" s="104">
        <v>2</v>
      </c>
      <c r="B81" s="106" t="s">
        <v>253</v>
      </c>
      <c r="C81" s="80">
        <v>44401</v>
      </c>
      <c r="D81" s="105">
        <v>90.72</v>
      </c>
      <c r="E81" s="105" t="s">
        <v>179</v>
      </c>
      <c r="F81" s="105" t="s">
        <v>159</v>
      </c>
      <c r="G81" s="105" t="s">
        <v>158</v>
      </c>
      <c r="H81" s="105" t="s">
        <v>186</v>
      </c>
      <c r="I81" s="105">
        <v>5300</v>
      </c>
      <c r="L81" s="43"/>
      <c r="O81" s="27"/>
    </row>
    <row r="82" spans="1:15">
      <c r="A82" s="104">
        <v>3</v>
      </c>
      <c r="B82" s="106" t="s">
        <v>253</v>
      </c>
      <c r="C82" s="80">
        <v>44399</v>
      </c>
      <c r="D82" s="105">
        <v>93</v>
      </c>
      <c r="E82" s="105" t="s">
        <v>179</v>
      </c>
      <c r="F82" s="105" t="s">
        <v>178</v>
      </c>
      <c r="G82" s="105" t="s">
        <v>158</v>
      </c>
      <c r="H82" s="105" t="s">
        <v>182</v>
      </c>
      <c r="I82" s="105">
        <v>6400</v>
      </c>
      <c r="L82" s="43"/>
      <c r="O82" s="27"/>
    </row>
    <row r="83" spans="1:15">
      <c r="A83" s="104">
        <v>4</v>
      </c>
      <c r="B83" s="106" t="s">
        <v>253</v>
      </c>
      <c r="C83" s="80">
        <v>44394</v>
      </c>
      <c r="D83" s="105">
        <v>135.96</v>
      </c>
      <c r="E83" s="105" t="s">
        <v>184</v>
      </c>
      <c r="F83" s="105" t="s">
        <v>180</v>
      </c>
      <c r="G83" s="105" t="s">
        <v>158</v>
      </c>
      <c r="H83" s="105" t="s">
        <v>185</v>
      </c>
      <c r="I83" s="105">
        <v>6800</v>
      </c>
      <c r="L83" s="43"/>
      <c r="O83" s="27"/>
    </row>
    <row r="84" spans="1:15">
      <c r="A84" s="104">
        <v>5</v>
      </c>
      <c r="B84" s="106" t="s">
        <v>253</v>
      </c>
      <c r="C84" s="80">
        <v>44379</v>
      </c>
      <c r="D84" s="105">
        <v>92</v>
      </c>
      <c r="E84" s="105" t="s">
        <v>179</v>
      </c>
      <c r="F84" s="105" t="s">
        <v>159</v>
      </c>
      <c r="G84" s="105" t="s">
        <v>158</v>
      </c>
      <c r="H84" s="105" t="s">
        <v>183</v>
      </c>
      <c r="I84" s="105">
        <v>4800</v>
      </c>
      <c r="L84" s="43"/>
      <c r="O84" s="27"/>
    </row>
    <row r="85" spans="1:15">
      <c r="A85" s="104">
        <v>6</v>
      </c>
      <c r="B85" s="106" t="s">
        <v>253</v>
      </c>
      <c r="C85" s="80">
        <v>44379</v>
      </c>
      <c r="D85" s="105">
        <v>92.77</v>
      </c>
      <c r="E85" s="105" t="s">
        <v>179</v>
      </c>
      <c r="F85" s="105" t="s">
        <v>159</v>
      </c>
      <c r="G85" s="105" t="s">
        <v>158</v>
      </c>
      <c r="H85" s="105" t="s">
        <v>182</v>
      </c>
      <c r="I85" s="105">
        <v>5200</v>
      </c>
      <c r="L85" s="43"/>
      <c r="O85" s="27"/>
    </row>
    <row r="86" spans="1:15">
      <c r="A86" s="104">
        <v>7</v>
      </c>
      <c r="B86" s="106" t="s">
        <v>253</v>
      </c>
      <c r="C86" s="46">
        <v>44321</v>
      </c>
      <c r="D86" s="104">
        <v>92</v>
      </c>
      <c r="E86" s="106" t="s">
        <v>157</v>
      </c>
      <c r="F86" s="106" t="s">
        <v>159</v>
      </c>
      <c r="G86" s="105" t="s">
        <v>158</v>
      </c>
      <c r="H86" s="104" t="s">
        <v>170</v>
      </c>
      <c r="I86" s="104">
        <v>4300</v>
      </c>
      <c r="L86" s="43"/>
      <c r="O86" s="27"/>
    </row>
    <row r="87" spans="1:15">
      <c r="A87" s="104">
        <v>8</v>
      </c>
      <c r="B87" s="106" t="s">
        <v>253</v>
      </c>
      <c r="C87" s="46">
        <v>44305</v>
      </c>
      <c r="D87" s="104">
        <v>139</v>
      </c>
      <c r="E87" s="106" t="s">
        <v>161</v>
      </c>
      <c r="F87" s="106" t="s">
        <v>159</v>
      </c>
      <c r="G87" s="105" t="s">
        <v>158</v>
      </c>
      <c r="H87" s="104" t="s">
        <v>160</v>
      </c>
      <c r="I87" s="104">
        <v>8000</v>
      </c>
      <c r="L87" s="43"/>
      <c r="O87" s="27"/>
    </row>
    <row r="88" spans="1:15">
      <c r="A88" s="104">
        <v>9</v>
      </c>
      <c r="B88" s="106" t="s">
        <v>253</v>
      </c>
      <c r="C88" s="46">
        <v>44297</v>
      </c>
      <c r="D88" s="104">
        <v>139</v>
      </c>
      <c r="E88" s="106" t="s">
        <v>161</v>
      </c>
      <c r="F88" s="106" t="s">
        <v>159</v>
      </c>
      <c r="G88" s="105" t="s">
        <v>158</v>
      </c>
      <c r="H88" s="104" t="s">
        <v>163</v>
      </c>
      <c r="I88" s="104">
        <v>8300</v>
      </c>
      <c r="L88" s="43"/>
      <c r="O88" s="27"/>
    </row>
    <row r="89" spans="1:15">
      <c r="A89" s="104">
        <v>10</v>
      </c>
      <c r="B89" s="106" t="s">
        <v>253</v>
      </c>
      <c r="C89" s="46">
        <v>44296</v>
      </c>
      <c r="D89" s="104">
        <v>90</v>
      </c>
      <c r="E89" s="106" t="s">
        <v>157</v>
      </c>
      <c r="F89" s="106" t="s">
        <v>159</v>
      </c>
      <c r="G89" s="106" t="s">
        <v>158</v>
      </c>
      <c r="H89" s="104" t="s">
        <v>160</v>
      </c>
      <c r="I89" s="104">
        <v>4300</v>
      </c>
      <c r="L89" s="43"/>
      <c r="O89" s="27"/>
    </row>
    <row r="90" spans="1:15">
      <c r="A90" s="104">
        <v>11</v>
      </c>
      <c r="B90" s="106" t="s">
        <v>253</v>
      </c>
      <c r="C90" s="46">
        <v>44296</v>
      </c>
      <c r="D90" s="104">
        <v>90</v>
      </c>
      <c r="E90" s="106" t="s">
        <v>157</v>
      </c>
      <c r="F90" s="106" t="s">
        <v>159</v>
      </c>
      <c r="G90" s="106" t="s">
        <v>158</v>
      </c>
      <c r="H90" s="104" t="s">
        <v>164</v>
      </c>
      <c r="I90" s="104">
        <v>4300</v>
      </c>
      <c r="L90" s="43"/>
      <c r="O90" s="27"/>
    </row>
    <row r="91" spans="1:15">
      <c r="A91" s="104">
        <v>12</v>
      </c>
      <c r="B91" s="106" t="s">
        <v>253</v>
      </c>
      <c r="C91" s="46">
        <v>44260</v>
      </c>
      <c r="D91" s="104">
        <v>135</v>
      </c>
      <c r="E91" s="106" t="s">
        <v>161</v>
      </c>
      <c r="F91" s="106" t="s">
        <v>159</v>
      </c>
      <c r="G91" s="106" t="s">
        <v>158</v>
      </c>
      <c r="H91" s="104" t="s">
        <v>162</v>
      </c>
      <c r="I91" s="104">
        <v>8000</v>
      </c>
      <c r="L91" s="43"/>
      <c r="O91" s="27"/>
    </row>
    <row r="92" spans="1:15">
      <c r="A92" s="104">
        <v>13</v>
      </c>
      <c r="B92" s="106" t="s">
        <v>253</v>
      </c>
      <c r="C92" s="46">
        <v>44244</v>
      </c>
      <c r="D92" s="104">
        <v>91</v>
      </c>
      <c r="E92" s="106" t="s">
        <v>157</v>
      </c>
      <c r="F92" s="106" t="s">
        <v>159</v>
      </c>
      <c r="G92" s="106" t="s">
        <v>158</v>
      </c>
      <c r="H92" s="104" t="s">
        <v>162</v>
      </c>
      <c r="I92" s="104">
        <v>5200</v>
      </c>
      <c r="L92" s="43"/>
      <c r="O92" s="27"/>
    </row>
    <row r="93" spans="1:15">
      <c r="A93" s="104">
        <v>14</v>
      </c>
      <c r="B93" s="106" t="s">
        <v>253</v>
      </c>
      <c r="C93" s="46">
        <v>44217</v>
      </c>
      <c r="D93" s="104">
        <v>92</v>
      </c>
      <c r="E93" s="106" t="s">
        <v>157</v>
      </c>
      <c r="F93" s="106" t="s">
        <v>159</v>
      </c>
      <c r="G93" s="106" t="s">
        <v>158</v>
      </c>
      <c r="H93" s="104" t="s">
        <v>160</v>
      </c>
      <c r="I93" s="104">
        <v>4000</v>
      </c>
      <c r="L93" s="43"/>
      <c r="O93" s="27"/>
    </row>
    <row r="94" spans="1:15">
      <c r="A94" s="104">
        <v>15</v>
      </c>
      <c r="B94" s="106" t="s">
        <v>253</v>
      </c>
      <c r="C94" s="46">
        <v>44204</v>
      </c>
      <c r="D94" s="104">
        <v>57</v>
      </c>
      <c r="E94" s="106" t="s">
        <v>157</v>
      </c>
      <c r="F94" s="106" t="s">
        <v>159</v>
      </c>
      <c r="G94" s="106" t="s">
        <v>158</v>
      </c>
      <c r="H94" s="104" t="s">
        <v>168</v>
      </c>
      <c r="I94" s="104">
        <v>3500</v>
      </c>
      <c r="L94" s="43"/>
      <c r="O94" s="27"/>
    </row>
    <row r="95" spans="1:15">
      <c r="A95" s="104">
        <v>16</v>
      </c>
      <c r="B95" s="106" t="s">
        <v>253</v>
      </c>
      <c r="C95" s="46">
        <v>44185</v>
      </c>
      <c r="D95" s="104">
        <v>90</v>
      </c>
      <c r="E95" s="106" t="s">
        <v>157</v>
      </c>
      <c r="F95" s="106" t="s">
        <v>159</v>
      </c>
      <c r="G95" s="106" t="s">
        <v>158</v>
      </c>
      <c r="H95" s="104" t="s">
        <v>162</v>
      </c>
      <c r="I95" s="104">
        <v>4500</v>
      </c>
      <c r="L95" s="43"/>
      <c r="O95" s="27"/>
    </row>
    <row r="96" spans="1:15">
      <c r="A96" s="104">
        <v>17</v>
      </c>
      <c r="B96" s="106" t="s">
        <v>253</v>
      </c>
      <c r="C96" s="46">
        <v>44498</v>
      </c>
      <c r="D96" s="104">
        <v>136</v>
      </c>
      <c r="E96" s="106" t="s">
        <v>161</v>
      </c>
      <c r="F96" s="106" t="s">
        <v>159</v>
      </c>
      <c r="G96" s="106" t="s">
        <v>158</v>
      </c>
      <c r="H96" s="104" t="s">
        <v>165</v>
      </c>
      <c r="I96" s="104">
        <v>8100</v>
      </c>
      <c r="L96" s="43"/>
      <c r="O96" s="27"/>
    </row>
    <row r="97" spans="1:15">
      <c r="A97" s="104">
        <v>18</v>
      </c>
      <c r="B97" s="106" t="s">
        <v>253</v>
      </c>
      <c r="C97" s="46">
        <v>44111</v>
      </c>
      <c r="D97" s="104">
        <v>135</v>
      </c>
      <c r="E97" s="106" t="s">
        <v>161</v>
      </c>
      <c r="F97" s="106" t="s">
        <v>159</v>
      </c>
      <c r="G97" s="106" t="s">
        <v>167</v>
      </c>
      <c r="H97" s="104" t="s">
        <v>160</v>
      </c>
      <c r="I97" s="104">
        <v>7600</v>
      </c>
      <c r="L97" s="43"/>
      <c r="O97" s="27"/>
    </row>
    <row r="98" spans="1:15">
      <c r="A98" s="104">
        <v>19</v>
      </c>
      <c r="B98" s="106" t="s">
        <v>253</v>
      </c>
      <c r="C98" s="46">
        <v>44119</v>
      </c>
      <c r="D98" s="104">
        <v>135</v>
      </c>
      <c r="E98" s="106" t="s">
        <v>161</v>
      </c>
      <c r="F98" s="106" t="s">
        <v>159</v>
      </c>
      <c r="G98" s="106" t="s">
        <v>158</v>
      </c>
      <c r="H98" s="104" t="s">
        <v>166</v>
      </c>
      <c r="I98" s="104">
        <v>5000</v>
      </c>
      <c r="L98" s="43"/>
      <c r="O98" s="27"/>
    </row>
    <row r="99" spans="1:15">
      <c r="A99" s="104">
        <v>20</v>
      </c>
      <c r="B99" s="106" t="s">
        <v>253</v>
      </c>
      <c r="C99" s="46">
        <v>44115</v>
      </c>
      <c r="D99" s="104">
        <v>93</v>
      </c>
      <c r="E99" s="106" t="s">
        <v>157</v>
      </c>
      <c r="F99" s="106" t="s">
        <v>159</v>
      </c>
      <c r="G99" s="106" t="s">
        <v>158</v>
      </c>
      <c r="H99" s="104" t="s">
        <v>163</v>
      </c>
      <c r="I99" s="104">
        <v>5300</v>
      </c>
      <c r="L99" s="43"/>
      <c r="O99" s="27"/>
    </row>
    <row r="100" spans="1:15">
      <c r="A100" s="104">
        <v>21</v>
      </c>
      <c r="B100" s="106" t="s">
        <v>253</v>
      </c>
      <c r="C100" s="46">
        <v>44112</v>
      </c>
      <c r="D100" s="104">
        <v>89</v>
      </c>
      <c r="E100" s="106" t="s">
        <v>157</v>
      </c>
      <c r="F100" s="106" t="s">
        <v>159</v>
      </c>
      <c r="G100" s="106" t="s">
        <v>158</v>
      </c>
      <c r="H100" s="104" t="s">
        <v>162</v>
      </c>
      <c r="I100" s="104">
        <v>2600</v>
      </c>
      <c r="L100" s="43"/>
      <c r="O100" s="27"/>
    </row>
    <row r="101" spans="1:15">
      <c r="A101" s="104">
        <v>22</v>
      </c>
      <c r="B101" s="106" t="s">
        <v>253</v>
      </c>
      <c r="C101" s="46">
        <v>44092</v>
      </c>
      <c r="D101" s="104">
        <v>135</v>
      </c>
      <c r="E101" s="106" t="s">
        <v>161</v>
      </c>
      <c r="F101" s="106" t="s">
        <v>159</v>
      </c>
      <c r="G101" s="106" t="s">
        <v>158</v>
      </c>
      <c r="H101" s="104" t="s">
        <v>162</v>
      </c>
      <c r="I101" s="104">
        <v>8200</v>
      </c>
      <c r="L101" s="43"/>
      <c r="O101" s="27"/>
    </row>
    <row r="102" spans="1:15">
      <c r="A102" s="104">
        <v>23</v>
      </c>
      <c r="B102" s="106" t="s">
        <v>253</v>
      </c>
      <c r="C102" s="46">
        <v>44086</v>
      </c>
      <c r="D102" s="104">
        <v>91</v>
      </c>
      <c r="E102" s="106" t="s">
        <v>157</v>
      </c>
      <c r="F102" s="106" t="s">
        <v>159</v>
      </c>
      <c r="G102" s="106" t="s">
        <v>158</v>
      </c>
      <c r="H102" s="104" t="s">
        <v>164</v>
      </c>
      <c r="I102" s="104">
        <v>4000</v>
      </c>
      <c r="L102" s="43"/>
      <c r="O102" s="27"/>
    </row>
    <row r="103" spans="1:15">
      <c r="A103" s="104">
        <v>24</v>
      </c>
      <c r="B103" s="106" t="s">
        <v>253</v>
      </c>
      <c r="C103" s="46">
        <v>44067</v>
      </c>
      <c r="D103" s="104">
        <v>134</v>
      </c>
      <c r="E103" s="106" t="s">
        <v>161</v>
      </c>
      <c r="F103" s="106" t="s">
        <v>159</v>
      </c>
      <c r="G103" s="106" t="s">
        <v>158</v>
      </c>
      <c r="H103" s="104" t="s">
        <v>165</v>
      </c>
      <c r="I103" s="104">
        <v>7500</v>
      </c>
      <c r="L103" s="43"/>
      <c r="O103" s="27"/>
    </row>
    <row r="104" spans="1:15">
      <c r="A104" s="104">
        <v>25</v>
      </c>
      <c r="B104" s="106" t="s">
        <v>253</v>
      </c>
      <c r="C104" s="46">
        <v>44061</v>
      </c>
      <c r="D104" s="104">
        <v>132</v>
      </c>
      <c r="E104" s="106" t="s">
        <v>161</v>
      </c>
      <c r="F104" s="106" t="s">
        <v>159</v>
      </c>
      <c r="G104" s="106" t="s">
        <v>158</v>
      </c>
      <c r="H104" s="104" t="s">
        <v>160</v>
      </c>
      <c r="I104" s="104">
        <v>7600</v>
      </c>
      <c r="L104" s="43"/>
      <c r="O104" s="27"/>
    </row>
    <row r="105" spans="1:15">
      <c r="A105" s="104">
        <v>26</v>
      </c>
      <c r="B105" s="106" t="s">
        <v>253</v>
      </c>
      <c r="C105" s="46">
        <v>44052</v>
      </c>
      <c r="D105" s="104">
        <v>91</v>
      </c>
      <c r="E105" s="106" t="s">
        <v>157</v>
      </c>
      <c r="F105" s="106" t="s">
        <v>159</v>
      </c>
      <c r="G105" s="106" t="s">
        <v>158</v>
      </c>
      <c r="H105" s="104" t="s">
        <v>164</v>
      </c>
      <c r="I105" s="104">
        <v>4000</v>
      </c>
      <c r="L105" s="43"/>
      <c r="O105" s="27"/>
    </row>
    <row r="106" spans="1:15">
      <c r="A106" s="104">
        <v>27</v>
      </c>
      <c r="B106" s="106" t="s">
        <v>253</v>
      </c>
      <c r="C106" s="46">
        <v>44046</v>
      </c>
      <c r="D106" s="104">
        <v>132</v>
      </c>
      <c r="E106" s="106" t="s">
        <v>161</v>
      </c>
      <c r="F106" s="106" t="s">
        <v>159</v>
      </c>
      <c r="G106" s="106" t="s">
        <v>158</v>
      </c>
      <c r="H106" s="104" t="s">
        <v>160</v>
      </c>
      <c r="I106" s="104">
        <v>7300</v>
      </c>
      <c r="L106" s="43"/>
      <c r="O106" s="27"/>
    </row>
    <row r="107" spans="1:15" ht="15" thickBot="1">
      <c r="I107" s="27"/>
      <c r="N107" s="43"/>
      <c r="O107" s="27"/>
    </row>
    <row r="108" spans="1:15" ht="69" thickBot="1">
      <c r="A108" s="108" t="s">
        <v>254</v>
      </c>
      <c r="B108" s="109" t="s">
        <v>255</v>
      </c>
      <c r="C108" s="110" t="s">
        <v>256</v>
      </c>
      <c r="D108" s="109" t="s">
        <v>257</v>
      </c>
      <c r="E108" s="127"/>
    </row>
    <row r="109" spans="1:15" ht="15" thickBot="1">
      <c r="A109" s="111" t="s">
        <v>258</v>
      </c>
      <c r="B109" s="112">
        <v>2</v>
      </c>
      <c r="C109" s="113" t="e">
        <f>H3</f>
        <v>#VALUE!</v>
      </c>
      <c r="D109" s="114">
        <v>59.85</v>
      </c>
      <c r="E109" s="128"/>
    </row>
    <row r="110" spans="1:15" ht="15" thickBot="1">
      <c r="A110" s="111" t="s">
        <v>259</v>
      </c>
      <c r="B110" s="112">
        <v>3</v>
      </c>
      <c r="C110" s="113">
        <f>H6</f>
        <v>77.97</v>
      </c>
      <c r="D110" s="114">
        <v>58.52</v>
      </c>
      <c r="E110" s="128"/>
    </row>
    <row r="111" spans="1:15" ht="15" thickBot="1">
      <c r="A111" s="111" t="s">
        <v>260</v>
      </c>
      <c r="B111" s="112">
        <v>4</v>
      </c>
      <c r="C111" s="113">
        <f>H9</f>
        <v>79.7</v>
      </c>
      <c r="D111" s="114">
        <v>61.36</v>
      </c>
      <c r="E111" s="128"/>
    </row>
    <row r="112" spans="1:15" ht="15" thickBot="1">
      <c r="A112" s="111" t="s">
        <v>263</v>
      </c>
      <c r="B112" s="112">
        <v>3</v>
      </c>
      <c r="C112" s="113" t="e">
        <f>H12</f>
        <v>#VALUE!</v>
      </c>
      <c r="D112" s="114">
        <v>60.85</v>
      </c>
      <c r="E112" s="128"/>
    </row>
    <row r="113" spans="1:5" ht="15" thickBot="1">
      <c r="A113" s="111" t="s">
        <v>264</v>
      </c>
      <c r="B113" s="112" t="s">
        <v>261</v>
      </c>
      <c r="C113" s="113" t="s">
        <v>261</v>
      </c>
      <c r="D113" s="114" t="s">
        <v>261</v>
      </c>
      <c r="E113" s="128"/>
    </row>
    <row r="114" spans="1:5" ht="15" thickBot="1">
      <c r="A114" s="363" t="s">
        <v>262</v>
      </c>
      <c r="B114" s="364"/>
      <c r="C114" s="113">
        <v>62.08</v>
      </c>
      <c r="D114" s="114">
        <v>60.15</v>
      </c>
      <c r="E114" s="128"/>
    </row>
    <row r="116" spans="1:5" ht="15" thickBot="1"/>
    <row r="117" spans="1:5" ht="51.75" thickBot="1">
      <c r="A117" s="115" t="s">
        <v>254</v>
      </c>
      <c r="B117" s="116" t="s">
        <v>255</v>
      </c>
      <c r="C117" s="117" t="s">
        <v>265</v>
      </c>
    </row>
    <row r="118" spans="1:5" ht="15" thickBot="1">
      <c r="A118" s="118" t="s">
        <v>266</v>
      </c>
      <c r="B118" s="119" t="s">
        <v>271</v>
      </c>
      <c r="C118" s="120" t="str">
        <f>H20</f>
        <v>——</v>
      </c>
    </row>
    <row r="119" spans="1:5" ht="15" thickBot="1">
      <c r="A119" s="118" t="s">
        <v>267</v>
      </c>
      <c r="B119" s="119" t="s">
        <v>271</v>
      </c>
      <c r="C119" s="120">
        <f>H23</f>
        <v>58.47</v>
      </c>
    </row>
    <row r="120" spans="1:5" ht="15" thickBot="1">
      <c r="A120" s="118" t="s">
        <v>268</v>
      </c>
      <c r="B120" s="119" t="s">
        <v>271</v>
      </c>
      <c r="C120" s="120">
        <f>H26</f>
        <v>66.12</v>
      </c>
    </row>
    <row r="121" spans="1:5" ht="15" thickBot="1">
      <c r="A121" s="118" t="s">
        <v>269</v>
      </c>
      <c r="B121" s="119" t="s">
        <v>271</v>
      </c>
      <c r="C121" s="120">
        <f>H29</f>
        <v>70.13</v>
      </c>
    </row>
    <row r="122" spans="1:5" ht="15" thickBot="1">
      <c r="A122" s="118" t="s">
        <v>270</v>
      </c>
      <c r="B122" s="119" t="s">
        <v>271</v>
      </c>
      <c r="C122" s="121">
        <f>H32</f>
        <v>64.25</v>
      </c>
    </row>
    <row r="123" spans="1:5" ht="15" thickBot="1">
      <c r="A123" s="367" t="s">
        <v>262</v>
      </c>
      <c r="B123" s="368"/>
      <c r="C123" s="121">
        <f>H33</f>
        <v>64.739999999999995</v>
      </c>
    </row>
    <row r="124" spans="1:5" ht="15" thickBot="1"/>
    <row r="125" spans="1:5" ht="69" thickBot="1">
      <c r="A125" s="108" t="s">
        <v>254</v>
      </c>
      <c r="B125" s="109" t="s">
        <v>255</v>
      </c>
      <c r="C125" s="110" t="s">
        <v>273</v>
      </c>
      <c r="D125" s="109" t="s">
        <v>272</v>
      </c>
      <c r="E125" s="127"/>
    </row>
    <row r="126" spans="1:5" ht="15" thickBot="1">
      <c r="A126" s="111" t="s">
        <v>258</v>
      </c>
      <c r="B126" s="112">
        <f>F37</f>
        <v>4</v>
      </c>
      <c r="C126" s="122">
        <f t="shared" ref="C126:C131" si="10">D126+3.2</f>
        <v>52.78</v>
      </c>
      <c r="D126" s="114">
        <v>49.58</v>
      </c>
      <c r="E126" s="128"/>
    </row>
    <row r="127" spans="1:5" ht="15" thickBot="1">
      <c r="A127" s="111" t="s">
        <v>259</v>
      </c>
      <c r="B127" s="112" t="e">
        <f>#REF!</f>
        <v>#REF!</v>
      </c>
      <c r="C127" s="122">
        <f t="shared" si="10"/>
        <v>33.67</v>
      </c>
      <c r="D127" s="114">
        <v>30.47</v>
      </c>
      <c r="E127" s="128"/>
    </row>
    <row r="128" spans="1:5" ht="15" thickBot="1">
      <c r="A128" s="111" t="s">
        <v>260</v>
      </c>
      <c r="B128" s="112" t="e">
        <f>#REF!</f>
        <v>#REF!</v>
      </c>
      <c r="C128" s="122">
        <f t="shared" si="10"/>
        <v>56.28</v>
      </c>
      <c r="D128" s="114">
        <v>53.08</v>
      </c>
      <c r="E128" s="128"/>
    </row>
    <row r="129" spans="1:5" ht="15" thickBot="1">
      <c r="A129" s="111" t="s">
        <v>263</v>
      </c>
      <c r="B129" s="112" t="e">
        <f>#REF!</f>
        <v>#REF!</v>
      </c>
      <c r="C129" s="122">
        <f t="shared" si="10"/>
        <v>34.380000000000003</v>
      </c>
      <c r="D129" s="114">
        <v>31.18</v>
      </c>
      <c r="E129" s="128"/>
    </row>
    <row r="130" spans="1:5" ht="15" thickBot="1">
      <c r="A130" s="111" t="s">
        <v>264</v>
      </c>
      <c r="B130" s="112">
        <f>F49</f>
        <v>0</v>
      </c>
      <c r="C130" s="122">
        <f t="shared" si="10"/>
        <v>57.440000000000005</v>
      </c>
      <c r="D130" s="114">
        <v>54.24</v>
      </c>
      <c r="E130" s="128"/>
    </row>
    <row r="131" spans="1:5" ht="15" thickBot="1">
      <c r="A131" s="363" t="s">
        <v>262</v>
      </c>
      <c r="B131" s="364"/>
      <c r="C131" s="122">
        <f t="shared" si="10"/>
        <v>46.910000000000004</v>
      </c>
      <c r="D131" s="114">
        <v>43.71</v>
      </c>
      <c r="E131" s="128"/>
    </row>
  </sheetData>
  <mergeCells count="70">
    <mergeCell ref="K53:K54"/>
    <mergeCell ref="G23:G25"/>
    <mergeCell ref="F26:F28"/>
    <mergeCell ref="G26:G28"/>
    <mergeCell ref="F29:F31"/>
    <mergeCell ref="G29:G31"/>
    <mergeCell ref="K68:K70"/>
    <mergeCell ref="K64:K65"/>
    <mergeCell ref="K62:K63"/>
    <mergeCell ref="K59:K61"/>
    <mergeCell ref="K55:K57"/>
    <mergeCell ref="A37:A39"/>
    <mergeCell ref="A40:A42"/>
    <mergeCell ref="A43:A45"/>
    <mergeCell ref="A46:A48"/>
    <mergeCell ref="F37:F39"/>
    <mergeCell ref="F40:F42"/>
    <mergeCell ref="F43:F45"/>
    <mergeCell ref="F46:F48"/>
    <mergeCell ref="A131:B131"/>
    <mergeCell ref="A1:H1"/>
    <mergeCell ref="A18:H18"/>
    <mergeCell ref="H12:H14"/>
    <mergeCell ref="H46:H48"/>
    <mergeCell ref="A35:H35"/>
    <mergeCell ref="H37:H39"/>
    <mergeCell ref="H40:H42"/>
    <mergeCell ref="A114:B114"/>
    <mergeCell ref="A123:B123"/>
    <mergeCell ref="A33:F33"/>
    <mergeCell ref="H43:H45"/>
    <mergeCell ref="E75:E76"/>
    <mergeCell ref="E57:E59"/>
    <mergeCell ref="E71:E74"/>
    <mergeCell ref="A50:F50"/>
    <mergeCell ref="E53:E56"/>
    <mergeCell ref="E61:E66"/>
    <mergeCell ref="H26:H28"/>
    <mergeCell ref="H29:H31"/>
    <mergeCell ref="H3:H5"/>
    <mergeCell ref="H6:H8"/>
    <mergeCell ref="H9:H11"/>
    <mergeCell ref="G37:G39"/>
    <mergeCell ref="G40:G42"/>
    <mergeCell ref="G43:G45"/>
    <mergeCell ref="G46:G48"/>
    <mergeCell ref="F12:F14"/>
    <mergeCell ref="G12:G14"/>
    <mergeCell ref="F3:F5"/>
    <mergeCell ref="G3:G5"/>
    <mergeCell ref="F6:F8"/>
    <mergeCell ref="M4:M6"/>
    <mergeCell ref="L4:L6"/>
    <mergeCell ref="A16:F16"/>
    <mergeCell ref="H20:H22"/>
    <mergeCell ref="H23:H25"/>
    <mergeCell ref="A23:A25"/>
    <mergeCell ref="A12:A14"/>
    <mergeCell ref="A9:A11"/>
    <mergeCell ref="A6:A8"/>
    <mergeCell ref="A3:A5"/>
    <mergeCell ref="A20:A22"/>
    <mergeCell ref="G6:G8"/>
    <mergeCell ref="F9:F11"/>
    <mergeCell ref="G9:G11"/>
    <mergeCell ref="A26:A28"/>
    <mergeCell ref="A29:A31"/>
    <mergeCell ref="F20:F22"/>
    <mergeCell ref="G20:G22"/>
    <mergeCell ref="F23:F25"/>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O156"/>
  <sheetViews>
    <sheetView topLeftCell="I1" zoomScale="85" zoomScaleNormal="85" workbookViewId="0">
      <selection activeCell="L4" sqref="L4:L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0.875" style="141" customWidth="1"/>
    <col min="8" max="8" width="35.25" style="26" hidden="1" customWidth="1"/>
    <col min="9" max="9" width="13.875" style="26" customWidth="1"/>
    <col min="10" max="11" width="13.875" style="27" customWidth="1"/>
    <col min="12" max="12" width="13.125" style="27" customWidth="1"/>
    <col min="13" max="13" width="15" style="27" customWidth="1"/>
    <col min="14" max="16384" width="9" style="27"/>
  </cols>
  <sheetData>
    <row r="1" spans="1:14" ht="15">
      <c r="A1" s="365" t="s">
        <v>197</v>
      </c>
      <c r="B1" s="365"/>
      <c r="C1" s="365"/>
      <c r="D1" s="365"/>
      <c r="E1" s="365"/>
      <c r="F1" s="365"/>
      <c r="G1" s="365"/>
      <c r="H1" s="365"/>
      <c r="I1" s="27"/>
    </row>
    <row r="2" spans="1:14">
      <c r="A2" s="84" t="str">
        <f>[5]富润家园数据!A4</f>
        <v>时间</v>
      </c>
      <c r="B2" s="88" t="s">
        <v>95</v>
      </c>
      <c r="C2" s="88" t="s">
        <v>96</v>
      </c>
      <c r="D2" s="126" t="s">
        <v>280</v>
      </c>
      <c r="E2" s="87" t="s">
        <v>275</v>
      </c>
      <c r="F2" s="88" t="str">
        <f>[5]富润家园数据!E4</f>
        <v>样本数量</v>
      </c>
      <c r="G2" s="142" t="str">
        <f>D2</f>
        <v>含物业费、含供暖费平均租金单价</v>
      </c>
      <c r="H2" s="68" t="str">
        <f>E2</f>
        <v>含物业费、不含供暖费平均租金单价</v>
      </c>
      <c r="I2" s="27"/>
    </row>
    <row r="3" spans="1:14">
      <c r="A3" s="354" t="s">
        <v>3792</v>
      </c>
      <c r="B3" s="52"/>
      <c r="C3" s="28"/>
      <c r="D3" s="29" t="s">
        <v>317</v>
      </c>
      <c r="E3" s="123"/>
      <c r="F3" s="355">
        <f>SUM(C3:C5)</f>
        <v>3</v>
      </c>
      <c r="G3" s="356">
        <v>0</v>
      </c>
      <c r="H3" s="366" t="e">
        <f>ROUND(AVERAGE(E3:E5),2)</f>
        <v>#VALUE!</v>
      </c>
      <c r="I3" s="93"/>
      <c r="J3" s="93" t="s">
        <v>97</v>
      </c>
      <c r="K3" s="93" t="s">
        <v>98</v>
      </c>
      <c r="L3" s="93" t="s">
        <v>99</v>
      </c>
      <c r="M3" s="132" t="str">
        <f>中信新城!M3</f>
        <v>不含物业费和取暖费</v>
      </c>
    </row>
    <row r="4" spans="1:14">
      <c r="A4" s="354"/>
      <c r="B4" s="52">
        <v>44409</v>
      </c>
      <c r="C4" s="28">
        <v>1</v>
      </c>
      <c r="D4" s="29" t="str">
        <f>中指成交数据!L41</f>
        <v>--</v>
      </c>
      <c r="E4" s="123" t="e">
        <f>D4+$K$38</f>
        <v>#VALUE!</v>
      </c>
      <c r="F4" s="355"/>
      <c r="G4" s="355">
        <f>ROUND(AVERAGE(D4:D6),2)</f>
        <v>51.99</v>
      </c>
      <c r="H4" s="366"/>
      <c r="I4" s="93" t="s">
        <v>100</v>
      </c>
      <c r="J4" s="92">
        <f>G16</f>
        <v>51.3</v>
      </c>
      <c r="K4" s="93"/>
      <c r="L4" s="357">
        <f>SUM(J4:J6)/3</f>
        <v>55.466666666666661</v>
      </c>
      <c r="M4" s="357">
        <f>L4-K38-K40</f>
        <v>50.466666666666661</v>
      </c>
      <c r="N4" s="43"/>
    </row>
    <row r="5" spans="1:14">
      <c r="A5" s="354"/>
      <c r="B5" s="52">
        <v>44440</v>
      </c>
      <c r="C5" s="28">
        <v>2</v>
      </c>
      <c r="D5" s="29" t="str">
        <f>中指成交数据!K41</f>
        <v>--</v>
      </c>
      <c r="E5" s="123" t="e">
        <f t="shared" ref="E5:E13" si="0">D5+$K$38</f>
        <v>#VALUE!</v>
      </c>
      <c r="F5" s="355"/>
      <c r="G5" s="355"/>
      <c r="H5" s="366"/>
      <c r="I5" s="93" t="s">
        <v>101</v>
      </c>
      <c r="J5" s="92">
        <f>G33</f>
        <v>57.02</v>
      </c>
      <c r="K5" s="93"/>
      <c r="L5" s="357"/>
      <c r="M5" s="357"/>
    </row>
    <row r="6" spans="1:14">
      <c r="A6" s="354" t="s">
        <v>3795</v>
      </c>
      <c r="B6" s="52">
        <v>44470</v>
      </c>
      <c r="C6" s="28">
        <v>0</v>
      </c>
      <c r="D6" s="29">
        <f>中指成交数据!J41</f>
        <v>51.99</v>
      </c>
      <c r="E6" s="123">
        <f t="shared" si="0"/>
        <v>54.49</v>
      </c>
      <c r="F6" s="355">
        <f>SUM(C6:C8)</f>
        <v>0</v>
      </c>
      <c r="G6" s="356">
        <f>ROUND(AVERAGE(D6:D8),1)</f>
        <v>51.2</v>
      </c>
      <c r="H6" s="366">
        <f>ROUND(AVERAGE(E6:E8),2)</f>
        <v>53.69</v>
      </c>
      <c r="I6" s="93" t="s">
        <v>102</v>
      </c>
      <c r="J6" s="92">
        <f>G50</f>
        <v>58.08</v>
      </c>
      <c r="K6" s="93"/>
      <c r="L6" s="357"/>
      <c r="M6" s="357"/>
    </row>
    <row r="7" spans="1:14">
      <c r="A7" s="354"/>
      <c r="B7" s="52">
        <v>44501</v>
      </c>
      <c r="C7" s="28">
        <v>0</v>
      </c>
      <c r="D7" s="29">
        <f>中指成交数据!I41</f>
        <v>51.48</v>
      </c>
      <c r="E7" s="123">
        <f t="shared" si="0"/>
        <v>53.98</v>
      </c>
      <c r="F7" s="355"/>
      <c r="G7" s="355">
        <f>ROUND(AVERAGE(D7:D9),2)</f>
        <v>50.07</v>
      </c>
      <c r="H7" s="366"/>
      <c r="I7" s="27"/>
    </row>
    <row r="8" spans="1:14">
      <c r="A8" s="354"/>
      <c r="B8" s="52">
        <v>44531</v>
      </c>
      <c r="C8" s="28">
        <v>0</v>
      </c>
      <c r="D8" s="29">
        <f>中指成交数据!H41</f>
        <v>50.09</v>
      </c>
      <c r="E8" s="123">
        <f t="shared" si="0"/>
        <v>52.59</v>
      </c>
      <c r="F8" s="355"/>
      <c r="G8" s="355"/>
      <c r="H8" s="366"/>
      <c r="I8" s="27"/>
    </row>
    <row r="9" spans="1:14">
      <c r="A9" s="354" t="s">
        <v>3794</v>
      </c>
      <c r="B9" s="52">
        <v>44562</v>
      </c>
      <c r="C9" s="28">
        <v>0</v>
      </c>
      <c r="D9" s="29">
        <f>中指成交数据!G41</f>
        <v>48.65</v>
      </c>
      <c r="E9" s="123">
        <f t="shared" si="0"/>
        <v>51.15</v>
      </c>
      <c r="F9" s="355">
        <f>SUM(C9:C11)</f>
        <v>3</v>
      </c>
      <c r="G9" s="356">
        <f>ROUND(AVERAGE(D9:D11),1)</f>
        <v>49.2</v>
      </c>
      <c r="H9" s="366" t="e">
        <f>ROUND(AVERAGE(E9:E11),2)</f>
        <v>#VALUE!</v>
      </c>
      <c r="I9" s="27"/>
    </row>
    <row r="10" spans="1:14">
      <c r="A10" s="354"/>
      <c r="B10" s="52">
        <v>44593</v>
      </c>
      <c r="C10" s="28">
        <v>2</v>
      </c>
      <c r="D10" s="29">
        <f>中指成交数据!F41</f>
        <v>49.79</v>
      </c>
      <c r="E10" s="123">
        <f t="shared" si="0"/>
        <v>52.29</v>
      </c>
      <c r="F10" s="355"/>
      <c r="G10" s="355">
        <f t="shared" ref="G10" si="1">ROUND(AVERAGE(D10:D12),2)</f>
        <v>51.65</v>
      </c>
      <c r="H10" s="366"/>
      <c r="I10" s="27"/>
    </row>
    <row r="11" spans="1:14">
      <c r="A11" s="354"/>
      <c r="B11" s="52">
        <v>44621</v>
      </c>
      <c r="C11" s="28">
        <v>1</v>
      </c>
      <c r="D11" s="29" t="str">
        <f>中指成交数据!E41</f>
        <v>--</v>
      </c>
      <c r="E11" s="123" t="e">
        <f t="shared" si="0"/>
        <v>#VALUE!</v>
      </c>
      <c r="F11" s="355"/>
      <c r="G11" s="355"/>
      <c r="H11" s="366"/>
      <c r="I11" s="27"/>
    </row>
    <row r="12" spans="1:14">
      <c r="A12" s="354" t="s">
        <v>3793</v>
      </c>
      <c r="B12" s="52">
        <v>44652</v>
      </c>
      <c r="C12" s="44">
        <v>1</v>
      </c>
      <c r="D12" s="72">
        <f>中指成交数据!C41</f>
        <v>53.51</v>
      </c>
      <c r="E12" s="123">
        <f t="shared" si="0"/>
        <v>56.01</v>
      </c>
      <c r="F12" s="355">
        <f>SUM(C12:C14)</f>
        <v>2</v>
      </c>
      <c r="G12" s="356">
        <f>ROUND(AVERAGE(D12:D14),1)</f>
        <v>53.5</v>
      </c>
      <c r="H12" s="366">
        <f>ROUND(AVERAGE(E12:E14),2)</f>
        <v>56.01</v>
      </c>
      <c r="I12" s="27"/>
    </row>
    <row r="13" spans="1:14">
      <c r="A13" s="354"/>
      <c r="B13" s="52">
        <v>44682</v>
      </c>
      <c r="C13" s="44">
        <v>0</v>
      </c>
      <c r="D13" s="72">
        <f>中指成交数据!C41</f>
        <v>53.51</v>
      </c>
      <c r="E13" s="123">
        <f t="shared" si="0"/>
        <v>56.01</v>
      </c>
      <c r="F13" s="355"/>
      <c r="G13" s="355">
        <f t="shared" ref="G13" si="2">ROUND(AVERAGE(D13:D15),2)</f>
        <v>53.49</v>
      </c>
      <c r="H13" s="366"/>
      <c r="I13" s="27"/>
    </row>
    <row r="14" spans="1:14">
      <c r="A14" s="354"/>
      <c r="B14" s="52">
        <v>44742</v>
      </c>
      <c r="C14" s="44">
        <v>1</v>
      </c>
      <c r="D14" s="72">
        <f>中指成交数据!B41</f>
        <v>53.47</v>
      </c>
      <c r="E14" s="123" t="s">
        <v>277</v>
      </c>
      <c r="F14" s="355"/>
      <c r="G14" s="355"/>
      <c r="H14" s="366"/>
      <c r="I14" s="27"/>
    </row>
    <row r="15" spans="1:14">
      <c r="A15" s="53" t="s">
        <v>3791</v>
      </c>
      <c r="B15" s="52">
        <v>44743</v>
      </c>
      <c r="C15" s="28"/>
      <c r="D15" s="29" t="s">
        <v>212</v>
      </c>
      <c r="E15" s="125"/>
      <c r="F15" s="248">
        <v>0</v>
      </c>
      <c r="G15" s="248">
        <v>0</v>
      </c>
      <c r="H15" s="59" t="s">
        <v>212</v>
      </c>
      <c r="I15" s="27"/>
    </row>
    <row r="16" spans="1:14">
      <c r="A16" s="358" t="s">
        <v>103</v>
      </c>
      <c r="B16" s="359"/>
      <c r="C16" s="359"/>
      <c r="D16" s="359"/>
      <c r="E16" s="360"/>
      <c r="F16" s="361"/>
      <c r="G16" s="91">
        <f>ROUND((G6+G9+G12)/3,1)</f>
        <v>51.3</v>
      </c>
      <c r="H16" s="91" t="e">
        <f>ROUND(AVERAGE(H3:H14),2)</f>
        <v>#VALUE!</v>
      </c>
      <c r="I16" s="134"/>
    </row>
    <row r="17" spans="1:9">
      <c r="I17" s="27"/>
    </row>
    <row r="18" spans="1:9" ht="15">
      <c r="A18" s="381" t="s">
        <v>213</v>
      </c>
      <c r="B18" s="382"/>
      <c r="C18" s="382"/>
      <c r="D18" s="382"/>
      <c r="E18" s="382"/>
      <c r="F18" s="382"/>
      <c r="G18" s="382"/>
      <c r="H18" s="383"/>
    </row>
    <row r="19" spans="1:9">
      <c r="A19" s="75" t="str">
        <f>A2</f>
        <v>时间</v>
      </c>
      <c r="B19" s="75" t="s">
        <v>104</v>
      </c>
      <c r="C19" s="75" t="s">
        <v>105</v>
      </c>
      <c r="D19" s="126" t="str">
        <f>D2</f>
        <v>含物业费、含供暖费平均租金单价</v>
      </c>
      <c r="E19" s="87" t="s">
        <v>275</v>
      </c>
      <c r="F19" s="75" t="str">
        <f>F2</f>
        <v>样本数量</v>
      </c>
      <c r="G19" s="140" t="str">
        <f>G2</f>
        <v>含物业费、含供暖费平均租金单价</v>
      </c>
      <c r="H19" s="79" t="str">
        <f>E19</f>
        <v>含物业费、不含供暖费平均租金单价</v>
      </c>
    </row>
    <row r="20" spans="1:9">
      <c r="A20" s="354" t="s">
        <v>3792</v>
      </c>
      <c r="B20" s="52"/>
      <c r="C20" s="74"/>
      <c r="D20" s="29" t="s">
        <v>317</v>
      </c>
      <c r="E20" s="123" t="s">
        <v>277</v>
      </c>
      <c r="F20" s="355">
        <f>SUM(C20:C22)</f>
        <v>0</v>
      </c>
      <c r="G20" s="356">
        <v>0</v>
      </c>
      <c r="H20" s="366" t="e">
        <f>AVERAGE(E20:E22)</f>
        <v>#VALUE!</v>
      </c>
      <c r="I20" s="27"/>
    </row>
    <row r="21" spans="1:9">
      <c r="A21" s="354"/>
      <c r="B21" s="52">
        <v>44409</v>
      </c>
      <c r="C21" s="74"/>
      <c r="D21" s="29" t="s">
        <v>3797</v>
      </c>
      <c r="E21" s="123" t="s">
        <v>277</v>
      </c>
      <c r="F21" s="355"/>
      <c r="G21" s="355" t="e">
        <f>ROUND(AVERAGE(D21:D23),2)</f>
        <v>#DIV/0!</v>
      </c>
      <c r="H21" s="366"/>
      <c r="I21" s="27"/>
    </row>
    <row r="22" spans="1:9">
      <c r="A22" s="354"/>
      <c r="B22" s="52">
        <v>44440</v>
      </c>
      <c r="C22" s="74"/>
      <c r="D22" s="29" t="s">
        <v>3797</v>
      </c>
      <c r="E22" s="123" t="e">
        <f t="shared" ref="E22:E32" si="3">D22+$K$38</f>
        <v>#VALUE!</v>
      </c>
      <c r="F22" s="355"/>
      <c r="G22" s="355"/>
      <c r="H22" s="366"/>
      <c r="I22" s="27"/>
    </row>
    <row r="23" spans="1:9">
      <c r="A23" s="354" t="s">
        <v>3795</v>
      </c>
      <c r="B23" s="52">
        <v>44470</v>
      </c>
      <c r="C23" s="74"/>
      <c r="D23" s="29" t="s">
        <v>3797</v>
      </c>
      <c r="E23" s="123" t="e">
        <f t="shared" si="3"/>
        <v>#VALUE!</v>
      </c>
      <c r="F23" s="355">
        <f>SUM(C23:C25)</f>
        <v>0</v>
      </c>
      <c r="G23" s="356">
        <f>ROUND(AVERAGE(D23:D25),2)</f>
        <v>61.36</v>
      </c>
      <c r="H23" s="366" t="e">
        <f>AVERAGE(E23:E25)</f>
        <v>#VALUE!</v>
      </c>
      <c r="I23" s="27"/>
    </row>
    <row r="24" spans="1:9">
      <c r="A24" s="354"/>
      <c r="B24" s="52">
        <v>44501</v>
      </c>
      <c r="C24" s="28"/>
      <c r="D24" s="29">
        <f>ROUND(城研租金数据!K67,2)</f>
        <v>60.74</v>
      </c>
      <c r="E24" s="123">
        <f t="shared" si="3"/>
        <v>63.24</v>
      </c>
      <c r="F24" s="355"/>
      <c r="G24" s="355">
        <f>ROUND(AVERAGE(D24:D26),2)</f>
        <v>58.92</v>
      </c>
      <c r="H24" s="366"/>
      <c r="I24" s="27"/>
    </row>
    <row r="25" spans="1:9">
      <c r="A25" s="354"/>
      <c r="B25" s="52">
        <v>44531</v>
      </c>
      <c r="C25" s="28"/>
      <c r="D25" s="29">
        <f>ROUND(城研租金数据!K68,2)</f>
        <v>61.98</v>
      </c>
      <c r="E25" s="123">
        <f t="shared" si="3"/>
        <v>64.47999999999999</v>
      </c>
      <c r="F25" s="355"/>
      <c r="G25" s="355"/>
      <c r="H25" s="366"/>
      <c r="I25" s="27"/>
    </row>
    <row r="26" spans="1:9">
      <c r="A26" s="354" t="s">
        <v>3794</v>
      </c>
      <c r="B26" s="52">
        <v>44562</v>
      </c>
      <c r="C26" s="28"/>
      <c r="D26" s="29">
        <f>ROUND(城研租金数据!K69,2)</f>
        <v>54.05</v>
      </c>
      <c r="E26" s="123">
        <f t="shared" si="3"/>
        <v>56.55</v>
      </c>
      <c r="F26" s="355">
        <f>SUM(C26:C28)</f>
        <v>0</v>
      </c>
      <c r="G26" s="356">
        <f>ROUND(AVERAGE(D26:D28),2)</f>
        <v>58.15</v>
      </c>
      <c r="H26" s="366">
        <f>AVERAGE(E26:E28)</f>
        <v>60.653333333333329</v>
      </c>
      <c r="I26" s="27"/>
    </row>
    <row r="27" spans="1:9">
      <c r="A27" s="354"/>
      <c r="B27" s="52">
        <v>44593</v>
      </c>
      <c r="C27" s="28"/>
      <c r="D27" s="29">
        <f>ROUND(城研租金数据!K70,2)</f>
        <v>63.41</v>
      </c>
      <c r="E27" s="123">
        <f t="shared" si="3"/>
        <v>65.91</v>
      </c>
      <c r="F27" s="355"/>
      <c r="G27" s="355">
        <f t="shared" ref="G27" si="4">ROUND(AVERAGE(D27:D29),2)</f>
        <v>58.83</v>
      </c>
      <c r="H27" s="366"/>
      <c r="I27" s="27"/>
    </row>
    <row r="28" spans="1:9">
      <c r="A28" s="354"/>
      <c r="B28" s="52">
        <v>44621</v>
      </c>
      <c r="C28" s="28"/>
      <c r="D28" s="29">
        <f>ROUND(城研租金数据!K71,2)</f>
        <v>57</v>
      </c>
      <c r="E28" s="123">
        <f t="shared" si="3"/>
        <v>59.5</v>
      </c>
      <c r="F28" s="355"/>
      <c r="G28" s="355"/>
      <c r="H28" s="366"/>
      <c r="I28" s="27"/>
    </row>
    <row r="29" spans="1:9">
      <c r="A29" s="354" t="s">
        <v>3793</v>
      </c>
      <c r="B29" s="52">
        <v>44652</v>
      </c>
      <c r="C29" s="44"/>
      <c r="D29" s="29">
        <f>ROUND(城研租金数据!K72,2)</f>
        <v>56.07</v>
      </c>
      <c r="E29" s="123">
        <f t="shared" si="3"/>
        <v>58.57</v>
      </c>
      <c r="F29" s="355">
        <f>SUM(C29:C31)</f>
        <v>0</v>
      </c>
      <c r="G29" s="356">
        <f>ROUND(AVERAGE(D29:D31),2)</f>
        <v>57.49</v>
      </c>
      <c r="H29" s="366" t="e">
        <f>AVERAGE(E29:E31)</f>
        <v>#VALUE!</v>
      </c>
      <c r="I29" s="27"/>
    </row>
    <row r="30" spans="1:9">
      <c r="A30" s="354"/>
      <c r="B30" s="52">
        <v>44682</v>
      </c>
      <c r="C30" s="44"/>
      <c r="D30" s="29" t="s">
        <v>3797</v>
      </c>
      <c r="E30" s="123" t="e">
        <f t="shared" si="3"/>
        <v>#VALUE!</v>
      </c>
      <c r="F30" s="355"/>
      <c r="G30" s="355">
        <f t="shared" ref="G30" si="5">ROUND(AVERAGE(D30:D32),2)</f>
        <v>55</v>
      </c>
      <c r="H30" s="366"/>
      <c r="I30" s="27"/>
    </row>
    <row r="31" spans="1:9">
      <c r="A31" s="354"/>
      <c r="B31" s="52">
        <v>44742</v>
      </c>
      <c r="C31" s="44"/>
      <c r="D31" s="29">
        <f>ROUND(城研租金数据!K73,2)</f>
        <v>58.91</v>
      </c>
      <c r="E31" s="123">
        <f t="shared" si="3"/>
        <v>61.41</v>
      </c>
      <c r="F31" s="355"/>
      <c r="G31" s="355"/>
      <c r="H31" s="366"/>
      <c r="I31" s="27"/>
    </row>
    <row r="32" spans="1:9">
      <c r="A32" s="53" t="s">
        <v>3791</v>
      </c>
      <c r="B32" s="52">
        <v>44743</v>
      </c>
      <c r="C32" s="28"/>
      <c r="D32" s="29">
        <f>ROUND(城研租金数据!K74,2)</f>
        <v>51.08</v>
      </c>
      <c r="E32" s="123">
        <f t="shared" si="3"/>
        <v>53.58</v>
      </c>
      <c r="F32" s="248">
        <v>0</v>
      </c>
      <c r="G32" s="248">
        <f>ROUND(D32,2)</f>
        <v>51.08</v>
      </c>
      <c r="H32" s="47">
        <f>ROUND(E32,2)</f>
        <v>53.58</v>
      </c>
      <c r="I32" s="27"/>
    </row>
    <row r="33" spans="1:15">
      <c r="A33" s="369" t="s">
        <v>97</v>
      </c>
      <c r="B33" s="370"/>
      <c r="C33" s="370"/>
      <c r="D33" s="370"/>
      <c r="E33" s="371"/>
      <c r="F33" s="372"/>
      <c r="G33" s="91">
        <f>ROUND((G23+G26+G29+G32)/4,2)</f>
        <v>57.02</v>
      </c>
      <c r="H33" s="91" t="e">
        <f>ROUND(AVERAGE(H20:H32),2)</f>
        <v>#VALUE!</v>
      </c>
      <c r="I33" s="27"/>
    </row>
    <row r="34" spans="1:15">
      <c r="I34" s="27"/>
    </row>
    <row r="35" spans="1:15" ht="15">
      <c r="A35" s="365" t="s">
        <v>198</v>
      </c>
      <c r="B35" s="365"/>
      <c r="C35" s="365"/>
      <c r="D35" s="365"/>
      <c r="E35" s="365"/>
      <c r="F35" s="365"/>
      <c r="G35" s="365"/>
      <c r="H35" s="365"/>
      <c r="O35" s="43"/>
    </row>
    <row r="36" spans="1:15">
      <c r="A36" s="75" t="str">
        <f>A2</f>
        <v>时间</v>
      </c>
      <c r="B36" s="75" t="s">
        <v>104</v>
      </c>
      <c r="C36" s="75" t="s">
        <v>105</v>
      </c>
      <c r="D36" s="79" t="s">
        <v>279</v>
      </c>
      <c r="E36" s="87" t="s">
        <v>275</v>
      </c>
      <c r="F36" s="75" t="str">
        <f>F2</f>
        <v>样本数量</v>
      </c>
      <c r="G36" s="140" t="str">
        <f>G2</f>
        <v>含物业费、含供暖费平均租金单价</v>
      </c>
      <c r="H36" s="79" t="str">
        <f>E36</f>
        <v>含物业费、不含供暖费平均租金单价</v>
      </c>
      <c r="N36" s="43"/>
    </row>
    <row r="37" spans="1:15">
      <c r="A37" s="354" t="s">
        <v>3792</v>
      </c>
      <c r="B37" s="52"/>
      <c r="C37" s="75"/>
      <c r="D37" s="73" t="s">
        <v>317</v>
      </c>
      <c r="E37" s="123" t="s">
        <v>277</v>
      </c>
      <c r="F37" s="355">
        <f>SUM(C37:C39)</f>
        <v>7</v>
      </c>
      <c r="G37" s="356">
        <f>ROUND(AVERAGE(D37:D39),2)</f>
        <v>59.12</v>
      </c>
      <c r="H37" s="366">
        <f>ROUND(AVERAGE(E37:E39),2)</f>
        <v>56.62</v>
      </c>
      <c r="I37" s="27"/>
      <c r="N37" s="43"/>
    </row>
    <row r="38" spans="1:15">
      <c r="A38" s="354"/>
      <c r="B38" s="52">
        <v>44409</v>
      </c>
      <c r="C38" s="75">
        <v>3</v>
      </c>
      <c r="D38" s="73">
        <f>K84</f>
        <v>59.98</v>
      </c>
      <c r="E38" s="129">
        <f t="shared" ref="E38:E49" si="6">D38-$K$40</f>
        <v>57.48</v>
      </c>
      <c r="F38" s="355"/>
      <c r="G38" s="355">
        <f>ROUND(AVERAGE(D38:D40),2)</f>
        <v>59.67</v>
      </c>
      <c r="H38" s="366"/>
      <c r="I38" s="27"/>
      <c r="J38" s="42" t="s">
        <v>189</v>
      </c>
      <c r="K38" s="27">
        <v>2.5</v>
      </c>
      <c r="L38" s="27" t="s">
        <v>192</v>
      </c>
      <c r="N38" s="43"/>
    </row>
    <row r="39" spans="1:15">
      <c r="A39" s="354"/>
      <c r="B39" s="52">
        <v>44440</v>
      </c>
      <c r="C39" s="75">
        <v>4</v>
      </c>
      <c r="D39" s="73">
        <f>K80</f>
        <v>58.25</v>
      </c>
      <c r="E39" s="129">
        <f t="shared" si="6"/>
        <v>55.75</v>
      </c>
      <c r="F39" s="355"/>
      <c r="G39" s="355"/>
      <c r="H39" s="366"/>
      <c r="I39" s="27"/>
      <c r="J39" s="42" t="s">
        <v>305</v>
      </c>
      <c r="K39" s="27">
        <v>30</v>
      </c>
      <c r="L39" s="27" t="s">
        <v>191</v>
      </c>
      <c r="N39" s="43"/>
    </row>
    <row r="40" spans="1:15">
      <c r="A40" s="354" t="s">
        <v>3795</v>
      </c>
      <c r="B40" s="52">
        <v>44470</v>
      </c>
      <c r="C40" s="75">
        <v>3</v>
      </c>
      <c r="D40" s="73">
        <f>K77</f>
        <v>60.79</v>
      </c>
      <c r="E40" s="129">
        <f t="shared" si="6"/>
        <v>58.29</v>
      </c>
      <c r="F40" s="355">
        <f>SUM(C40:C42)</f>
        <v>6</v>
      </c>
      <c r="G40" s="356">
        <f>ROUND(AVERAGE(D40:D42),2)</f>
        <v>58.67</v>
      </c>
      <c r="H40" s="366" t="e">
        <f>ROUND(AVERAGE(E40:E42),2)</f>
        <v>#VALUE!</v>
      </c>
      <c r="I40" s="27"/>
      <c r="K40" s="27">
        <f>K39/12</f>
        <v>2.5</v>
      </c>
      <c r="N40" s="43"/>
    </row>
    <row r="41" spans="1:15">
      <c r="A41" s="354"/>
      <c r="B41" s="52">
        <v>44501</v>
      </c>
      <c r="C41" s="75">
        <v>3</v>
      </c>
      <c r="D41" s="73">
        <f>K74</f>
        <v>56.54</v>
      </c>
      <c r="E41" s="129">
        <f t="shared" si="6"/>
        <v>54.04</v>
      </c>
      <c r="F41" s="355"/>
      <c r="G41" s="355">
        <f>ROUND(AVERAGE(D41:D43),2)</f>
        <v>56.19</v>
      </c>
      <c r="H41" s="366"/>
      <c r="I41" s="27"/>
      <c r="J41" s="42"/>
      <c r="N41" s="43"/>
    </row>
    <row r="42" spans="1:15">
      <c r="A42" s="354"/>
      <c r="B42" s="52">
        <v>44531</v>
      </c>
      <c r="C42" s="75">
        <v>0</v>
      </c>
      <c r="D42" s="73" t="s">
        <v>3797</v>
      </c>
      <c r="E42" s="129" t="e">
        <f t="shared" si="6"/>
        <v>#VALUE!</v>
      </c>
      <c r="F42" s="355"/>
      <c r="G42" s="355"/>
      <c r="H42" s="366"/>
      <c r="I42" s="27"/>
      <c r="J42" s="134"/>
      <c r="N42" s="43"/>
    </row>
    <row r="43" spans="1:15">
      <c r="A43" s="354" t="s">
        <v>3794</v>
      </c>
      <c r="B43" s="52">
        <v>44562</v>
      </c>
      <c r="C43" s="75">
        <v>2</v>
      </c>
      <c r="D43" s="73">
        <f>K72</f>
        <v>55.84</v>
      </c>
      <c r="E43" s="129">
        <f t="shared" si="6"/>
        <v>53.34</v>
      </c>
      <c r="F43" s="355">
        <f>SUM(C43:C45)</f>
        <v>12</v>
      </c>
      <c r="G43" s="356">
        <f>ROUND(AVERAGE(D43:D45),2)</f>
        <v>59.43</v>
      </c>
      <c r="H43" s="366">
        <f>ROUND(AVERAGE(E43:E45),2)</f>
        <v>56.93</v>
      </c>
      <c r="I43" s="27"/>
      <c r="N43" s="43"/>
    </row>
    <row r="44" spans="1:15">
      <c r="A44" s="354"/>
      <c r="B44" s="52">
        <v>44593</v>
      </c>
      <c r="C44" s="75">
        <v>3</v>
      </c>
      <c r="D44" s="73">
        <f>K69</f>
        <v>64.02</v>
      </c>
      <c r="E44" s="129">
        <f t="shared" si="6"/>
        <v>61.519999999999996</v>
      </c>
      <c r="F44" s="355"/>
      <c r="G44" s="355">
        <f t="shared" ref="G44" si="7">ROUND(AVERAGE(D44:D46),2)</f>
        <v>60.93</v>
      </c>
      <c r="H44" s="366"/>
      <c r="I44" s="27"/>
      <c r="J44" s="134">
        <f>G37+G40+G43+G46+G49</f>
        <v>290.39</v>
      </c>
      <c r="N44" s="43"/>
    </row>
    <row r="45" spans="1:15">
      <c r="A45" s="354"/>
      <c r="B45" s="52">
        <v>44621</v>
      </c>
      <c r="C45" s="75">
        <v>7</v>
      </c>
      <c r="D45" s="73">
        <f>K62</f>
        <v>58.42</v>
      </c>
      <c r="E45" s="129">
        <f t="shared" si="6"/>
        <v>55.92</v>
      </c>
      <c r="F45" s="355"/>
      <c r="G45" s="355"/>
      <c r="H45" s="366"/>
      <c r="I45" s="27"/>
      <c r="J45" s="27">
        <f>J44/5</f>
        <v>58.077999999999996</v>
      </c>
      <c r="N45" s="43"/>
    </row>
    <row r="46" spans="1:15">
      <c r="A46" s="354" t="s">
        <v>3793</v>
      </c>
      <c r="B46" s="52">
        <v>44652</v>
      </c>
      <c r="C46" s="75">
        <v>2</v>
      </c>
      <c r="D46" s="73">
        <f>K60</f>
        <v>60.34</v>
      </c>
      <c r="E46" s="129">
        <f t="shared" si="6"/>
        <v>57.84</v>
      </c>
      <c r="F46" s="355">
        <f>SUM(C46:C48)</f>
        <v>7</v>
      </c>
      <c r="G46" s="356">
        <f>ROUND(AVERAGE(D46:D48),2)</f>
        <v>58</v>
      </c>
      <c r="H46" s="366" t="e">
        <f>ROUND(AVERAGE(E46:E48),2)</f>
        <v>#VALUE!</v>
      </c>
      <c r="I46" s="27"/>
      <c r="N46" s="43"/>
    </row>
    <row r="47" spans="1:15">
      <c r="A47" s="354"/>
      <c r="B47" s="52">
        <v>44682</v>
      </c>
      <c r="C47" s="75">
        <v>0</v>
      </c>
      <c r="D47" s="73" t="s">
        <v>3797</v>
      </c>
      <c r="E47" s="129" t="e">
        <f t="shared" si="6"/>
        <v>#VALUE!</v>
      </c>
      <c r="F47" s="355"/>
      <c r="G47" s="355">
        <f t="shared" ref="G47" si="8">ROUND(AVERAGE(D47:D49),2)</f>
        <v>55.42</v>
      </c>
      <c r="H47" s="366"/>
      <c r="I47" s="27"/>
      <c r="N47" s="43"/>
    </row>
    <row r="48" spans="1:15">
      <c r="A48" s="354"/>
      <c r="B48" s="52">
        <v>44742</v>
      </c>
      <c r="C48" s="75">
        <v>5</v>
      </c>
      <c r="D48" s="73">
        <f>K55</f>
        <v>55.66</v>
      </c>
      <c r="E48" s="129">
        <f t="shared" si="6"/>
        <v>53.16</v>
      </c>
      <c r="F48" s="355"/>
      <c r="G48" s="355"/>
      <c r="H48" s="366"/>
      <c r="I48" s="27"/>
      <c r="N48" s="43"/>
    </row>
    <row r="49" spans="1:14">
      <c r="A49" s="244" t="s">
        <v>3791</v>
      </c>
      <c r="B49" s="52">
        <v>44743</v>
      </c>
      <c r="C49" s="75">
        <v>1</v>
      </c>
      <c r="D49" s="73">
        <f>K54</f>
        <v>55.17</v>
      </c>
      <c r="E49" s="129">
        <f t="shared" si="6"/>
        <v>52.67</v>
      </c>
      <c r="F49" s="248">
        <f>C49</f>
        <v>1</v>
      </c>
      <c r="G49" s="129">
        <f>D49</f>
        <v>55.17</v>
      </c>
      <c r="H49" s="73">
        <f>ROUND(AVERAGE(E49),2)</f>
        <v>52.67</v>
      </c>
      <c r="I49" s="27"/>
      <c r="N49" s="43"/>
    </row>
    <row r="50" spans="1:14">
      <c r="A50" s="375" t="s">
        <v>97</v>
      </c>
      <c r="B50" s="375"/>
      <c r="C50" s="375"/>
      <c r="D50" s="375"/>
      <c r="E50" s="375"/>
      <c r="F50" s="375"/>
      <c r="G50" s="91">
        <f>ROUND((G37+G40+G43+G46+G49)/5,2)</f>
        <v>58.08</v>
      </c>
      <c r="H50" s="92" t="e">
        <f>ROUND(AVERAGE(H37:H49),2)</f>
        <v>#VALUE!</v>
      </c>
      <c r="I50" s="27"/>
      <c r="N50" s="43"/>
    </row>
    <row r="51" spans="1:14" ht="18.75" customHeight="1">
      <c r="I51" s="27"/>
    </row>
    <row r="52" spans="1:14">
      <c r="I52" s="67"/>
    </row>
    <row r="53" spans="1:14">
      <c r="A53" s="294" t="s">
        <v>110</v>
      </c>
      <c r="B53" s="294" t="s">
        <v>111</v>
      </c>
      <c r="C53" s="294" t="s">
        <v>112</v>
      </c>
      <c r="D53" s="294" t="s">
        <v>113</v>
      </c>
      <c r="E53" s="245" t="s">
        <v>132</v>
      </c>
      <c r="F53" s="295" t="s">
        <v>153</v>
      </c>
      <c r="G53" s="295" t="s">
        <v>154</v>
      </c>
      <c r="H53" s="245" t="s">
        <v>155</v>
      </c>
      <c r="I53" s="245" t="s">
        <v>156</v>
      </c>
      <c r="J53" s="245" t="s">
        <v>302</v>
      </c>
      <c r="K53" s="296"/>
      <c r="L53" s="82"/>
    </row>
    <row r="54" spans="1:14">
      <c r="A54" s="280">
        <v>44759</v>
      </c>
      <c r="B54" s="281">
        <v>58</v>
      </c>
      <c r="C54" s="281">
        <v>3200</v>
      </c>
      <c r="D54" s="282">
        <f>ROUND(C54/B54,2)</f>
        <v>55.17</v>
      </c>
      <c r="E54" s="373">
        <f>ROUND(AVERAGE(D54:D55),2)</f>
        <v>51.5</v>
      </c>
      <c r="F54" s="281" t="s">
        <v>3508</v>
      </c>
      <c r="G54" s="245" t="s">
        <v>274</v>
      </c>
      <c r="H54" s="245" t="s">
        <v>177</v>
      </c>
      <c r="I54" s="281" t="s">
        <v>222</v>
      </c>
      <c r="J54" s="281" t="s">
        <v>167</v>
      </c>
      <c r="K54" s="296">
        <f>ROUND(D54,2)</f>
        <v>55.17</v>
      </c>
      <c r="L54" s="82"/>
    </row>
    <row r="55" spans="1:14">
      <c r="A55" s="280">
        <v>44742</v>
      </c>
      <c r="B55" s="281">
        <v>92</v>
      </c>
      <c r="C55" s="281">
        <v>4400</v>
      </c>
      <c r="D55" s="305">
        <f t="shared" ref="D55:D86" si="9">ROUND(C55/B55,2)</f>
        <v>47.83</v>
      </c>
      <c r="E55" s="373"/>
      <c r="F55" s="281" t="s">
        <v>3493</v>
      </c>
      <c r="G55" s="245" t="s">
        <v>274</v>
      </c>
      <c r="H55" s="245" t="s">
        <v>177</v>
      </c>
      <c r="I55" s="281" t="s">
        <v>301</v>
      </c>
      <c r="J55" s="281" t="s">
        <v>158</v>
      </c>
      <c r="K55" s="379">
        <f>ROUND(AVERAGE(D55:D59),2)</f>
        <v>55.66</v>
      </c>
      <c r="L55" s="82"/>
      <c r="M55" s="42" t="s">
        <v>3744</v>
      </c>
    </row>
    <row r="56" spans="1:14">
      <c r="A56" s="280">
        <v>44735</v>
      </c>
      <c r="B56" s="281">
        <v>61.8</v>
      </c>
      <c r="C56" s="281">
        <v>3800</v>
      </c>
      <c r="D56" s="305">
        <f t="shared" si="9"/>
        <v>61.49</v>
      </c>
      <c r="E56" s="373">
        <f>ROUND(AVERAGE(D56:D58),2)</f>
        <v>58.8</v>
      </c>
      <c r="F56" s="281" t="s">
        <v>3508</v>
      </c>
      <c r="G56" s="245" t="s">
        <v>274</v>
      </c>
      <c r="H56" s="245" t="s">
        <v>177</v>
      </c>
      <c r="I56" s="281" t="s">
        <v>222</v>
      </c>
      <c r="J56" s="281" t="s">
        <v>158</v>
      </c>
      <c r="K56" s="379"/>
      <c r="L56" s="82"/>
      <c r="M56" s="42" t="s">
        <v>3800</v>
      </c>
    </row>
    <row r="57" spans="1:14">
      <c r="A57" s="280">
        <v>44728</v>
      </c>
      <c r="B57" s="281">
        <v>90</v>
      </c>
      <c r="C57" s="281">
        <v>4600</v>
      </c>
      <c r="D57" s="305">
        <f t="shared" si="9"/>
        <v>51.11</v>
      </c>
      <c r="E57" s="373"/>
      <c r="F57" s="281" t="s">
        <v>3493</v>
      </c>
      <c r="G57" s="245" t="s">
        <v>274</v>
      </c>
      <c r="H57" s="245" t="s">
        <v>177</v>
      </c>
      <c r="I57" s="281" t="s">
        <v>225</v>
      </c>
      <c r="J57" s="281" t="s">
        <v>158</v>
      </c>
      <c r="K57" s="379"/>
      <c r="L57" s="82"/>
      <c r="M57" s="42" t="s">
        <v>3802</v>
      </c>
    </row>
    <row r="58" spans="1:14">
      <c r="A58" s="280">
        <v>44723</v>
      </c>
      <c r="B58" s="281">
        <v>58</v>
      </c>
      <c r="C58" s="281">
        <v>3700</v>
      </c>
      <c r="D58" s="305">
        <f t="shared" si="9"/>
        <v>63.79</v>
      </c>
      <c r="E58" s="373"/>
      <c r="F58" s="281" t="s">
        <v>3508</v>
      </c>
      <c r="G58" s="245" t="s">
        <v>274</v>
      </c>
      <c r="H58" s="245" t="s">
        <v>177</v>
      </c>
      <c r="I58" s="281" t="s">
        <v>301</v>
      </c>
      <c r="J58" s="281" t="s">
        <v>167</v>
      </c>
      <c r="K58" s="379"/>
      <c r="L58" s="82"/>
      <c r="M58" s="42" t="s">
        <v>3803</v>
      </c>
    </row>
    <row r="59" spans="1:14">
      <c r="A59" s="280">
        <v>44717</v>
      </c>
      <c r="B59" s="281">
        <v>59.16</v>
      </c>
      <c r="C59" s="281">
        <v>3200</v>
      </c>
      <c r="D59" s="305">
        <f t="shared" si="9"/>
        <v>54.09</v>
      </c>
      <c r="E59" s="362">
        <f>ROUND(AVERAGE(D59:D65),2)</f>
        <v>58.3</v>
      </c>
      <c r="F59" s="281" t="s">
        <v>3508</v>
      </c>
      <c r="G59" s="245" t="s">
        <v>274</v>
      </c>
      <c r="H59" s="245" t="s">
        <v>217</v>
      </c>
      <c r="I59" s="281" t="s">
        <v>169</v>
      </c>
      <c r="J59" s="281" t="s">
        <v>158</v>
      </c>
      <c r="K59" s="379"/>
      <c r="L59" s="82"/>
    </row>
    <row r="60" spans="1:14">
      <c r="A60" s="280">
        <v>44667</v>
      </c>
      <c r="B60" s="281">
        <v>58</v>
      </c>
      <c r="C60" s="281">
        <v>3500</v>
      </c>
      <c r="D60" s="305">
        <f t="shared" si="9"/>
        <v>60.34</v>
      </c>
      <c r="E60" s="362"/>
      <c r="F60" s="281" t="s">
        <v>3508</v>
      </c>
      <c r="G60" s="245" t="s">
        <v>274</v>
      </c>
      <c r="H60" s="245" t="s">
        <v>177</v>
      </c>
      <c r="I60" s="281" t="s">
        <v>301</v>
      </c>
      <c r="J60" s="281" t="s">
        <v>158</v>
      </c>
      <c r="K60" s="379">
        <f>ROUND(AVERAGE(D60:D61),2)</f>
        <v>60.34</v>
      </c>
      <c r="L60" s="82"/>
    </row>
    <row r="61" spans="1:14">
      <c r="A61" s="280">
        <v>44655</v>
      </c>
      <c r="B61" s="281">
        <v>58</v>
      </c>
      <c r="C61" s="281">
        <v>3500</v>
      </c>
      <c r="D61" s="305">
        <f t="shared" si="9"/>
        <v>60.34</v>
      </c>
      <c r="E61" s="362"/>
      <c r="F61" s="281" t="s">
        <v>3508</v>
      </c>
      <c r="G61" s="245" t="s">
        <v>274</v>
      </c>
      <c r="H61" s="245" t="s">
        <v>177</v>
      </c>
      <c r="I61" s="281" t="s">
        <v>222</v>
      </c>
      <c r="J61" s="281" t="s">
        <v>167</v>
      </c>
      <c r="K61" s="379"/>
      <c r="L61" s="82"/>
    </row>
    <row r="62" spans="1:14">
      <c r="A62" s="280">
        <v>44647</v>
      </c>
      <c r="B62" s="281">
        <v>90</v>
      </c>
      <c r="C62" s="281">
        <v>4800</v>
      </c>
      <c r="D62" s="305">
        <f t="shared" si="9"/>
        <v>53.33</v>
      </c>
      <c r="E62" s="362"/>
      <c r="F62" s="281" t="s">
        <v>3493</v>
      </c>
      <c r="G62" s="245" t="s">
        <v>274</v>
      </c>
      <c r="H62" s="245" t="s">
        <v>177</v>
      </c>
      <c r="I62" s="281" t="s">
        <v>169</v>
      </c>
      <c r="J62" s="281" t="s">
        <v>158</v>
      </c>
      <c r="K62" s="379">
        <f>ROUND(AVERAGE(D62:D68),2)</f>
        <v>58.42</v>
      </c>
      <c r="L62" s="82"/>
    </row>
    <row r="63" spans="1:14">
      <c r="A63" s="280">
        <v>44646</v>
      </c>
      <c r="B63" s="281">
        <v>56</v>
      </c>
      <c r="C63" s="281">
        <v>3500</v>
      </c>
      <c r="D63" s="305">
        <f t="shared" si="9"/>
        <v>62.5</v>
      </c>
      <c r="E63" s="362"/>
      <c r="F63" s="281" t="s">
        <v>3508</v>
      </c>
      <c r="G63" s="245" t="s">
        <v>274</v>
      </c>
      <c r="H63" s="245" t="s">
        <v>177</v>
      </c>
      <c r="I63" s="281" t="s">
        <v>222</v>
      </c>
      <c r="J63" s="281" t="s">
        <v>158</v>
      </c>
      <c r="K63" s="379"/>
      <c r="L63" s="82"/>
    </row>
    <row r="64" spans="1:14">
      <c r="A64" s="280">
        <v>44643</v>
      </c>
      <c r="B64" s="281">
        <v>90.25</v>
      </c>
      <c r="C64" s="281">
        <v>4500</v>
      </c>
      <c r="D64" s="305">
        <f t="shared" si="9"/>
        <v>49.86</v>
      </c>
      <c r="E64" s="362"/>
      <c r="F64" s="281" t="s">
        <v>3493</v>
      </c>
      <c r="G64" s="245" t="s">
        <v>274</v>
      </c>
      <c r="H64" s="245" t="s">
        <v>177</v>
      </c>
      <c r="I64" s="281" t="s">
        <v>222</v>
      </c>
      <c r="J64" s="281" t="s">
        <v>158</v>
      </c>
      <c r="K64" s="379"/>
      <c r="L64" s="82"/>
    </row>
    <row r="65" spans="1:12">
      <c r="A65" s="280">
        <v>44626</v>
      </c>
      <c r="B65" s="281">
        <v>59.16</v>
      </c>
      <c r="C65" s="281">
        <v>4000</v>
      </c>
      <c r="D65" s="305">
        <f t="shared" si="9"/>
        <v>67.61</v>
      </c>
      <c r="E65" s="362"/>
      <c r="F65" s="281" t="s">
        <v>3508</v>
      </c>
      <c r="G65" s="245" t="s">
        <v>274</v>
      </c>
      <c r="H65" s="245" t="s">
        <v>177</v>
      </c>
      <c r="I65" s="281" t="s">
        <v>301</v>
      </c>
      <c r="J65" s="281" t="s">
        <v>158</v>
      </c>
      <c r="K65" s="379"/>
      <c r="L65" s="82"/>
    </row>
    <row r="66" spans="1:12">
      <c r="A66" s="279">
        <v>44623</v>
      </c>
      <c r="B66" s="277">
        <v>90</v>
      </c>
      <c r="C66" s="277">
        <v>5000</v>
      </c>
      <c r="D66" s="305">
        <f t="shared" si="9"/>
        <v>55.56</v>
      </c>
      <c r="E66" s="244">
        <f>ROUND(AVERAGE(D66:D66),2)</f>
        <v>55.56</v>
      </c>
      <c r="F66" s="277" t="s">
        <v>3493</v>
      </c>
      <c r="G66" s="245" t="s">
        <v>274</v>
      </c>
      <c r="H66" s="246" t="s">
        <v>177</v>
      </c>
      <c r="I66" s="277" t="s">
        <v>301</v>
      </c>
      <c r="J66" s="277" t="s">
        <v>158</v>
      </c>
      <c r="K66" s="379"/>
    </row>
    <row r="67" spans="1:12">
      <c r="A67" s="279">
        <v>44623</v>
      </c>
      <c r="B67" s="277">
        <v>56.19</v>
      </c>
      <c r="C67" s="277">
        <v>3600</v>
      </c>
      <c r="D67" s="305">
        <f t="shared" si="9"/>
        <v>64.069999999999993</v>
      </c>
      <c r="E67" s="354">
        <f>ROUND(AVERAGE(D67:D68),2)</f>
        <v>60.03</v>
      </c>
      <c r="F67" s="277" t="s">
        <v>3508</v>
      </c>
      <c r="G67" s="245" t="s">
        <v>274</v>
      </c>
      <c r="H67" s="246" t="s">
        <v>158</v>
      </c>
      <c r="I67" s="277" t="s">
        <v>222</v>
      </c>
      <c r="J67" s="277" t="s">
        <v>158</v>
      </c>
      <c r="K67" s="379"/>
    </row>
    <row r="68" spans="1:12">
      <c r="A68" s="279">
        <v>44622</v>
      </c>
      <c r="B68" s="277">
        <v>78.599999999999994</v>
      </c>
      <c r="C68" s="277">
        <v>4400</v>
      </c>
      <c r="D68" s="305">
        <f t="shared" si="9"/>
        <v>55.98</v>
      </c>
      <c r="E68" s="354"/>
      <c r="F68" s="277" t="s">
        <v>3493</v>
      </c>
      <c r="G68" s="245" t="s">
        <v>274</v>
      </c>
      <c r="H68" s="246" t="s">
        <v>158</v>
      </c>
      <c r="I68" s="277" t="s">
        <v>222</v>
      </c>
      <c r="J68" s="277" t="s">
        <v>158</v>
      </c>
      <c r="K68" s="379"/>
    </row>
    <row r="69" spans="1:12">
      <c r="A69" s="279">
        <v>44617</v>
      </c>
      <c r="B69" s="277">
        <v>52</v>
      </c>
      <c r="C69" s="277">
        <v>3333</v>
      </c>
      <c r="D69" s="305">
        <f t="shared" si="9"/>
        <v>64.099999999999994</v>
      </c>
      <c r="E69" s="354">
        <f>ROUND(AVERAGE(D69:D71),2)</f>
        <v>64.02</v>
      </c>
      <c r="F69" s="277" t="s">
        <v>3508</v>
      </c>
      <c r="G69" s="245" t="s">
        <v>274</v>
      </c>
      <c r="H69" s="246" t="s">
        <v>158</v>
      </c>
      <c r="I69" s="277" t="s">
        <v>222</v>
      </c>
      <c r="J69" s="277" t="s">
        <v>158</v>
      </c>
      <c r="K69" s="377">
        <f>ROUND(AVERAGE(D69:D71),2)</f>
        <v>64.02</v>
      </c>
    </row>
    <row r="70" spans="1:12">
      <c r="A70" s="279">
        <v>44610</v>
      </c>
      <c r="B70" s="277">
        <v>56</v>
      </c>
      <c r="C70" s="277">
        <v>3500</v>
      </c>
      <c r="D70" s="305">
        <f t="shared" si="9"/>
        <v>62.5</v>
      </c>
      <c r="E70" s="354"/>
      <c r="F70" s="277" t="s">
        <v>3508</v>
      </c>
      <c r="G70" s="245" t="s">
        <v>274</v>
      </c>
      <c r="H70" s="246" t="s">
        <v>158</v>
      </c>
      <c r="I70" s="277" t="s">
        <v>222</v>
      </c>
      <c r="J70" s="277" t="s">
        <v>158</v>
      </c>
      <c r="K70" s="377"/>
    </row>
    <row r="71" spans="1:12">
      <c r="A71" s="279">
        <v>44602</v>
      </c>
      <c r="B71" s="277">
        <v>55</v>
      </c>
      <c r="C71" s="277">
        <v>3600</v>
      </c>
      <c r="D71" s="305">
        <f t="shared" si="9"/>
        <v>65.45</v>
      </c>
      <c r="E71" s="354"/>
      <c r="F71" s="277" t="s">
        <v>3508</v>
      </c>
      <c r="G71" s="245" t="s">
        <v>274</v>
      </c>
      <c r="H71" s="246" t="s">
        <v>158</v>
      </c>
      <c r="I71" s="277" t="s">
        <v>169</v>
      </c>
      <c r="J71" s="277" t="s">
        <v>167</v>
      </c>
      <c r="K71" s="377"/>
    </row>
    <row r="72" spans="1:12">
      <c r="A72" s="279">
        <v>44566</v>
      </c>
      <c r="B72" s="277">
        <v>60</v>
      </c>
      <c r="C72" s="277">
        <v>3700</v>
      </c>
      <c r="D72" s="305">
        <f t="shared" si="9"/>
        <v>61.67</v>
      </c>
      <c r="E72" s="380">
        <f>ROUND(AVERAGE(D72:D78),2)</f>
        <v>56.89</v>
      </c>
      <c r="F72" s="277" t="s">
        <v>3508</v>
      </c>
      <c r="G72" s="245" t="s">
        <v>274</v>
      </c>
      <c r="H72" s="246" t="s">
        <v>167</v>
      </c>
      <c r="I72" s="277" t="s">
        <v>225</v>
      </c>
      <c r="J72" s="277" t="s">
        <v>158</v>
      </c>
      <c r="K72" s="379">
        <f>ROUND(AVERAGE(D72:D73),2)</f>
        <v>55.84</v>
      </c>
    </row>
    <row r="73" spans="1:12">
      <c r="A73" s="279">
        <v>44566</v>
      </c>
      <c r="B73" s="277">
        <v>90</v>
      </c>
      <c r="C73" s="277">
        <v>4500</v>
      </c>
      <c r="D73" s="305">
        <f t="shared" si="9"/>
        <v>50</v>
      </c>
      <c r="E73" s="380"/>
      <c r="F73" s="277" t="s">
        <v>3493</v>
      </c>
      <c r="G73" s="245" t="s">
        <v>274</v>
      </c>
      <c r="H73" s="246" t="s">
        <v>158</v>
      </c>
      <c r="I73" s="277" t="s">
        <v>223</v>
      </c>
      <c r="J73" s="277" t="s">
        <v>158</v>
      </c>
      <c r="K73" s="379"/>
    </row>
    <row r="74" spans="1:12">
      <c r="A74" s="279">
        <v>44527</v>
      </c>
      <c r="B74" s="277">
        <v>55</v>
      </c>
      <c r="C74" s="277">
        <v>2900</v>
      </c>
      <c r="D74" s="305">
        <f t="shared" si="9"/>
        <v>52.73</v>
      </c>
      <c r="E74" s="380"/>
      <c r="F74" s="277" t="s">
        <v>3508</v>
      </c>
      <c r="G74" s="245" t="s">
        <v>274</v>
      </c>
      <c r="H74" s="246" t="s">
        <v>158</v>
      </c>
      <c r="I74" s="277" t="s">
        <v>169</v>
      </c>
      <c r="J74" s="277" t="s">
        <v>158</v>
      </c>
      <c r="K74" s="377">
        <f>ROUND(AVERAGE(D74:D76),2)</f>
        <v>56.54</v>
      </c>
    </row>
    <row r="75" spans="1:12">
      <c r="A75" s="279">
        <v>44527</v>
      </c>
      <c r="B75" s="277">
        <v>60</v>
      </c>
      <c r="C75" s="277">
        <v>3600</v>
      </c>
      <c r="D75" s="305">
        <f t="shared" si="9"/>
        <v>60</v>
      </c>
      <c r="E75" s="380"/>
      <c r="F75" s="277" t="s">
        <v>3508</v>
      </c>
      <c r="G75" s="245" t="s">
        <v>274</v>
      </c>
      <c r="H75" s="246" t="s">
        <v>158</v>
      </c>
      <c r="I75" s="277" t="s">
        <v>225</v>
      </c>
      <c r="J75" s="277" t="s">
        <v>167</v>
      </c>
      <c r="K75" s="377"/>
    </row>
    <row r="76" spans="1:12">
      <c r="A76" s="279">
        <v>44504</v>
      </c>
      <c r="B76" s="277">
        <v>58</v>
      </c>
      <c r="C76" s="277">
        <v>3300</v>
      </c>
      <c r="D76" s="305">
        <f t="shared" si="9"/>
        <v>56.9</v>
      </c>
      <c r="E76" s="380"/>
      <c r="F76" s="277" t="s">
        <v>3508</v>
      </c>
      <c r="G76" s="245" t="s">
        <v>274</v>
      </c>
      <c r="H76" s="246" t="s">
        <v>158</v>
      </c>
      <c r="I76" s="277" t="s">
        <v>169</v>
      </c>
      <c r="J76" s="277" t="s">
        <v>167</v>
      </c>
      <c r="K76" s="377"/>
    </row>
    <row r="77" spans="1:12">
      <c r="A77" s="279">
        <v>44499</v>
      </c>
      <c r="B77" s="277">
        <v>55.62</v>
      </c>
      <c r="C77" s="277">
        <v>3400</v>
      </c>
      <c r="D77" s="305">
        <f t="shared" si="9"/>
        <v>61.13</v>
      </c>
      <c r="E77" s="380"/>
      <c r="F77" s="277" t="s">
        <v>3507</v>
      </c>
      <c r="G77" s="245" t="s">
        <v>274</v>
      </c>
      <c r="H77" s="246" t="s">
        <v>158</v>
      </c>
      <c r="I77" s="277" t="s">
        <v>169</v>
      </c>
      <c r="J77" s="277" t="s">
        <v>158</v>
      </c>
      <c r="K77" s="377">
        <f>ROUND(AVERAGE(D77:D79),2)</f>
        <v>60.79</v>
      </c>
    </row>
    <row r="78" spans="1:12">
      <c r="A78" s="279">
        <v>44493</v>
      </c>
      <c r="B78" s="277">
        <v>59.16</v>
      </c>
      <c r="C78" s="277">
        <v>3300</v>
      </c>
      <c r="D78" s="305">
        <f t="shared" si="9"/>
        <v>55.78</v>
      </c>
      <c r="E78" s="380"/>
      <c r="F78" s="277" t="s">
        <v>3507</v>
      </c>
      <c r="G78" s="245" t="s">
        <v>274</v>
      </c>
      <c r="H78" s="246" t="s">
        <v>158</v>
      </c>
      <c r="I78" s="277" t="s">
        <v>225</v>
      </c>
      <c r="J78" s="277" t="s">
        <v>158</v>
      </c>
      <c r="K78" s="377"/>
    </row>
    <row r="79" spans="1:12">
      <c r="A79" s="279">
        <v>44486</v>
      </c>
      <c r="B79" s="277">
        <v>55</v>
      </c>
      <c r="C79" s="277">
        <v>3600</v>
      </c>
      <c r="D79" s="305">
        <f t="shared" si="9"/>
        <v>65.45</v>
      </c>
      <c r="E79" s="354">
        <f>ROUND(AVERAGE(D79:D80),2)</f>
        <v>61.46</v>
      </c>
      <c r="F79" s="277" t="s">
        <v>3507</v>
      </c>
      <c r="G79" s="245" t="s">
        <v>274</v>
      </c>
      <c r="H79" s="246" t="s">
        <v>158</v>
      </c>
      <c r="I79" s="277" t="s">
        <v>222</v>
      </c>
      <c r="J79" s="277" t="s">
        <v>158</v>
      </c>
      <c r="K79" s="377"/>
    </row>
    <row r="80" spans="1:12">
      <c r="A80" s="279">
        <v>44467</v>
      </c>
      <c r="B80" s="277">
        <v>59.16</v>
      </c>
      <c r="C80" s="277">
        <v>3400</v>
      </c>
      <c r="D80" s="305">
        <f t="shared" si="9"/>
        <v>57.47</v>
      </c>
      <c r="E80" s="354"/>
      <c r="F80" s="277" t="s">
        <v>3507</v>
      </c>
      <c r="G80" s="245" t="s">
        <v>274</v>
      </c>
      <c r="H80" s="246" t="s">
        <v>158</v>
      </c>
      <c r="I80" s="277" t="s">
        <v>222</v>
      </c>
      <c r="J80" s="277" t="s">
        <v>167</v>
      </c>
      <c r="K80" s="377">
        <f>ROUND(AVERAGE(D80:D83),2)</f>
        <v>58.25</v>
      </c>
    </row>
    <row r="81" spans="1:11">
      <c r="A81" s="279">
        <v>44450</v>
      </c>
      <c r="B81" s="277">
        <v>55</v>
      </c>
      <c r="C81" s="277">
        <v>3300</v>
      </c>
      <c r="D81" s="305">
        <f t="shared" si="9"/>
        <v>60</v>
      </c>
      <c r="E81" s="354">
        <f>ROUND(AVERAGE(D81:D84),2)</f>
        <v>59.06</v>
      </c>
      <c r="F81" s="277" t="s">
        <v>3507</v>
      </c>
      <c r="G81" s="245" t="s">
        <v>274</v>
      </c>
      <c r="H81" s="246" t="s">
        <v>158</v>
      </c>
      <c r="I81" s="277" t="s">
        <v>169</v>
      </c>
      <c r="J81" s="277" t="s">
        <v>158</v>
      </c>
      <c r="K81" s="377"/>
    </row>
    <row r="82" spans="1:11" s="26" customFormat="1">
      <c r="A82" s="279">
        <v>44444</v>
      </c>
      <c r="B82" s="277">
        <v>58</v>
      </c>
      <c r="C82" s="277">
        <v>3500</v>
      </c>
      <c r="D82" s="305">
        <f t="shared" si="9"/>
        <v>60.34</v>
      </c>
      <c r="E82" s="354"/>
      <c r="F82" s="277" t="s">
        <v>3507</v>
      </c>
      <c r="G82" s="245" t="s">
        <v>274</v>
      </c>
      <c r="H82" s="246" t="s">
        <v>158</v>
      </c>
      <c r="I82" s="277" t="s">
        <v>301</v>
      </c>
      <c r="J82" s="277" t="s">
        <v>167</v>
      </c>
      <c r="K82" s="377"/>
    </row>
    <row r="83" spans="1:11" s="26" customFormat="1">
      <c r="A83" s="279">
        <v>44440</v>
      </c>
      <c r="B83" s="277">
        <v>58</v>
      </c>
      <c r="C83" s="277">
        <v>3200</v>
      </c>
      <c r="D83" s="305">
        <f t="shared" si="9"/>
        <v>55.17</v>
      </c>
      <c r="E83" s="354"/>
      <c r="F83" s="277" t="s">
        <v>3507</v>
      </c>
      <c r="G83" s="245" t="s">
        <v>274</v>
      </c>
      <c r="H83" s="246" t="s">
        <v>158</v>
      </c>
      <c r="I83" s="277" t="s">
        <v>222</v>
      </c>
      <c r="J83" s="277" t="s">
        <v>167</v>
      </c>
      <c r="K83" s="377"/>
    </row>
    <row r="84" spans="1:11" s="26" customFormat="1">
      <c r="A84" s="279">
        <v>44420</v>
      </c>
      <c r="B84" s="277">
        <v>56</v>
      </c>
      <c r="C84" s="277">
        <v>3400</v>
      </c>
      <c r="D84" s="305">
        <f t="shared" si="9"/>
        <v>60.71</v>
      </c>
      <c r="E84" s="354"/>
      <c r="F84" s="277" t="s">
        <v>3507</v>
      </c>
      <c r="G84" s="245" t="s">
        <v>274</v>
      </c>
      <c r="H84" s="246" t="s">
        <v>158</v>
      </c>
      <c r="I84" s="277" t="s">
        <v>169</v>
      </c>
      <c r="J84" s="277" t="s">
        <v>167</v>
      </c>
      <c r="K84" s="377">
        <f>ROUND(AVERAGE(D84:D86),2)</f>
        <v>59.98</v>
      </c>
    </row>
    <row r="85" spans="1:11" s="26" customFormat="1">
      <c r="A85" s="279">
        <v>44418</v>
      </c>
      <c r="B85" s="277">
        <v>59.16</v>
      </c>
      <c r="C85" s="277">
        <v>3300</v>
      </c>
      <c r="D85" s="305">
        <f t="shared" si="9"/>
        <v>55.78</v>
      </c>
      <c r="E85" s="354">
        <f>ROUND(AVERAGE(D85:D86),2)</f>
        <v>59.62</v>
      </c>
      <c r="F85" s="277" t="s">
        <v>3507</v>
      </c>
      <c r="G85" s="245" t="s">
        <v>274</v>
      </c>
      <c r="H85" s="246" t="s">
        <v>158</v>
      </c>
      <c r="I85" s="277" t="s">
        <v>169</v>
      </c>
      <c r="J85" s="277" t="s">
        <v>158</v>
      </c>
      <c r="K85" s="377"/>
    </row>
    <row r="86" spans="1:11" s="26" customFormat="1">
      <c r="A86" s="279">
        <v>44415</v>
      </c>
      <c r="B86" s="277">
        <v>52</v>
      </c>
      <c r="C86" s="277">
        <v>3300</v>
      </c>
      <c r="D86" s="305">
        <f t="shared" si="9"/>
        <v>63.46</v>
      </c>
      <c r="E86" s="354"/>
      <c r="F86" s="277" t="s">
        <v>3507</v>
      </c>
      <c r="G86" s="245" t="s">
        <v>274</v>
      </c>
      <c r="H86" s="246" t="s">
        <v>158</v>
      </c>
      <c r="I86" s="277" t="s">
        <v>301</v>
      </c>
      <c r="J86" s="277" t="s">
        <v>158</v>
      </c>
      <c r="K86" s="377"/>
    </row>
    <row r="87" spans="1:11">
      <c r="H87" s="27"/>
      <c r="I87" s="27"/>
    </row>
    <row r="88" spans="1:11">
      <c r="A88" s="27"/>
      <c r="B88" s="27"/>
      <c r="C88" s="27"/>
      <c r="D88" s="27"/>
      <c r="E88" s="27"/>
      <c r="F88" s="27"/>
      <c r="G88" s="27"/>
      <c r="H88" s="27"/>
      <c r="I88" s="27"/>
    </row>
    <row r="89" spans="1:11">
      <c r="A89" s="27"/>
      <c r="B89" s="27"/>
      <c r="C89" s="27"/>
      <c r="D89" s="27"/>
      <c r="E89" s="27"/>
      <c r="F89" s="27"/>
      <c r="G89" s="27"/>
      <c r="H89" s="27"/>
      <c r="I89" s="27"/>
    </row>
    <row r="90" spans="1:11">
      <c r="A90" s="27"/>
      <c r="B90" s="27"/>
      <c r="C90" s="27"/>
      <c r="D90" s="27"/>
      <c r="E90" s="27"/>
      <c r="F90" s="27"/>
      <c r="G90" s="27"/>
      <c r="H90" s="27"/>
      <c r="I90" s="27"/>
    </row>
    <row r="91" spans="1:11">
      <c r="A91" s="27"/>
      <c r="B91" s="27"/>
      <c r="C91" s="27"/>
      <c r="D91" s="27"/>
      <c r="E91" s="27"/>
      <c r="F91" s="27"/>
      <c r="G91" s="27"/>
      <c r="H91" s="27"/>
      <c r="I91" s="27"/>
    </row>
    <row r="92" spans="1:11">
      <c r="A92" s="27"/>
      <c r="B92" s="27"/>
      <c r="C92" s="27"/>
      <c r="D92" s="27"/>
      <c r="E92" s="27"/>
      <c r="F92" s="27"/>
      <c r="G92" s="27"/>
      <c r="H92" s="27"/>
      <c r="I92" s="27"/>
    </row>
    <row r="93" spans="1:11">
      <c r="A93" s="27"/>
      <c r="B93" s="27"/>
      <c r="C93" s="27"/>
      <c r="D93" s="27"/>
      <c r="E93" s="27"/>
      <c r="F93" s="27"/>
      <c r="G93" s="27"/>
      <c r="H93" s="27"/>
      <c r="I93" s="27"/>
    </row>
    <row r="94" spans="1:11">
      <c r="A94" s="27"/>
      <c r="B94" s="27"/>
      <c r="C94" s="27"/>
      <c r="D94" s="27"/>
      <c r="E94" s="27"/>
      <c r="F94" s="27"/>
      <c r="G94" s="27"/>
      <c r="H94" s="27"/>
      <c r="I94" s="27"/>
    </row>
    <row r="95" spans="1:11">
      <c r="A95" s="27"/>
      <c r="B95" s="27"/>
      <c r="C95" s="27"/>
      <c r="D95" s="27"/>
      <c r="E95" s="27"/>
      <c r="F95" s="27"/>
      <c r="G95" s="27"/>
      <c r="H95" s="27"/>
      <c r="I95" s="27"/>
    </row>
    <row r="96" spans="1:11">
      <c r="A96" s="27"/>
      <c r="B96" s="27"/>
      <c r="C96" s="27"/>
      <c r="D96" s="27"/>
      <c r="E96" s="27"/>
      <c r="F96" s="27"/>
      <c r="G96" s="27"/>
      <c r="H96" s="27"/>
      <c r="I96" s="27"/>
    </row>
    <row r="97" spans="1:10">
      <c r="A97" s="247"/>
      <c r="B97" s="247"/>
      <c r="C97" s="247"/>
      <c r="D97" s="247"/>
      <c r="E97" s="247"/>
      <c r="F97" s="247"/>
      <c r="G97" s="247"/>
      <c r="H97" s="247"/>
      <c r="I97" s="247"/>
      <c r="J97" s="247"/>
    </row>
    <row r="98" spans="1:10">
      <c r="A98" s="247"/>
      <c r="B98" s="247"/>
      <c r="C98" s="247"/>
      <c r="D98" s="247"/>
      <c r="E98" s="247"/>
      <c r="F98" s="247"/>
      <c r="G98" s="247"/>
      <c r="H98" s="247"/>
      <c r="I98" s="247"/>
      <c r="J98" s="247"/>
    </row>
    <row r="99" spans="1:10">
      <c r="A99" s="247"/>
      <c r="B99" s="247"/>
      <c r="C99" s="247"/>
      <c r="D99" s="247"/>
      <c r="E99" s="247"/>
      <c r="F99" s="247"/>
      <c r="G99" s="247"/>
      <c r="H99" s="247"/>
      <c r="I99" s="247"/>
      <c r="J99" s="247"/>
    </row>
    <row r="100" spans="1:10">
      <c r="A100" s="247"/>
      <c r="B100" s="247"/>
      <c r="C100" s="247"/>
      <c r="D100" s="247"/>
      <c r="E100" s="247"/>
      <c r="F100" s="247"/>
      <c r="G100" s="247"/>
      <c r="H100" s="247"/>
      <c r="I100" s="247"/>
      <c r="J100" s="247"/>
    </row>
    <row r="101" spans="1:10">
      <c r="A101" s="247"/>
      <c r="B101" s="247"/>
      <c r="C101" s="247"/>
      <c r="D101" s="247"/>
      <c r="E101" s="247"/>
      <c r="F101" s="247"/>
      <c r="G101" s="247"/>
      <c r="H101" s="247"/>
      <c r="I101" s="247"/>
      <c r="J101" s="247"/>
    </row>
    <row r="102" spans="1:10">
      <c r="A102" s="247"/>
      <c r="B102" s="247"/>
      <c r="C102" s="247"/>
      <c r="D102" s="247"/>
      <c r="E102" s="247"/>
      <c r="F102" s="247"/>
      <c r="G102" s="247"/>
      <c r="H102" s="247"/>
      <c r="I102" s="247"/>
      <c r="J102" s="247"/>
    </row>
    <row r="103" spans="1:10">
      <c r="A103" s="247"/>
      <c r="B103" s="247"/>
      <c r="C103" s="247"/>
      <c r="D103" s="247"/>
      <c r="E103" s="247"/>
      <c r="F103" s="247"/>
      <c r="G103" s="247"/>
      <c r="H103" s="247"/>
      <c r="I103" s="247"/>
      <c r="J103" s="247"/>
    </row>
    <row r="104" spans="1:10">
      <c r="A104" s="247"/>
      <c r="B104" s="247"/>
      <c r="C104" s="247"/>
      <c r="D104" s="247"/>
      <c r="E104" s="247"/>
      <c r="F104" s="247"/>
      <c r="G104" s="247"/>
      <c r="H104" s="247"/>
      <c r="I104" s="247"/>
      <c r="J104" s="247"/>
    </row>
    <row r="105" spans="1:10">
      <c r="A105" s="247"/>
      <c r="B105" s="247"/>
      <c r="C105" s="247"/>
      <c r="D105" s="247"/>
      <c r="E105" s="247"/>
      <c r="F105" s="247"/>
      <c r="G105" s="247"/>
      <c r="H105" s="247"/>
      <c r="I105" s="247"/>
      <c r="J105" s="247"/>
    </row>
    <row r="106" spans="1:10">
      <c r="A106" s="247"/>
      <c r="B106" s="247"/>
      <c r="C106" s="247"/>
      <c r="D106" s="247"/>
      <c r="E106" s="247"/>
      <c r="F106" s="247"/>
      <c r="G106" s="247"/>
      <c r="H106" s="247"/>
      <c r="I106" s="247"/>
      <c r="J106" s="247"/>
    </row>
    <row r="107" spans="1:10">
      <c r="A107" s="247"/>
      <c r="B107" s="247"/>
      <c r="C107" s="247"/>
      <c r="D107" s="247"/>
      <c r="E107" s="247"/>
      <c r="F107" s="247"/>
      <c r="G107" s="247"/>
      <c r="H107" s="247"/>
      <c r="I107" s="247"/>
      <c r="J107" s="247"/>
    </row>
    <row r="108" spans="1:10">
      <c r="A108" s="247"/>
      <c r="B108" s="247"/>
      <c r="C108" s="247"/>
      <c r="D108" s="247"/>
      <c r="E108" s="247"/>
      <c r="F108" s="247"/>
      <c r="G108" s="247"/>
      <c r="H108" s="247"/>
      <c r="I108" s="247"/>
      <c r="J108" s="247"/>
    </row>
    <row r="109" spans="1:10">
      <c r="A109" s="247"/>
      <c r="B109" s="247"/>
      <c r="C109" s="247"/>
      <c r="D109" s="247"/>
      <c r="E109" s="247"/>
      <c r="F109" s="247"/>
      <c r="G109" s="247"/>
      <c r="H109" s="247"/>
      <c r="I109" s="247"/>
      <c r="J109" s="247"/>
    </row>
    <row r="110" spans="1:10">
      <c r="A110" s="247"/>
      <c r="B110" s="247"/>
      <c r="C110" s="247"/>
      <c r="D110" s="247"/>
      <c r="E110" s="247"/>
      <c r="F110" s="247"/>
      <c r="G110" s="247"/>
      <c r="H110" s="247"/>
      <c r="I110" s="247"/>
      <c r="J110" s="247"/>
    </row>
    <row r="111" spans="1:10">
      <c r="A111" s="247"/>
      <c r="B111" s="247"/>
      <c r="C111" s="247"/>
      <c r="D111" s="247"/>
      <c r="E111" s="247"/>
      <c r="F111" s="247"/>
      <c r="G111" s="247"/>
      <c r="H111" s="247"/>
      <c r="I111" s="247"/>
      <c r="J111" s="247"/>
    </row>
    <row r="112" spans="1:10">
      <c r="A112" s="247"/>
      <c r="B112" s="247"/>
      <c r="C112" s="247"/>
      <c r="D112" s="247"/>
      <c r="E112" s="247"/>
      <c r="F112" s="247"/>
      <c r="G112" s="247"/>
      <c r="H112" s="247"/>
      <c r="I112" s="247"/>
      <c r="J112" s="247"/>
    </row>
    <row r="113" spans="1:10">
      <c r="A113" s="247"/>
      <c r="B113" s="247"/>
      <c r="C113" s="247"/>
      <c r="D113" s="247"/>
      <c r="E113" s="247"/>
      <c r="F113" s="247"/>
      <c r="G113" s="247"/>
      <c r="H113" s="247"/>
      <c r="I113" s="247"/>
      <c r="J113" s="247"/>
    </row>
    <row r="114" spans="1:10">
      <c r="A114" s="247"/>
      <c r="B114" s="247"/>
      <c r="C114" s="247"/>
      <c r="D114" s="247"/>
      <c r="E114" s="247"/>
      <c r="F114" s="247"/>
      <c r="G114" s="247"/>
      <c r="H114" s="247"/>
      <c r="I114" s="247"/>
      <c r="J114" s="247"/>
    </row>
    <row r="115" spans="1:10">
      <c r="A115" s="247"/>
      <c r="B115" s="247"/>
      <c r="C115" s="247"/>
      <c r="D115" s="247"/>
      <c r="E115" s="247"/>
      <c r="F115" s="247"/>
      <c r="G115" s="247"/>
      <c r="H115" s="247"/>
      <c r="I115" s="247"/>
      <c r="J115" s="247"/>
    </row>
    <row r="116" spans="1:10">
      <c r="A116" s="247"/>
      <c r="B116" s="247"/>
      <c r="C116" s="247"/>
      <c r="D116" s="247"/>
      <c r="E116" s="247"/>
      <c r="F116" s="247"/>
      <c r="G116" s="247"/>
      <c r="H116" s="247"/>
      <c r="I116" s="247"/>
      <c r="J116" s="247"/>
    </row>
    <row r="117" spans="1:10">
      <c r="A117" s="247"/>
      <c r="B117" s="247"/>
      <c r="C117" s="247"/>
      <c r="D117" s="247"/>
      <c r="E117" s="247"/>
      <c r="F117" s="247"/>
      <c r="G117" s="247"/>
      <c r="H117" s="247"/>
      <c r="I117" s="247"/>
      <c r="J117" s="247"/>
    </row>
    <row r="118" spans="1:10">
      <c r="A118" s="247"/>
      <c r="B118" s="247"/>
      <c r="C118" s="247"/>
      <c r="D118" s="247"/>
      <c r="E118" s="247"/>
      <c r="F118" s="247"/>
      <c r="G118" s="247"/>
      <c r="H118" s="247"/>
      <c r="I118" s="247"/>
      <c r="J118" s="247"/>
    </row>
    <row r="119" spans="1:10">
      <c r="A119" s="247"/>
      <c r="B119" s="247"/>
      <c r="C119" s="247"/>
      <c r="D119" s="247"/>
      <c r="E119" s="247"/>
      <c r="F119" s="247"/>
      <c r="G119" s="247"/>
      <c r="H119" s="247"/>
      <c r="I119" s="247"/>
      <c r="J119" s="247"/>
    </row>
    <row r="120" spans="1:10">
      <c r="A120" s="247"/>
      <c r="B120" s="247"/>
      <c r="C120" s="247"/>
      <c r="D120" s="247"/>
      <c r="E120" s="247"/>
      <c r="F120" s="247"/>
      <c r="G120" s="247"/>
      <c r="H120" s="247"/>
      <c r="I120" s="247"/>
      <c r="J120" s="247"/>
    </row>
    <row r="121" spans="1:10">
      <c r="A121" s="247"/>
      <c r="B121" s="247"/>
      <c r="C121" s="247"/>
      <c r="D121" s="247"/>
      <c r="E121" s="247"/>
      <c r="F121" s="247"/>
      <c r="G121" s="247"/>
      <c r="H121" s="247"/>
      <c r="I121" s="247"/>
      <c r="J121" s="247"/>
    </row>
    <row r="122" spans="1:10">
      <c r="A122" s="247"/>
      <c r="B122" s="247"/>
      <c r="C122" s="247"/>
      <c r="D122" s="247"/>
      <c r="E122" s="247"/>
      <c r="F122" s="247"/>
      <c r="G122" s="247"/>
      <c r="H122" s="247"/>
      <c r="I122" s="247"/>
      <c r="J122" s="247"/>
    </row>
    <row r="123" spans="1:10">
      <c r="A123" s="247"/>
      <c r="B123" s="247"/>
      <c r="C123" s="247"/>
      <c r="D123" s="247"/>
      <c r="E123" s="247"/>
      <c r="F123" s="247"/>
      <c r="G123" s="247"/>
      <c r="H123" s="247"/>
      <c r="I123" s="247"/>
      <c r="J123" s="247"/>
    </row>
    <row r="124" spans="1:10">
      <c r="A124" s="247"/>
      <c r="B124" s="247"/>
      <c r="C124" s="247"/>
      <c r="D124" s="247"/>
      <c r="E124" s="247"/>
      <c r="F124" s="247"/>
      <c r="G124" s="247"/>
      <c r="H124" s="247"/>
      <c r="I124" s="247"/>
      <c r="J124" s="247"/>
    </row>
    <row r="125" spans="1:10">
      <c r="A125" s="247"/>
      <c r="B125" s="247"/>
      <c r="C125" s="247"/>
      <c r="D125" s="247"/>
      <c r="E125" s="247"/>
      <c r="F125" s="247"/>
      <c r="G125" s="247"/>
      <c r="H125" s="247"/>
      <c r="I125" s="247"/>
      <c r="J125" s="247"/>
    </row>
    <row r="126" spans="1:10">
      <c r="A126" s="247"/>
      <c r="B126" s="247"/>
      <c r="C126" s="247"/>
      <c r="D126" s="247"/>
      <c r="E126" s="247"/>
      <c r="F126" s="247"/>
      <c r="G126" s="247"/>
      <c r="H126" s="247"/>
      <c r="I126" s="247"/>
      <c r="J126" s="247"/>
    </row>
    <row r="127" spans="1:10">
      <c r="A127" s="247"/>
      <c r="B127" s="247"/>
      <c r="C127" s="247"/>
      <c r="D127" s="247"/>
      <c r="E127" s="247"/>
      <c r="F127" s="247"/>
      <c r="G127" s="247"/>
      <c r="H127" s="247"/>
      <c r="I127" s="247"/>
      <c r="J127" s="247"/>
    </row>
    <row r="128" spans="1:10">
      <c r="A128" s="247"/>
      <c r="B128" s="247"/>
      <c r="C128" s="247"/>
      <c r="D128" s="247"/>
      <c r="E128" s="247"/>
      <c r="F128" s="247"/>
      <c r="G128" s="247"/>
      <c r="H128" s="247"/>
      <c r="I128" s="247"/>
      <c r="J128" s="247"/>
    </row>
    <row r="129" spans="1:9">
      <c r="A129" s="247"/>
      <c r="B129" s="247"/>
      <c r="C129" s="247"/>
      <c r="D129" s="247"/>
      <c r="E129" s="247"/>
      <c r="F129" s="247"/>
      <c r="H129" s="27"/>
      <c r="I129" s="27"/>
    </row>
    <row r="130" spans="1:9">
      <c r="A130" s="247"/>
      <c r="B130" s="247"/>
      <c r="C130" s="247"/>
      <c r="D130" s="247"/>
      <c r="E130" s="247"/>
      <c r="F130" s="247"/>
      <c r="H130" s="27"/>
      <c r="I130" s="27"/>
    </row>
    <row r="131" spans="1:9">
      <c r="A131" s="247"/>
      <c r="B131" s="247"/>
      <c r="C131" s="247"/>
      <c r="D131" s="247"/>
      <c r="E131" s="247"/>
      <c r="F131" s="247"/>
      <c r="H131" s="27"/>
      <c r="I131" s="27"/>
    </row>
    <row r="132" spans="1:9">
      <c r="A132" s="247"/>
      <c r="B132" s="247"/>
      <c r="C132" s="247"/>
      <c r="D132" s="247"/>
      <c r="E132" s="247"/>
      <c r="F132" s="247"/>
      <c r="H132" s="27"/>
      <c r="I132" s="27"/>
    </row>
    <row r="133" spans="1:9">
      <c r="A133" s="247"/>
      <c r="B133" s="247"/>
      <c r="C133" s="247"/>
      <c r="D133" s="247"/>
      <c r="E133" s="247"/>
      <c r="F133" s="247"/>
      <c r="H133" s="27"/>
      <c r="I133" s="27"/>
    </row>
    <row r="134" spans="1:9">
      <c r="A134" s="247"/>
      <c r="B134" s="247"/>
      <c r="C134" s="247"/>
      <c r="D134" s="247"/>
      <c r="E134" s="247"/>
      <c r="F134" s="247"/>
      <c r="H134" s="27"/>
      <c r="I134" s="27"/>
    </row>
    <row r="135" spans="1:9">
      <c r="A135" s="247"/>
      <c r="B135" s="247"/>
      <c r="C135" s="247"/>
      <c r="D135" s="247"/>
      <c r="E135" s="247"/>
      <c r="F135" s="247"/>
      <c r="H135" s="27"/>
      <c r="I135" s="27"/>
    </row>
    <row r="136" spans="1:9">
      <c r="A136" s="247"/>
      <c r="B136" s="247"/>
      <c r="C136" s="247"/>
      <c r="D136" s="247"/>
      <c r="E136" s="247"/>
      <c r="F136" s="247"/>
      <c r="H136" s="27"/>
      <c r="I136" s="27"/>
    </row>
    <row r="137" spans="1:9">
      <c r="A137" s="247"/>
      <c r="B137" s="247"/>
      <c r="C137" s="247"/>
      <c r="D137" s="247"/>
      <c r="E137" s="247"/>
      <c r="F137" s="247"/>
      <c r="H137" s="27"/>
      <c r="I137" s="27"/>
    </row>
    <row r="138" spans="1:9">
      <c r="A138" s="247"/>
      <c r="B138" s="247"/>
      <c r="C138" s="247"/>
      <c r="D138" s="247"/>
      <c r="E138" s="247"/>
      <c r="F138" s="247"/>
      <c r="H138" s="27"/>
      <c r="I138" s="27"/>
    </row>
    <row r="139" spans="1:9">
      <c r="A139" s="247"/>
      <c r="B139" s="247"/>
      <c r="C139" s="247"/>
      <c r="D139" s="247"/>
      <c r="E139" s="247"/>
      <c r="F139" s="247"/>
      <c r="H139" s="27"/>
      <c r="I139" s="27"/>
    </row>
    <row r="140" spans="1:9">
      <c r="A140" s="247"/>
      <c r="B140" s="247"/>
      <c r="C140" s="247"/>
      <c r="D140" s="247"/>
      <c r="E140" s="247"/>
      <c r="F140" s="247"/>
      <c r="H140" s="27"/>
      <c r="I140" s="27"/>
    </row>
    <row r="141" spans="1:9">
      <c r="A141" s="247"/>
      <c r="B141" s="247"/>
      <c r="C141" s="247"/>
      <c r="D141" s="247"/>
      <c r="E141" s="247"/>
      <c r="F141" s="247"/>
      <c r="H141" s="27"/>
      <c r="I141" s="27"/>
    </row>
    <row r="142" spans="1:9">
      <c r="A142" s="247"/>
      <c r="B142" s="247"/>
      <c r="C142" s="247"/>
      <c r="D142" s="247"/>
      <c r="E142" s="247"/>
      <c r="F142" s="247"/>
      <c r="H142" s="27"/>
      <c r="I142" s="27"/>
    </row>
    <row r="143" spans="1:9">
      <c r="A143" s="247"/>
      <c r="B143" s="247"/>
      <c r="C143" s="247"/>
      <c r="D143" s="247"/>
      <c r="E143" s="247"/>
      <c r="F143" s="247"/>
      <c r="H143" s="27"/>
      <c r="I143" s="27"/>
    </row>
    <row r="144" spans="1:9">
      <c r="A144" s="247"/>
      <c r="B144" s="247"/>
      <c r="C144" s="247"/>
      <c r="D144" s="247"/>
      <c r="E144" s="247"/>
      <c r="F144" s="247"/>
      <c r="H144" s="27"/>
      <c r="I144" s="27"/>
    </row>
    <row r="145" spans="1:9">
      <c r="A145" s="247"/>
      <c r="B145" s="247"/>
      <c r="C145" s="247"/>
      <c r="D145" s="247"/>
      <c r="E145" s="247"/>
      <c r="F145" s="247"/>
      <c r="H145" s="27"/>
      <c r="I145" s="27"/>
    </row>
    <row r="146" spans="1:9">
      <c r="A146" s="247"/>
      <c r="B146" s="247"/>
      <c r="C146" s="247"/>
      <c r="D146" s="247"/>
      <c r="E146" s="247"/>
      <c r="F146" s="247"/>
      <c r="H146" s="27"/>
      <c r="I146" s="27"/>
    </row>
    <row r="147" spans="1:9">
      <c r="A147" s="247"/>
      <c r="B147" s="247"/>
      <c r="C147" s="247"/>
      <c r="D147" s="247"/>
      <c r="E147" s="247"/>
      <c r="F147" s="247"/>
      <c r="H147" s="27"/>
      <c r="I147" s="27"/>
    </row>
    <row r="148" spans="1:9">
      <c r="A148" s="247"/>
      <c r="B148" s="247"/>
      <c r="C148" s="247"/>
      <c r="D148" s="247"/>
      <c r="E148" s="247"/>
      <c r="F148" s="247"/>
      <c r="H148" s="27"/>
      <c r="I148" s="27"/>
    </row>
    <row r="149" spans="1:9">
      <c r="A149" s="247"/>
      <c r="B149" s="247"/>
      <c r="C149" s="247"/>
      <c r="D149" s="247"/>
      <c r="E149" s="247"/>
      <c r="F149" s="247"/>
      <c r="H149" s="27"/>
      <c r="I149" s="27"/>
    </row>
    <row r="150" spans="1:9">
      <c r="A150" s="247"/>
      <c r="B150" s="247"/>
      <c r="C150" s="247"/>
      <c r="D150" s="247"/>
      <c r="E150" s="247"/>
      <c r="F150" s="247"/>
      <c r="H150" s="27"/>
      <c r="I150" s="27"/>
    </row>
    <row r="151" spans="1:9">
      <c r="A151" s="247"/>
      <c r="B151" s="247"/>
      <c r="C151" s="247"/>
      <c r="D151" s="247"/>
      <c r="E151" s="247"/>
      <c r="F151" s="247"/>
      <c r="H151" s="27"/>
      <c r="I151" s="27"/>
    </row>
    <row r="152" spans="1:9">
      <c r="A152" s="247"/>
      <c r="B152" s="247"/>
      <c r="C152" s="247"/>
      <c r="D152" s="247"/>
      <c r="E152" s="247"/>
      <c r="F152" s="247"/>
    </row>
    <row r="153" spans="1:9">
      <c r="A153" s="247"/>
      <c r="B153" s="247"/>
      <c r="C153" s="247"/>
      <c r="D153" s="247"/>
      <c r="E153" s="247"/>
      <c r="F153" s="247"/>
    </row>
    <row r="154" spans="1:9">
      <c r="A154" s="247"/>
      <c r="B154" s="247"/>
      <c r="C154" s="247"/>
      <c r="D154" s="247"/>
      <c r="E154" s="247"/>
      <c r="F154" s="247"/>
    </row>
    <row r="155" spans="1:9">
      <c r="A155" s="247"/>
      <c r="B155" s="247"/>
      <c r="C155" s="247"/>
      <c r="D155" s="247"/>
      <c r="E155" s="247"/>
      <c r="F155" s="247"/>
    </row>
    <row r="156" spans="1:9">
      <c r="A156" s="247"/>
      <c r="B156" s="247"/>
      <c r="C156" s="247"/>
      <c r="D156" s="247"/>
      <c r="E156" s="247"/>
      <c r="F156" s="247"/>
    </row>
  </sheetData>
  <mergeCells count="74">
    <mergeCell ref="F43:F45"/>
    <mergeCell ref="G43:G45"/>
    <mergeCell ref="G46:G48"/>
    <mergeCell ref="K84:K86"/>
    <mergeCell ref="K80:K83"/>
    <mergeCell ref="K77:K79"/>
    <mergeCell ref="K74:K76"/>
    <mergeCell ref="K72:K73"/>
    <mergeCell ref="K62:K68"/>
    <mergeCell ref="K60:K61"/>
    <mergeCell ref="K55:K59"/>
    <mergeCell ref="H46:H48"/>
    <mergeCell ref="A9:A11"/>
    <mergeCell ref="A12:A14"/>
    <mergeCell ref="A20:A22"/>
    <mergeCell ref="F3:F5"/>
    <mergeCell ref="G3:G5"/>
    <mergeCell ref="F6:F8"/>
    <mergeCell ref="G6:G8"/>
    <mergeCell ref="F9:F11"/>
    <mergeCell ref="G9:G11"/>
    <mergeCell ref="H37:H39"/>
    <mergeCell ref="H40:H42"/>
    <mergeCell ref="H43:H45"/>
    <mergeCell ref="E69:E71"/>
    <mergeCell ref="A40:A42"/>
    <mergeCell ref="A43:A45"/>
    <mergeCell ref="E59:E65"/>
    <mergeCell ref="E56:E58"/>
    <mergeCell ref="E54:E55"/>
    <mergeCell ref="A50:F50"/>
    <mergeCell ref="A46:A48"/>
    <mergeCell ref="F46:F48"/>
    <mergeCell ref="F37:F39"/>
    <mergeCell ref="G37:G39"/>
    <mergeCell ref="F40:F42"/>
    <mergeCell ref="G40:G42"/>
    <mergeCell ref="A1:H1"/>
    <mergeCell ref="H12:H14"/>
    <mergeCell ref="H29:H31"/>
    <mergeCell ref="H20:H22"/>
    <mergeCell ref="H23:H25"/>
    <mergeCell ref="H26:H28"/>
    <mergeCell ref="A16:F16"/>
    <mergeCell ref="A18:H18"/>
    <mergeCell ref="A23:A25"/>
    <mergeCell ref="F12:F14"/>
    <mergeCell ref="G12:G14"/>
    <mergeCell ref="F20:F22"/>
    <mergeCell ref="G20:G22"/>
    <mergeCell ref="F23:F25"/>
    <mergeCell ref="A3:A5"/>
    <mergeCell ref="A6:A8"/>
    <mergeCell ref="M4:M6"/>
    <mergeCell ref="L4:L6"/>
    <mergeCell ref="H3:H5"/>
    <mergeCell ref="H6:H8"/>
    <mergeCell ref="H9:H11"/>
    <mergeCell ref="E79:E80"/>
    <mergeCell ref="E81:E84"/>
    <mergeCell ref="E85:E86"/>
    <mergeCell ref="K69:K71"/>
    <mergeCell ref="G23:G25"/>
    <mergeCell ref="A33:F33"/>
    <mergeCell ref="A26:A28"/>
    <mergeCell ref="A29:A31"/>
    <mergeCell ref="A37:A39"/>
    <mergeCell ref="F26:F28"/>
    <mergeCell ref="F29:F31"/>
    <mergeCell ref="G26:G28"/>
    <mergeCell ref="G29:G31"/>
    <mergeCell ref="E72:E78"/>
    <mergeCell ref="E67:E68"/>
    <mergeCell ref="A35:H35"/>
  </mergeCells>
  <phoneticPr fontId="1"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4.625" style="26" customWidth="1"/>
    <col min="7" max="7" width="13.875" style="26" customWidth="1"/>
    <col min="8" max="9" width="13.875" style="27" customWidth="1"/>
    <col min="10" max="10" width="9" style="27" customWidth="1"/>
    <col min="11" max="16384" width="9" style="27"/>
  </cols>
  <sheetData>
    <row r="1" spans="1:12" ht="15">
      <c r="A1" s="365" t="s">
        <v>197</v>
      </c>
      <c r="B1" s="365"/>
      <c r="C1" s="365"/>
      <c r="D1" s="365"/>
      <c r="E1" s="365"/>
      <c r="F1" s="365"/>
      <c r="G1" s="27"/>
    </row>
    <row r="2" spans="1:12">
      <c r="A2" s="84" t="str">
        <f>[5]富润家园数据!A4</f>
        <v>时间</v>
      </c>
      <c r="B2" s="88" t="s">
        <v>95</v>
      </c>
      <c r="C2" s="88" t="s">
        <v>96</v>
      </c>
      <c r="D2" s="88" t="str">
        <f>[5]富润家园数据!D4</f>
        <v>估价机构样本小区数据</v>
      </c>
      <c r="E2" s="88" t="str">
        <f>[5]富润家园数据!E4</f>
        <v>样本数量</v>
      </c>
      <c r="F2" s="68" t="s">
        <v>152</v>
      </c>
      <c r="G2" s="27"/>
    </row>
    <row r="3" spans="1:12">
      <c r="A3" s="354" t="s">
        <v>193</v>
      </c>
      <c r="B3" s="52">
        <v>44013</v>
      </c>
      <c r="C3" s="28"/>
      <c r="D3" s="29">
        <f>中指成交数据!M91</f>
        <v>0</v>
      </c>
      <c r="E3" s="355">
        <v>4</v>
      </c>
      <c r="F3" s="366">
        <f>ROUND(AVERAGE(D3:D5),2)</f>
        <v>0</v>
      </c>
      <c r="G3" s="93"/>
      <c r="H3" s="93" t="s">
        <v>97</v>
      </c>
      <c r="I3" s="93" t="s">
        <v>98</v>
      </c>
      <c r="J3" s="93" t="s">
        <v>99</v>
      </c>
    </row>
    <row r="4" spans="1:12">
      <c r="A4" s="354"/>
      <c r="B4" s="52">
        <v>44044</v>
      </c>
      <c r="C4" s="28"/>
      <c r="D4" s="29">
        <f>中指成交数据!L91</f>
        <v>0</v>
      </c>
      <c r="E4" s="355"/>
      <c r="F4" s="366"/>
      <c r="G4" s="93" t="s">
        <v>100</v>
      </c>
      <c r="H4" s="92">
        <f>F16</f>
        <v>0</v>
      </c>
      <c r="I4" s="93"/>
      <c r="J4" s="357">
        <f>SUM(H4:H6)/3</f>
        <v>16.14</v>
      </c>
      <c r="K4" s="42"/>
      <c r="L4" s="43"/>
    </row>
    <row r="5" spans="1:12">
      <c r="A5" s="354"/>
      <c r="B5" s="52">
        <v>44075</v>
      </c>
      <c r="C5" s="28"/>
      <c r="D5" s="29">
        <f>中指成交数据!K91</f>
        <v>0</v>
      </c>
      <c r="E5" s="355"/>
      <c r="F5" s="366"/>
      <c r="G5" s="93" t="s">
        <v>101</v>
      </c>
      <c r="H5" s="92">
        <f>H4</f>
        <v>0</v>
      </c>
      <c r="I5" s="93"/>
      <c r="J5" s="357"/>
    </row>
    <row r="6" spans="1:12">
      <c r="A6" s="354" t="s">
        <v>194</v>
      </c>
      <c r="B6" s="52">
        <v>44105</v>
      </c>
      <c r="C6" s="28"/>
      <c r="D6" s="29">
        <f>中指成交数据!J91</f>
        <v>0</v>
      </c>
      <c r="E6" s="355">
        <v>3</v>
      </c>
      <c r="F6" s="366">
        <f>ROUND(AVERAGE(D6:D8),2)</f>
        <v>0</v>
      </c>
      <c r="G6" s="93" t="s">
        <v>102</v>
      </c>
      <c r="H6" s="92">
        <f>F53</f>
        <v>48.42</v>
      </c>
      <c r="I6" s="93"/>
      <c r="J6" s="357"/>
    </row>
    <row r="7" spans="1:12">
      <c r="A7" s="354"/>
      <c r="B7" s="52">
        <v>44136</v>
      </c>
      <c r="C7" s="28"/>
      <c r="D7" s="29">
        <f>中指成交数据!I91</f>
        <v>0</v>
      </c>
      <c r="E7" s="355"/>
      <c r="F7" s="366"/>
      <c r="G7" s="27"/>
    </row>
    <row r="8" spans="1:12">
      <c r="A8" s="354"/>
      <c r="B8" s="52">
        <v>44166</v>
      </c>
      <c r="C8" s="28"/>
      <c r="D8" s="29">
        <f>中指成交数据!H91</f>
        <v>0</v>
      </c>
      <c r="E8" s="355"/>
      <c r="F8" s="366"/>
      <c r="G8" s="27"/>
    </row>
    <row r="9" spans="1:12">
      <c r="A9" s="354" t="s">
        <v>135</v>
      </c>
      <c r="B9" s="52">
        <v>44197</v>
      </c>
      <c r="C9" s="28"/>
      <c r="D9" s="29">
        <f>中指成交数据!G91</f>
        <v>0</v>
      </c>
      <c r="E9" s="355">
        <v>3</v>
      </c>
      <c r="F9" s="366">
        <f>ROUND(AVERAGE(D9:D11),2)</f>
        <v>0</v>
      </c>
      <c r="G9" s="27"/>
    </row>
    <row r="10" spans="1:12">
      <c r="A10" s="354"/>
      <c r="B10" s="52">
        <v>44228</v>
      </c>
      <c r="C10" s="28"/>
      <c r="D10" s="29">
        <f>中指成交数据!F91</f>
        <v>0</v>
      </c>
      <c r="E10" s="355"/>
      <c r="F10" s="366"/>
      <c r="G10" s="27"/>
    </row>
    <row r="11" spans="1:12">
      <c r="A11" s="354"/>
      <c r="B11" s="52">
        <v>44256</v>
      </c>
      <c r="C11" s="28"/>
      <c r="D11" s="29">
        <f>中指成交数据!E91</f>
        <v>0</v>
      </c>
      <c r="E11" s="355"/>
      <c r="F11" s="366"/>
      <c r="G11" s="27"/>
    </row>
    <row r="12" spans="1:12">
      <c r="A12" s="354" t="s">
        <v>188</v>
      </c>
      <c r="B12" s="52">
        <v>44287</v>
      </c>
      <c r="C12" s="44"/>
      <c r="D12" s="72">
        <f>中指成交数据!D91</f>
        <v>0</v>
      </c>
      <c r="E12" s="384">
        <v>5</v>
      </c>
      <c r="F12" s="366">
        <f>ROUND(AVERAGE(D12:D14),2)</f>
        <v>0</v>
      </c>
      <c r="G12" s="27"/>
    </row>
    <row r="13" spans="1:12">
      <c r="A13" s="354"/>
      <c r="B13" s="52">
        <v>44317</v>
      </c>
      <c r="C13" s="44"/>
      <c r="D13" s="72">
        <f>中指成交数据!C91</f>
        <v>0</v>
      </c>
      <c r="E13" s="385"/>
      <c r="F13" s="366"/>
      <c r="G13" s="27"/>
    </row>
    <row r="14" spans="1:12">
      <c r="A14" s="354"/>
      <c r="B14" s="52">
        <v>44348</v>
      </c>
      <c r="C14" s="44"/>
      <c r="D14" s="72">
        <f>中指成交数据!B91</f>
        <v>0</v>
      </c>
      <c r="E14" s="386"/>
      <c r="F14" s="366"/>
      <c r="G14" s="27"/>
    </row>
    <row r="15" spans="1:12">
      <c r="A15" s="53" t="s">
        <v>187</v>
      </c>
      <c r="B15" s="52">
        <v>44378</v>
      </c>
      <c r="C15" s="28"/>
      <c r="D15" s="29" t="s">
        <v>212</v>
      </c>
      <c r="E15" s="78" t="s">
        <v>212</v>
      </c>
      <c r="F15" s="77" t="s">
        <v>212</v>
      </c>
      <c r="G15" s="27"/>
    </row>
    <row r="16" spans="1:12">
      <c r="A16" s="358" t="s">
        <v>103</v>
      </c>
      <c r="B16" s="359"/>
      <c r="C16" s="359"/>
      <c r="D16" s="359"/>
      <c r="E16" s="361"/>
      <c r="F16" s="91">
        <f>ROUND(AVERAGE(F3:F14),2)</f>
        <v>0</v>
      </c>
      <c r="G16" s="27"/>
    </row>
    <row r="17" spans="1:7">
      <c r="G17" s="27"/>
    </row>
    <row r="18" spans="1:7" ht="15">
      <c r="A18" s="381" t="s">
        <v>213</v>
      </c>
      <c r="B18" s="382"/>
      <c r="C18" s="382"/>
      <c r="D18" s="382"/>
      <c r="E18" s="382"/>
      <c r="F18" s="383"/>
    </row>
    <row r="19" spans="1:7">
      <c r="A19" s="75" t="str">
        <f>A2</f>
        <v>时间</v>
      </c>
      <c r="B19" s="75" t="s">
        <v>104</v>
      </c>
      <c r="C19" s="75" t="s">
        <v>105</v>
      </c>
      <c r="D19" s="75" t="s">
        <v>106</v>
      </c>
      <c r="E19" s="75" t="str">
        <f>E2</f>
        <v>样本数量</v>
      </c>
      <c r="F19" s="79" t="s">
        <v>152</v>
      </c>
    </row>
    <row r="20" spans="1:7">
      <c r="A20" s="387" t="s">
        <v>141</v>
      </c>
      <c r="B20" s="52">
        <v>43922</v>
      </c>
      <c r="C20" s="28"/>
      <c r="D20" s="29" t="s">
        <v>142</v>
      </c>
      <c r="E20" s="355">
        <f>SUM(C20:C22)</f>
        <v>0</v>
      </c>
      <c r="F20" s="366">
        <f>AVERAGE(D20:D22)</f>
        <v>49.834955275400098</v>
      </c>
      <c r="G20" s="27"/>
    </row>
    <row r="21" spans="1:7">
      <c r="A21" s="344"/>
      <c r="B21" s="52">
        <v>43952</v>
      </c>
      <c r="C21" s="28"/>
      <c r="D21" s="29">
        <f>城研数据!E13</f>
        <v>52.092689060535299</v>
      </c>
      <c r="E21" s="355"/>
      <c r="F21" s="366"/>
      <c r="G21" s="27"/>
    </row>
    <row r="22" spans="1:7">
      <c r="A22" s="344"/>
      <c r="B22" s="52">
        <v>43983</v>
      </c>
      <c r="C22" s="28"/>
      <c r="D22" s="29">
        <f>城研数据!E14</f>
        <v>47.577221490264897</v>
      </c>
      <c r="E22" s="355"/>
      <c r="F22" s="366"/>
      <c r="G22" s="27"/>
    </row>
    <row r="23" spans="1:7">
      <c r="A23" s="354" t="s">
        <v>193</v>
      </c>
      <c r="B23" s="52">
        <v>44013</v>
      </c>
      <c r="C23" s="74">
        <v>2</v>
      </c>
      <c r="D23" s="29" t="s">
        <v>142</v>
      </c>
      <c r="E23" s="355">
        <f>SUM(C23:C25)</f>
        <v>7</v>
      </c>
      <c r="F23" s="366">
        <f>AVERAGE(D23:D25)</f>
        <v>45.863130261609399</v>
      </c>
      <c r="G23" s="27"/>
    </row>
    <row r="24" spans="1:7">
      <c r="A24" s="354"/>
      <c r="B24" s="52">
        <v>44044</v>
      </c>
      <c r="C24" s="74">
        <v>3</v>
      </c>
      <c r="D24" s="29" t="s">
        <v>142</v>
      </c>
      <c r="E24" s="355"/>
      <c r="F24" s="366"/>
      <c r="G24" s="27"/>
    </row>
    <row r="25" spans="1:7">
      <c r="A25" s="354"/>
      <c r="B25" s="52">
        <v>44075</v>
      </c>
      <c r="C25" s="74">
        <v>2</v>
      </c>
      <c r="D25" s="29">
        <f>城研数据!E15</f>
        <v>45.863130261609399</v>
      </c>
      <c r="E25" s="355"/>
      <c r="F25" s="366"/>
      <c r="G25" s="27"/>
    </row>
    <row r="26" spans="1:7">
      <c r="A26" s="354" t="s">
        <v>194</v>
      </c>
      <c r="B26" s="52">
        <v>44105</v>
      </c>
      <c r="C26" s="74">
        <v>2</v>
      </c>
      <c r="D26" s="29">
        <f>城研数据!E16</f>
        <v>41.172985781990498</v>
      </c>
      <c r="E26" s="355">
        <f>SUM(C26:C28)</f>
        <v>7</v>
      </c>
      <c r="F26" s="366">
        <f>AVERAGE(D26:D28)</f>
        <v>41.144831209774701</v>
      </c>
      <c r="G26" s="27"/>
    </row>
    <row r="27" spans="1:7">
      <c r="A27" s="354"/>
      <c r="B27" s="52">
        <v>44136</v>
      </c>
      <c r="C27" s="28">
        <v>3</v>
      </c>
      <c r="D27" s="29">
        <f>城研数据!E17</f>
        <v>40.7386409157739</v>
      </c>
      <c r="E27" s="355"/>
      <c r="F27" s="366"/>
      <c r="G27" s="27"/>
    </row>
    <row r="28" spans="1:7">
      <c r="A28" s="354"/>
      <c r="B28" s="52">
        <v>44166</v>
      </c>
      <c r="C28" s="28">
        <v>2</v>
      </c>
      <c r="D28" s="29">
        <f>城研数据!E18</f>
        <v>41.522866931559697</v>
      </c>
      <c r="E28" s="355"/>
      <c r="F28" s="366"/>
      <c r="G28" s="27"/>
    </row>
    <row r="29" spans="1:7">
      <c r="A29" s="354" t="s">
        <v>135</v>
      </c>
      <c r="B29" s="52">
        <v>44197</v>
      </c>
      <c r="C29" s="28">
        <v>1</v>
      </c>
      <c r="D29" s="29">
        <f>城研数据!E19</f>
        <v>57.832121612690003</v>
      </c>
      <c r="E29" s="355">
        <f>SUM(C29:C31)</f>
        <v>4</v>
      </c>
      <c r="F29" s="366">
        <f>AVERAGE(D29:D31)</f>
        <v>49.154433967432567</v>
      </c>
      <c r="G29" s="27"/>
    </row>
    <row r="30" spans="1:7">
      <c r="A30" s="354"/>
      <c r="B30" s="52">
        <v>44228</v>
      </c>
      <c r="C30" s="28">
        <v>1</v>
      </c>
      <c r="D30" s="29">
        <f>城研数据!E20</f>
        <v>46.369728119508501</v>
      </c>
      <c r="E30" s="355"/>
      <c r="F30" s="366"/>
      <c r="G30" s="27"/>
    </row>
    <row r="31" spans="1:7">
      <c r="A31" s="354"/>
      <c r="B31" s="52">
        <v>44256</v>
      </c>
      <c r="C31" s="28">
        <v>2</v>
      </c>
      <c r="D31" s="29">
        <f>城研数据!E21</f>
        <v>43.261452170099197</v>
      </c>
      <c r="E31" s="355"/>
      <c r="F31" s="366"/>
      <c r="G31" s="27"/>
    </row>
    <row r="32" spans="1:7">
      <c r="A32" s="354" t="s">
        <v>188</v>
      </c>
      <c r="B32" s="52">
        <v>44287</v>
      </c>
      <c r="C32" s="44">
        <v>2</v>
      </c>
      <c r="D32" s="72"/>
      <c r="E32" s="384"/>
      <c r="F32" s="366" t="e">
        <f>AVERAGE(D32:D34)</f>
        <v>#DIV/0!</v>
      </c>
      <c r="G32" s="27"/>
    </row>
    <row r="33" spans="1:13">
      <c r="A33" s="354"/>
      <c r="B33" s="52">
        <v>44317</v>
      </c>
      <c r="C33" s="44">
        <v>4</v>
      </c>
      <c r="D33" s="72"/>
      <c r="E33" s="385"/>
      <c r="F33" s="366"/>
      <c r="G33" s="27"/>
    </row>
    <row r="34" spans="1:13">
      <c r="A34" s="354"/>
      <c r="B34" s="52">
        <v>44348</v>
      </c>
      <c r="C34" s="44">
        <v>1</v>
      </c>
      <c r="D34" s="72"/>
      <c r="E34" s="386"/>
      <c r="F34" s="366"/>
      <c r="G34" s="27"/>
    </row>
    <row r="35" spans="1:13">
      <c r="A35" s="53" t="s">
        <v>187</v>
      </c>
      <c r="B35" s="52">
        <v>44378</v>
      </c>
      <c r="C35" s="28"/>
      <c r="D35" s="29">
        <f>城研数据!E22</f>
        <v>44.957723241905498</v>
      </c>
      <c r="E35" s="76">
        <f>SUM(C35:C35)</f>
        <v>0</v>
      </c>
      <c r="F35" s="47">
        <f>ROUND(D35,2)</f>
        <v>44.96</v>
      </c>
      <c r="G35" s="27"/>
    </row>
    <row r="36" spans="1:13">
      <c r="A36" s="369" t="s">
        <v>97</v>
      </c>
      <c r="B36" s="370"/>
      <c r="C36" s="370"/>
      <c r="D36" s="370"/>
      <c r="E36" s="372"/>
      <c r="F36" s="91" t="e">
        <f>ROUND(AVERAGE(F20:F35),2)</f>
        <v>#DIV/0!</v>
      </c>
      <c r="G36" s="27"/>
    </row>
    <row r="37" spans="1:13">
      <c r="G37" s="27"/>
    </row>
    <row r="38" spans="1:13" ht="15">
      <c r="A38" s="365" t="s">
        <v>198</v>
      </c>
      <c r="B38" s="365"/>
      <c r="C38" s="365"/>
      <c r="D38" s="365"/>
      <c r="E38" s="365"/>
      <c r="F38" s="365"/>
      <c r="M38" s="43"/>
    </row>
    <row r="39" spans="1:13">
      <c r="A39" s="75" t="str">
        <f>A2</f>
        <v>时间</v>
      </c>
      <c r="B39" s="75" t="s">
        <v>104</v>
      </c>
      <c r="C39" s="75" t="s">
        <v>105</v>
      </c>
      <c r="D39" s="79" t="s">
        <v>195</v>
      </c>
      <c r="E39" s="75" t="str">
        <f>E2</f>
        <v>样本数量</v>
      </c>
      <c r="F39" s="79" t="s">
        <v>152</v>
      </c>
      <c r="L39" s="43"/>
    </row>
    <row r="40" spans="1:13">
      <c r="A40" s="354" t="s">
        <v>193</v>
      </c>
      <c r="B40" s="52">
        <v>44013</v>
      </c>
      <c r="C40" s="75">
        <v>0</v>
      </c>
      <c r="D40" s="73" t="s">
        <v>212</v>
      </c>
      <c r="E40" s="355">
        <f>SUM(C40:C42)</f>
        <v>7</v>
      </c>
      <c r="F40" s="366">
        <f>ROUND(AVERAGE(D40:D42),2)</f>
        <v>47.89</v>
      </c>
      <c r="G40" s="27"/>
      <c r="L40" s="43"/>
    </row>
    <row r="41" spans="1:13">
      <c r="A41" s="354"/>
      <c r="B41" s="52">
        <v>44044</v>
      </c>
      <c r="C41" s="75">
        <v>3</v>
      </c>
      <c r="D41" s="73">
        <f>E87-I41-I43</f>
        <v>43.88</v>
      </c>
      <c r="E41" s="355"/>
      <c r="F41" s="366"/>
      <c r="G41" s="27"/>
      <c r="H41" s="42" t="s">
        <v>189</v>
      </c>
      <c r="I41" s="27">
        <v>0.55000000000000004</v>
      </c>
      <c r="J41" s="27" t="s">
        <v>192</v>
      </c>
      <c r="L41" s="43"/>
    </row>
    <row r="42" spans="1:13">
      <c r="A42" s="354"/>
      <c r="B42" s="52">
        <v>44075</v>
      </c>
      <c r="C42" s="75">
        <v>4</v>
      </c>
      <c r="D42" s="73">
        <f>E83-I41-I43</f>
        <v>51.900000000000006</v>
      </c>
      <c r="E42" s="355"/>
      <c r="F42" s="366"/>
      <c r="G42" s="27"/>
      <c r="H42" s="42" t="s">
        <v>190</v>
      </c>
      <c r="I42" s="27">
        <v>30</v>
      </c>
      <c r="J42" s="27" t="s">
        <v>191</v>
      </c>
      <c r="L42" s="43"/>
    </row>
    <row r="43" spans="1:13">
      <c r="A43" s="354" t="s">
        <v>194</v>
      </c>
      <c r="B43" s="52">
        <v>44105</v>
      </c>
      <c r="C43" s="75">
        <v>1</v>
      </c>
      <c r="D43" s="73">
        <f>E82-I41-I43</f>
        <v>46.95</v>
      </c>
      <c r="E43" s="355">
        <f>SUM(C43:C45)</f>
        <v>6</v>
      </c>
      <c r="F43" s="366">
        <f>ROUND(AVERAGE(D43:D45),2)</f>
        <v>45.3</v>
      </c>
      <c r="G43" s="27"/>
      <c r="I43" s="27">
        <f>I42/12</f>
        <v>2.5</v>
      </c>
      <c r="L43" s="43"/>
    </row>
    <row r="44" spans="1:13">
      <c r="A44" s="354"/>
      <c r="B44" s="52">
        <v>44136</v>
      </c>
      <c r="C44" s="75">
        <v>4</v>
      </c>
      <c r="D44" s="73">
        <f>E78-I41-I43</f>
        <v>46.03</v>
      </c>
      <c r="E44" s="355"/>
      <c r="F44" s="366"/>
      <c r="G44" s="27"/>
      <c r="H44" s="42"/>
      <c r="L44" s="43"/>
    </row>
    <row r="45" spans="1:13">
      <c r="A45" s="354"/>
      <c r="B45" s="52">
        <v>44166</v>
      </c>
      <c r="C45" s="75">
        <v>1</v>
      </c>
      <c r="D45" s="73">
        <f>E77-I41-I43</f>
        <v>42.93</v>
      </c>
      <c r="E45" s="355"/>
      <c r="F45" s="366"/>
      <c r="G45" s="27"/>
      <c r="L45" s="43"/>
    </row>
    <row r="46" spans="1:13">
      <c r="A46" s="354" t="s">
        <v>135</v>
      </c>
      <c r="B46" s="52">
        <v>44197</v>
      </c>
      <c r="C46" s="75">
        <v>1</v>
      </c>
      <c r="D46" s="73">
        <f>E76-I41-I43</f>
        <v>47.580000000000005</v>
      </c>
      <c r="E46" s="355">
        <f>SUM(C46:C48)</f>
        <v>8</v>
      </c>
      <c r="F46" s="366">
        <f>ROUND(AVERAGE(D46:D48),2)</f>
        <v>44.74</v>
      </c>
      <c r="G46" s="27"/>
      <c r="L46" s="43"/>
    </row>
    <row r="47" spans="1:13">
      <c r="A47" s="354"/>
      <c r="B47" s="52">
        <v>44228</v>
      </c>
      <c r="C47" s="75">
        <v>1</v>
      </c>
      <c r="D47" s="73">
        <f>E75-I41-I43</f>
        <v>40.43</v>
      </c>
      <c r="E47" s="355"/>
      <c r="F47" s="366"/>
      <c r="G47" s="27"/>
      <c r="L47" s="43"/>
    </row>
    <row r="48" spans="1:13">
      <c r="A48" s="354"/>
      <c r="B48" s="52">
        <v>44256</v>
      </c>
      <c r="C48" s="75">
        <v>6</v>
      </c>
      <c r="D48" s="73">
        <f>E69-I41-I43</f>
        <v>46.2</v>
      </c>
      <c r="E48" s="355"/>
      <c r="F48" s="366"/>
      <c r="G48" s="27"/>
      <c r="L48" s="43"/>
    </row>
    <row r="49" spans="1:12">
      <c r="A49" s="354" t="s">
        <v>188</v>
      </c>
      <c r="B49" s="52">
        <v>44287</v>
      </c>
      <c r="C49" s="75">
        <v>3</v>
      </c>
      <c r="D49" s="73">
        <f>E66-I41-I43</f>
        <v>41.88</v>
      </c>
      <c r="E49" s="355">
        <f>SUM(C49:C51)</f>
        <v>8</v>
      </c>
      <c r="F49" s="366">
        <f>ROUND(AVERAGE(D49:D51),2)</f>
        <v>51.54</v>
      </c>
      <c r="G49" s="27"/>
      <c r="L49" s="43"/>
    </row>
    <row r="50" spans="1:12">
      <c r="A50" s="354"/>
      <c r="B50" s="52">
        <v>44317</v>
      </c>
      <c r="C50" s="75">
        <v>4</v>
      </c>
      <c r="D50" s="73">
        <f>E62-I41-I43</f>
        <v>54.38</v>
      </c>
      <c r="E50" s="355"/>
      <c r="F50" s="366"/>
      <c r="G50" s="27"/>
      <c r="L50" s="43"/>
    </row>
    <row r="51" spans="1:12">
      <c r="A51" s="354"/>
      <c r="B51" s="52">
        <v>44348</v>
      </c>
      <c r="C51" s="75">
        <v>1</v>
      </c>
      <c r="D51" s="73">
        <f>E61-I41-I43</f>
        <v>58.35</v>
      </c>
      <c r="E51" s="355"/>
      <c r="F51" s="366"/>
      <c r="G51" s="27"/>
      <c r="L51" s="43"/>
    </row>
    <row r="52" spans="1:12">
      <c r="A52" s="53" t="s">
        <v>187</v>
      </c>
      <c r="B52" s="52">
        <v>44378</v>
      </c>
      <c r="C52" s="75">
        <v>4</v>
      </c>
      <c r="D52" s="73">
        <f>E57-I41-I43</f>
        <v>52.61</v>
      </c>
      <c r="E52" s="72">
        <f>C52</f>
        <v>4</v>
      </c>
      <c r="F52" s="73">
        <f>ROUND(AVERAGE(D52),2)</f>
        <v>52.61</v>
      </c>
      <c r="G52" s="27"/>
      <c r="L52" s="43"/>
    </row>
    <row r="53" spans="1:12">
      <c r="A53" s="375" t="s">
        <v>97</v>
      </c>
      <c r="B53" s="375"/>
      <c r="C53" s="375"/>
      <c r="D53" s="375"/>
      <c r="E53" s="375"/>
      <c r="F53" s="92">
        <f>ROUND(AVERAGE(F40:F52),2)</f>
        <v>48.42</v>
      </c>
      <c r="G53" s="27"/>
      <c r="L53" s="43"/>
    </row>
    <row r="54" spans="1:12" ht="18.75" customHeight="1">
      <c r="G54" s="27"/>
    </row>
    <row r="55" spans="1:12">
      <c r="G55" s="67"/>
    </row>
    <row r="56" spans="1:12">
      <c r="A56" s="79" t="s">
        <v>110</v>
      </c>
      <c r="B56" s="79" t="s">
        <v>111</v>
      </c>
      <c r="C56" s="79" t="s">
        <v>112</v>
      </c>
      <c r="D56" s="79" t="s">
        <v>113</v>
      </c>
      <c r="E56" s="79" t="s">
        <v>132</v>
      </c>
      <c r="F56" s="90" t="s">
        <v>143</v>
      </c>
      <c r="G56" s="90" t="s">
        <v>63</v>
      </c>
      <c r="H56" s="79" t="s">
        <v>155</v>
      </c>
      <c r="I56" s="79" t="s">
        <v>156</v>
      </c>
    </row>
    <row r="57" spans="1:12">
      <c r="A57" s="89">
        <v>44408</v>
      </c>
      <c r="B57" s="79">
        <v>58</v>
      </c>
      <c r="C57" s="79">
        <v>3550</v>
      </c>
      <c r="D57" s="75">
        <f t="shared" ref="D57:D65" si="0">C57/B57</f>
        <v>61.206896551724135</v>
      </c>
      <c r="E57" s="354">
        <f>ROUND(AVERAGE(D57:D60),2)</f>
        <v>55.66</v>
      </c>
      <c r="F57" s="79" t="s">
        <v>175</v>
      </c>
      <c r="G57" s="79" t="s">
        <v>215</v>
      </c>
      <c r="H57" s="79" t="s">
        <v>221</v>
      </c>
      <c r="I57" s="75" t="s">
        <v>173</v>
      </c>
    </row>
    <row r="58" spans="1:12">
      <c r="A58" s="89">
        <v>44401</v>
      </c>
      <c r="B58" s="79">
        <v>58</v>
      </c>
      <c r="C58" s="79">
        <v>2800</v>
      </c>
      <c r="D58" s="75">
        <f t="shared" si="0"/>
        <v>48.275862068965516</v>
      </c>
      <c r="E58" s="354"/>
      <c r="F58" s="79" t="s">
        <v>175</v>
      </c>
      <c r="G58" s="79" t="s">
        <v>215</v>
      </c>
      <c r="H58" s="79" t="s">
        <v>177</v>
      </c>
      <c r="I58" s="75" t="s">
        <v>216</v>
      </c>
    </row>
    <row r="59" spans="1:12">
      <c r="A59" s="89">
        <v>44401</v>
      </c>
      <c r="B59" s="79">
        <v>58</v>
      </c>
      <c r="C59" s="79">
        <v>3400</v>
      </c>
      <c r="D59" s="75">
        <f t="shared" si="0"/>
        <v>58.620689655172413</v>
      </c>
      <c r="E59" s="354"/>
      <c r="F59" s="79" t="s">
        <v>175</v>
      </c>
      <c r="G59" s="79" t="s">
        <v>215</v>
      </c>
      <c r="H59" s="79" t="s">
        <v>177</v>
      </c>
      <c r="I59" s="75" t="s">
        <v>173</v>
      </c>
    </row>
    <row r="60" spans="1:12">
      <c r="A60" s="89">
        <v>44396</v>
      </c>
      <c r="B60" s="79">
        <v>99</v>
      </c>
      <c r="C60" s="79">
        <v>5400</v>
      </c>
      <c r="D60" s="75">
        <f t="shared" si="0"/>
        <v>54.545454545454547</v>
      </c>
      <c r="E60" s="354"/>
      <c r="F60" s="79" t="s">
        <v>161</v>
      </c>
      <c r="G60" s="79" t="s">
        <v>215</v>
      </c>
      <c r="H60" s="79" t="s">
        <v>177</v>
      </c>
      <c r="I60" s="75" t="s">
        <v>176</v>
      </c>
    </row>
    <row r="61" spans="1:12">
      <c r="A61" s="89">
        <v>44358</v>
      </c>
      <c r="B61" s="79">
        <v>57</v>
      </c>
      <c r="C61" s="79">
        <v>3500</v>
      </c>
      <c r="D61" s="75">
        <f t="shared" si="0"/>
        <v>61.403508771929822</v>
      </c>
      <c r="E61" s="75">
        <f>ROUND(AVERAGE(D61),2)</f>
        <v>61.4</v>
      </c>
      <c r="F61" s="79" t="s">
        <v>175</v>
      </c>
      <c r="G61" s="79" t="s">
        <v>215</v>
      </c>
      <c r="H61" s="79" t="s">
        <v>177</v>
      </c>
      <c r="I61" s="75" t="s">
        <v>216</v>
      </c>
    </row>
    <row r="62" spans="1:12">
      <c r="A62" s="89">
        <v>44342</v>
      </c>
      <c r="B62" s="79">
        <v>55.77</v>
      </c>
      <c r="C62" s="79">
        <v>3100</v>
      </c>
      <c r="D62" s="75">
        <f t="shared" si="0"/>
        <v>55.585440200824813</v>
      </c>
      <c r="E62" s="380">
        <f>ROUND(AVERAGE(D62:D65),2)</f>
        <v>57.43</v>
      </c>
      <c r="F62" s="79" t="s">
        <v>175</v>
      </c>
      <c r="G62" s="79" t="s">
        <v>215</v>
      </c>
      <c r="H62" s="79" t="s">
        <v>177</v>
      </c>
      <c r="I62" s="75" t="s">
        <v>176</v>
      </c>
    </row>
    <row r="63" spans="1:12">
      <c r="A63" s="89">
        <v>44340</v>
      </c>
      <c r="B63" s="79">
        <v>58</v>
      </c>
      <c r="C63" s="79">
        <v>3200</v>
      </c>
      <c r="D63" s="75">
        <f t="shared" si="0"/>
        <v>55.172413793103445</v>
      </c>
      <c r="E63" s="380"/>
      <c r="F63" s="79" t="s">
        <v>175</v>
      </c>
      <c r="G63" s="79" t="s">
        <v>215</v>
      </c>
      <c r="H63" s="79" t="s">
        <v>177</v>
      </c>
      <c r="I63" s="75" t="s">
        <v>216</v>
      </c>
    </row>
    <row r="64" spans="1:12">
      <c r="A64" s="89">
        <v>44339</v>
      </c>
      <c r="B64" s="79">
        <v>58</v>
      </c>
      <c r="C64" s="79">
        <v>3400</v>
      </c>
      <c r="D64" s="75">
        <f t="shared" si="0"/>
        <v>58.620689655172413</v>
      </c>
      <c r="E64" s="380"/>
      <c r="F64" s="79" t="s">
        <v>175</v>
      </c>
      <c r="G64" s="79" t="s">
        <v>215</v>
      </c>
      <c r="H64" s="79" t="s">
        <v>177</v>
      </c>
      <c r="I64" s="75" t="s">
        <v>216</v>
      </c>
    </row>
    <row r="65" spans="1:11">
      <c r="A65" s="89">
        <v>44320</v>
      </c>
      <c r="B65" s="79">
        <v>58</v>
      </c>
      <c r="C65" s="79">
        <v>3500</v>
      </c>
      <c r="D65" s="75">
        <f t="shared" si="0"/>
        <v>60.344827586206897</v>
      </c>
      <c r="E65" s="380"/>
      <c r="F65" s="79" t="s">
        <v>157</v>
      </c>
      <c r="G65" s="79" t="s">
        <v>215</v>
      </c>
      <c r="H65" s="79" t="s">
        <v>221</v>
      </c>
      <c r="I65" s="79" t="s">
        <v>222</v>
      </c>
    </row>
    <row r="66" spans="1:11">
      <c r="A66" s="89">
        <v>44306</v>
      </c>
      <c r="B66" s="79">
        <v>78.599999999999994</v>
      </c>
      <c r="C66" s="79">
        <v>3500</v>
      </c>
      <c r="D66" s="75">
        <f>C66/B66</f>
        <v>44.529262086513995</v>
      </c>
      <c r="E66" s="380">
        <f>ROUND(AVERAGE(D66:D68),2)</f>
        <v>44.93</v>
      </c>
      <c r="F66" s="79" t="s">
        <v>157</v>
      </c>
      <c r="G66" s="79" t="s">
        <v>215</v>
      </c>
      <c r="H66" s="79" t="s">
        <v>177</v>
      </c>
      <c r="I66" s="75" t="s">
        <v>176</v>
      </c>
    </row>
    <row r="67" spans="1:11">
      <c r="A67" s="46">
        <v>44296</v>
      </c>
      <c r="B67" s="75">
        <v>77</v>
      </c>
      <c r="C67" s="75">
        <v>3100</v>
      </c>
      <c r="D67" s="75">
        <f>C67/B67</f>
        <v>40.259740259740262</v>
      </c>
      <c r="E67" s="380"/>
      <c r="F67" s="79" t="s">
        <v>175</v>
      </c>
      <c r="G67" s="79" t="s">
        <v>215</v>
      </c>
      <c r="H67" s="79" t="s">
        <v>221</v>
      </c>
      <c r="I67" s="75" t="s">
        <v>176</v>
      </c>
    </row>
    <row r="68" spans="1:11">
      <c r="A68" s="46">
        <v>44296</v>
      </c>
      <c r="B68" s="75">
        <v>80</v>
      </c>
      <c r="C68" s="75">
        <v>4000</v>
      </c>
      <c r="D68" s="75">
        <f t="shared" ref="D68:D90" si="1">C68/B68</f>
        <v>50</v>
      </c>
      <c r="E68" s="380"/>
      <c r="F68" s="79" t="s">
        <v>157</v>
      </c>
      <c r="G68" s="79" t="s">
        <v>215</v>
      </c>
      <c r="H68" s="79" t="s">
        <v>177</v>
      </c>
      <c r="I68" s="75" t="s">
        <v>176</v>
      </c>
    </row>
    <row r="69" spans="1:11">
      <c r="A69" s="46">
        <v>44285</v>
      </c>
      <c r="B69" s="75">
        <v>103</v>
      </c>
      <c r="C69" s="75">
        <v>4500</v>
      </c>
      <c r="D69" s="75">
        <f t="shared" si="1"/>
        <v>43.689320388349515</v>
      </c>
      <c r="E69" s="354">
        <f>ROUND(AVERAGE(D69:D74),2)</f>
        <v>49.25</v>
      </c>
      <c r="F69" s="79" t="s">
        <v>161</v>
      </c>
      <c r="G69" s="79" t="s">
        <v>215</v>
      </c>
      <c r="H69" s="79" t="s">
        <v>221</v>
      </c>
      <c r="I69" s="75" t="s">
        <v>173</v>
      </c>
    </row>
    <row r="70" spans="1:11">
      <c r="A70" s="46">
        <v>44268</v>
      </c>
      <c r="B70" s="75">
        <v>102</v>
      </c>
      <c r="C70" s="75">
        <v>4800</v>
      </c>
      <c r="D70" s="75">
        <f t="shared" si="1"/>
        <v>47.058823529411768</v>
      </c>
      <c r="E70" s="354"/>
      <c r="F70" s="79" t="s">
        <v>161</v>
      </c>
      <c r="G70" s="79" t="s">
        <v>215</v>
      </c>
      <c r="H70" s="79" t="s">
        <v>177</v>
      </c>
      <c r="I70" s="79" t="s">
        <v>223</v>
      </c>
    </row>
    <row r="71" spans="1:11">
      <c r="A71" s="46">
        <v>44266</v>
      </c>
      <c r="B71" s="75">
        <v>117</v>
      </c>
      <c r="C71" s="75">
        <v>5000</v>
      </c>
      <c r="D71" s="75">
        <f t="shared" si="1"/>
        <v>42.735042735042732</v>
      </c>
      <c r="E71" s="354"/>
      <c r="F71" s="79" t="s">
        <v>161</v>
      </c>
      <c r="G71" s="79" t="s">
        <v>215</v>
      </c>
      <c r="H71" s="79" t="s">
        <v>177</v>
      </c>
      <c r="I71" s="79" t="s">
        <v>169</v>
      </c>
    </row>
    <row r="72" spans="1:11" s="26" customFormat="1">
      <c r="A72" s="46">
        <v>44259</v>
      </c>
      <c r="B72" s="75">
        <v>117</v>
      </c>
      <c r="C72" s="75">
        <v>4700</v>
      </c>
      <c r="D72" s="75">
        <f t="shared" si="1"/>
        <v>40.17094017094017</v>
      </c>
      <c r="E72" s="354"/>
      <c r="F72" s="79" t="s">
        <v>161</v>
      </c>
      <c r="G72" s="79" t="s">
        <v>215</v>
      </c>
      <c r="H72" s="79" t="s">
        <v>177</v>
      </c>
      <c r="I72" s="79" t="s">
        <v>222</v>
      </c>
      <c r="J72" s="27"/>
      <c r="K72" s="27"/>
    </row>
    <row r="73" spans="1:11" s="26" customFormat="1">
      <c r="A73" s="46">
        <v>44258</v>
      </c>
      <c r="B73" s="75">
        <v>56</v>
      </c>
      <c r="C73" s="75">
        <v>3600</v>
      </c>
      <c r="D73" s="75">
        <f t="shared" si="1"/>
        <v>64.285714285714292</v>
      </c>
      <c r="E73" s="354"/>
      <c r="F73" s="79" t="s">
        <v>175</v>
      </c>
      <c r="G73" s="79" t="s">
        <v>215</v>
      </c>
      <c r="H73" s="79" t="s">
        <v>221</v>
      </c>
      <c r="I73" s="75" t="s">
        <v>173</v>
      </c>
      <c r="J73" s="27"/>
      <c r="K73" s="27"/>
    </row>
    <row r="74" spans="1:11" s="26" customFormat="1">
      <c r="A74" s="46">
        <v>44257</v>
      </c>
      <c r="B74" s="75">
        <v>55.62</v>
      </c>
      <c r="C74" s="75">
        <v>3200</v>
      </c>
      <c r="D74" s="75">
        <f t="shared" si="1"/>
        <v>57.533261416756567</v>
      </c>
      <c r="E74" s="354"/>
      <c r="F74" s="79" t="s">
        <v>175</v>
      </c>
      <c r="G74" s="79" t="s">
        <v>215</v>
      </c>
      <c r="H74" s="79" t="s">
        <v>177</v>
      </c>
      <c r="I74" s="79" t="s">
        <v>169</v>
      </c>
      <c r="J74" s="27"/>
      <c r="K74" s="27"/>
    </row>
    <row r="75" spans="1:11" s="26" customFormat="1">
      <c r="A75" s="46">
        <v>44247</v>
      </c>
      <c r="B75" s="75">
        <v>92</v>
      </c>
      <c r="C75" s="75">
        <v>4000</v>
      </c>
      <c r="D75" s="75">
        <f t="shared" si="1"/>
        <v>43.478260869565219</v>
      </c>
      <c r="E75" s="75">
        <f>ROUND(AVERAGE(D75),2)</f>
        <v>43.48</v>
      </c>
      <c r="F75" s="79" t="s">
        <v>157</v>
      </c>
      <c r="G75" s="79" t="s">
        <v>215</v>
      </c>
      <c r="H75" s="79" t="s">
        <v>177</v>
      </c>
      <c r="I75" s="75" t="s">
        <v>174</v>
      </c>
      <c r="J75" s="27"/>
      <c r="K75" s="27"/>
    </row>
    <row r="76" spans="1:11" s="26" customFormat="1">
      <c r="A76" s="46">
        <v>44207</v>
      </c>
      <c r="B76" s="75">
        <v>79</v>
      </c>
      <c r="C76" s="75">
        <v>4000</v>
      </c>
      <c r="D76" s="75">
        <f t="shared" si="1"/>
        <v>50.632911392405063</v>
      </c>
      <c r="E76" s="75">
        <f>ROUND(AVERAGE(D76),2)</f>
        <v>50.63</v>
      </c>
      <c r="F76" s="79" t="s">
        <v>157</v>
      </c>
      <c r="G76" s="79" t="s">
        <v>215</v>
      </c>
      <c r="H76" s="79" t="s">
        <v>177</v>
      </c>
      <c r="I76" s="75" t="s">
        <v>218</v>
      </c>
      <c r="J76" s="27"/>
      <c r="K76" s="27"/>
    </row>
    <row r="77" spans="1:11">
      <c r="A77" s="46">
        <v>44185</v>
      </c>
      <c r="B77" s="75">
        <v>87</v>
      </c>
      <c r="C77" s="75">
        <v>4000</v>
      </c>
      <c r="D77" s="75">
        <f t="shared" si="1"/>
        <v>45.977011494252871</v>
      </c>
      <c r="E77" s="75">
        <f>ROUND(AVERAGE(D77),2)</f>
        <v>45.98</v>
      </c>
      <c r="F77" s="79" t="s">
        <v>157</v>
      </c>
      <c r="G77" s="79" t="s">
        <v>215</v>
      </c>
      <c r="H77" s="79" t="s">
        <v>177</v>
      </c>
      <c r="I77" s="75" t="s">
        <v>176</v>
      </c>
    </row>
    <row r="78" spans="1:11">
      <c r="A78" s="46">
        <v>44159</v>
      </c>
      <c r="B78" s="75">
        <v>100</v>
      </c>
      <c r="C78" s="75">
        <v>4800</v>
      </c>
      <c r="D78" s="75">
        <f t="shared" si="1"/>
        <v>48</v>
      </c>
      <c r="E78" s="354">
        <f>ROUND(AVERAGE(D78:D81),2)</f>
        <v>49.08</v>
      </c>
      <c r="F78" s="79" t="s">
        <v>161</v>
      </c>
      <c r="G78" s="79" t="s">
        <v>215</v>
      </c>
      <c r="H78" s="79" t="s">
        <v>177</v>
      </c>
      <c r="I78" s="75" t="s">
        <v>172</v>
      </c>
    </row>
    <row r="79" spans="1:11">
      <c r="A79" s="46">
        <v>44158</v>
      </c>
      <c r="B79" s="75">
        <v>89</v>
      </c>
      <c r="C79" s="75">
        <v>3400</v>
      </c>
      <c r="D79" s="75">
        <f t="shared" si="1"/>
        <v>38.202247191011239</v>
      </c>
      <c r="E79" s="354"/>
      <c r="F79" s="79" t="s">
        <v>157</v>
      </c>
      <c r="G79" s="79" t="s">
        <v>215</v>
      </c>
      <c r="H79" s="79" t="s">
        <v>221</v>
      </c>
      <c r="I79" s="75" t="s">
        <v>176</v>
      </c>
    </row>
    <row r="80" spans="1:11">
      <c r="A80" s="46">
        <v>44152</v>
      </c>
      <c r="B80" s="75">
        <v>58</v>
      </c>
      <c r="C80" s="75">
        <v>3100</v>
      </c>
      <c r="D80" s="75">
        <f t="shared" si="1"/>
        <v>53.448275862068968</v>
      </c>
      <c r="E80" s="354"/>
      <c r="F80" s="79" t="s">
        <v>171</v>
      </c>
      <c r="G80" s="79" t="s">
        <v>215</v>
      </c>
      <c r="H80" s="79" t="s">
        <v>221</v>
      </c>
      <c r="I80" s="75" t="s">
        <v>224</v>
      </c>
    </row>
    <row r="81" spans="1:9">
      <c r="A81" s="46">
        <v>44142</v>
      </c>
      <c r="B81" s="75">
        <v>60</v>
      </c>
      <c r="C81" s="75">
        <v>3400</v>
      </c>
      <c r="D81" s="75">
        <f t="shared" si="1"/>
        <v>56.666666666666664</v>
      </c>
      <c r="E81" s="354"/>
      <c r="F81" s="79" t="s">
        <v>171</v>
      </c>
      <c r="G81" s="79" t="s">
        <v>215</v>
      </c>
      <c r="H81" s="79" t="s">
        <v>221</v>
      </c>
      <c r="I81" s="79" t="s">
        <v>225</v>
      </c>
    </row>
    <row r="82" spans="1:9">
      <c r="A82" s="46">
        <v>44117</v>
      </c>
      <c r="B82" s="75">
        <v>60</v>
      </c>
      <c r="C82" s="75">
        <v>3000</v>
      </c>
      <c r="D82" s="75">
        <f t="shared" si="1"/>
        <v>50</v>
      </c>
      <c r="E82" s="75">
        <f>ROUND(AVERAGE(D82),2)</f>
        <v>50</v>
      </c>
      <c r="F82" s="79" t="s">
        <v>171</v>
      </c>
      <c r="G82" s="79" t="s">
        <v>215</v>
      </c>
      <c r="H82" s="79" t="s">
        <v>177</v>
      </c>
      <c r="I82" s="79" t="s">
        <v>225</v>
      </c>
    </row>
    <row r="83" spans="1:9">
      <c r="A83" s="46">
        <v>44103</v>
      </c>
      <c r="B83" s="75">
        <v>59.16</v>
      </c>
      <c r="C83" s="75">
        <v>2800</v>
      </c>
      <c r="D83" s="75">
        <f t="shared" si="1"/>
        <v>47.329276538201491</v>
      </c>
      <c r="E83" s="354">
        <f>ROUND(AVERAGE(D83:D86),2)</f>
        <v>54.95</v>
      </c>
      <c r="F83" s="79" t="s">
        <v>171</v>
      </c>
      <c r="G83" s="79" t="s">
        <v>215</v>
      </c>
      <c r="H83" s="79" t="s">
        <v>221</v>
      </c>
      <c r="I83" s="79" t="s">
        <v>225</v>
      </c>
    </row>
    <row r="84" spans="1:9">
      <c r="A84" s="46">
        <v>44094</v>
      </c>
      <c r="B84" s="75">
        <v>59</v>
      </c>
      <c r="C84" s="75">
        <v>3200</v>
      </c>
      <c r="D84" s="75">
        <f t="shared" si="1"/>
        <v>54.237288135593218</v>
      </c>
      <c r="E84" s="354"/>
      <c r="F84" s="79" t="s">
        <v>171</v>
      </c>
      <c r="G84" s="79" t="s">
        <v>215</v>
      </c>
      <c r="H84" s="79" t="s">
        <v>177</v>
      </c>
      <c r="I84" s="75" t="s">
        <v>176</v>
      </c>
    </row>
    <row r="85" spans="1:9">
      <c r="A85" s="46">
        <v>44091</v>
      </c>
      <c r="B85" s="75">
        <v>56</v>
      </c>
      <c r="C85" s="75">
        <v>3400</v>
      </c>
      <c r="D85" s="75">
        <f t="shared" si="1"/>
        <v>60.714285714285715</v>
      </c>
      <c r="E85" s="354"/>
      <c r="F85" s="79" t="s">
        <v>171</v>
      </c>
      <c r="G85" s="79" t="s">
        <v>215</v>
      </c>
      <c r="H85" s="79" t="s">
        <v>177</v>
      </c>
      <c r="I85" s="75" t="s">
        <v>176</v>
      </c>
    </row>
    <row r="86" spans="1:9">
      <c r="A86" s="46">
        <v>44075</v>
      </c>
      <c r="B86" s="75">
        <v>55.62</v>
      </c>
      <c r="C86" s="75">
        <v>3200</v>
      </c>
      <c r="D86" s="75">
        <f t="shared" si="1"/>
        <v>57.533261416756567</v>
      </c>
      <c r="E86" s="354"/>
      <c r="F86" s="79" t="s">
        <v>171</v>
      </c>
      <c r="G86" s="79" t="s">
        <v>215</v>
      </c>
      <c r="H86" s="79" t="s">
        <v>177</v>
      </c>
      <c r="I86" s="79" t="s">
        <v>169</v>
      </c>
    </row>
    <row r="87" spans="1:9">
      <c r="A87" s="46">
        <v>44073</v>
      </c>
      <c r="B87" s="75">
        <v>103</v>
      </c>
      <c r="C87" s="75">
        <v>4700</v>
      </c>
      <c r="D87" s="75">
        <f t="shared" si="1"/>
        <v>45.631067961165051</v>
      </c>
      <c r="E87" s="354">
        <f>ROUND(AVERAGE(D87:D90),2)</f>
        <v>46.93</v>
      </c>
      <c r="F87" s="79" t="s">
        <v>161</v>
      </c>
      <c r="G87" s="79" t="s">
        <v>215</v>
      </c>
      <c r="H87" s="79" t="s">
        <v>177</v>
      </c>
      <c r="I87" s="75" t="s">
        <v>219</v>
      </c>
    </row>
    <row r="88" spans="1:9">
      <c r="A88" s="46">
        <v>44073</v>
      </c>
      <c r="B88" s="75">
        <v>78.06</v>
      </c>
      <c r="C88" s="75">
        <v>3600</v>
      </c>
      <c r="D88" s="75">
        <f t="shared" si="1"/>
        <v>46.118370484242888</v>
      </c>
      <c r="E88" s="354"/>
      <c r="F88" s="79" t="s">
        <v>157</v>
      </c>
      <c r="G88" s="79" t="s">
        <v>215</v>
      </c>
      <c r="H88" s="79" t="s">
        <v>177</v>
      </c>
      <c r="I88" s="75" t="s">
        <v>173</v>
      </c>
    </row>
    <row r="89" spans="1:9">
      <c r="A89" s="46">
        <v>44063</v>
      </c>
      <c r="B89" s="75">
        <v>87</v>
      </c>
      <c r="C89" s="75">
        <v>4000</v>
      </c>
      <c r="D89" s="75">
        <f t="shared" si="1"/>
        <v>45.977011494252871</v>
      </c>
      <c r="E89" s="354"/>
      <c r="F89" s="79" t="s">
        <v>157</v>
      </c>
      <c r="G89" s="79" t="s">
        <v>215</v>
      </c>
      <c r="H89" s="79" t="s">
        <v>177</v>
      </c>
      <c r="I89" s="75" t="s">
        <v>176</v>
      </c>
    </row>
    <row r="90" spans="1:9">
      <c r="A90" s="46">
        <v>44051</v>
      </c>
      <c r="B90" s="75">
        <v>60</v>
      </c>
      <c r="C90" s="75">
        <v>3000</v>
      </c>
      <c r="D90" s="75">
        <f t="shared" si="1"/>
        <v>50</v>
      </c>
      <c r="E90" s="354"/>
      <c r="F90" s="79" t="s">
        <v>171</v>
      </c>
      <c r="G90" s="79" t="s">
        <v>215</v>
      </c>
      <c r="H90" s="79" t="s">
        <v>177</v>
      </c>
      <c r="I90" s="75" t="s">
        <v>173</v>
      </c>
    </row>
  </sheetData>
  <mergeCells count="53">
    <mergeCell ref="E57:E60"/>
    <mergeCell ref="E87:E90"/>
    <mergeCell ref="E83:E86"/>
    <mergeCell ref="E78:E81"/>
    <mergeCell ref="E69:E74"/>
    <mergeCell ref="E66:E68"/>
    <mergeCell ref="E62:E65"/>
    <mergeCell ref="A49:A51"/>
    <mergeCell ref="E49:E51"/>
    <mergeCell ref="F49:F51"/>
    <mergeCell ref="A53:E53"/>
    <mergeCell ref="A43:A45"/>
    <mergeCell ref="E43:E45"/>
    <mergeCell ref="F43:F45"/>
    <mergeCell ref="A46:A48"/>
    <mergeCell ref="E46:E48"/>
    <mergeCell ref="F46:F48"/>
    <mergeCell ref="A40:A42"/>
    <mergeCell ref="E40:E42"/>
    <mergeCell ref="F40:F42"/>
    <mergeCell ref="A26:A28"/>
    <mergeCell ref="E26:E28"/>
    <mergeCell ref="F26:F28"/>
    <mergeCell ref="A29:A31"/>
    <mergeCell ref="E29:E31"/>
    <mergeCell ref="F29:F31"/>
    <mergeCell ref="A32:A34"/>
    <mergeCell ref="E32:E34"/>
    <mergeCell ref="F32:F34"/>
    <mergeCell ref="A36:E36"/>
    <mergeCell ref="A38:F38"/>
    <mergeCell ref="A23:A25"/>
    <mergeCell ref="E23:E25"/>
    <mergeCell ref="F23:F25"/>
    <mergeCell ref="A9:A11"/>
    <mergeCell ref="E9:E11"/>
    <mergeCell ref="F9:F11"/>
    <mergeCell ref="A12:A14"/>
    <mergeCell ref="E12:E14"/>
    <mergeCell ref="F12:F14"/>
    <mergeCell ref="A16:E16"/>
    <mergeCell ref="A18:F18"/>
    <mergeCell ref="A20:A22"/>
    <mergeCell ref="E20:E22"/>
    <mergeCell ref="F20:F22"/>
    <mergeCell ref="A1:F1"/>
    <mergeCell ref="A3:A5"/>
    <mergeCell ref="E3:E5"/>
    <mergeCell ref="F3:F5"/>
    <mergeCell ref="J4:J6"/>
    <mergeCell ref="A6:A8"/>
    <mergeCell ref="E6:E8"/>
    <mergeCell ref="F6:F8"/>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27"/>
  <sheetViews>
    <sheetView topLeftCell="G1" zoomScale="90" zoomScaleNormal="90" workbookViewId="0">
      <selection activeCell="K124" sqref="K124"/>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3.875" style="26" customWidth="1"/>
    <col min="8" max="8" width="21.75" style="26" hidden="1" customWidth="1"/>
    <col min="9" max="9" width="12.25" style="26" customWidth="1"/>
    <col min="10" max="10" width="11.375" style="27" customWidth="1"/>
    <col min="11" max="11" width="9.75" style="27" customWidth="1"/>
    <col min="12" max="12" width="8.25" style="27" customWidth="1"/>
    <col min="13" max="13" width="13.875" style="27" customWidth="1"/>
    <col min="14" max="14" width="9" style="27"/>
    <col min="15" max="15" width="9" style="43"/>
    <col min="16" max="16384" width="9" style="27"/>
  </cols>
  <sheetData>
    <row r="1" spans="1:15" ht="15">
      <c r="A1" s="365" t="s">
        <v>197</v>
      </c>
      <c r="B1" s="365"/>
      <c r="C1" s="365"/>
      <c r="D1" s="365"/>
      <c r="E1" s="365"/>
      <c r="F1" s="365"/>
      <c r="G1" s="365"/>
      <c r="H1" s="365"/>
      <c r="I1" s="86"/>
    </row>
    <row r="2" spans="1:15">
      <c r="A2" s="87" t="s">
        <v>196</v>
      </c>
      <c r="B2" s="88" t="s">
        <v>95</v>
      </c>
      <c r="C2" s="88" t="s">
        <v>96</v>
      </c>
      <c r="D2" s="87" t="s">
        <v>280</v>
      </c>
      <c r="E2" s="87" t="s">
        <v>275</v>
      </c>
      <c r="F2" s="88" t="str">
        <f>[5]富润家园数据!E4</f>
        <v>样本数量</v>
      </c>
      <c r="G2" s="88" t="str">
        <f>D2</f>
        <v>含物业费、含供暖费平均租金单价</v>
      </c>
      <c r="H2" s="103" t="str">
        <f>E2</f>
        <v>含物业费、不含供暖费平均租金单价</v>
      </c>
      <c r="I2" s="27"/>
      <c r="N2" s="43"/>
      <c r="O2" s="27"/>
    </row>
    <row r="3" spans="1:15">
      <c r="A3" s="354" t="s">
        <v>3792</v>
      </c>
      <c r="B3" s="52"/>
      <c r="C3" s="28"/>
      <c r="D3" s="29" t="s">
        <v>317</v>
      </c>
      <c r="E3" s="123"/>
      <c r="F3" s="355">
        <f>SUM(C3:C5)</f>
        <v>5</v>
      </c>
      <c r="G3" s="356">
        <f>ROUND(AVERAGE(D3:D5),2)</f>
        <v>53.07</v>
      </c>
      <c r="H3" s="354">
        <f>ROUND(AVERAGE(E3:E5),2)</f>
        <v>54.57</v>
      </c>
      <c r="I3" s="101"/>
      <c r="J3" s="101" t="s">
        <v>97</v>
      </c>
      <c r="K3" s="101" t="s">
        <v>98</v>
      </c>
      <c r="L3" s="101" t="s">
        <v>99</v>
      </c>
      <c r="M3" s="132" t="str">
        <f>鹿海园三里!M3</f>
        <v>不含物业费和取暖费</v>
      </c>
      <c r="N3" s="43"/>
      <c r="O3" s="27"/>
    </row>
    <row r="4" spans="1:15">
      <c r="A4" s="354"/>
      <c r="B4" s="52">
        <v>44409</v>
      </c>
      <c r="C4" s="28">
        <v>3</v>
      </c>
      <c r="D4" s="29">
        <f>中指成交数据!L39</f>
        <v>52.66</v>
      </c>
      <c r="E4" s="123">
        <f>D4+$J$44</f>
        <v>54.16</v>
      </c>
      <c r="F4" s="355"/>
      <c r="G4" s="355">
        <f>ROUND(AVERAGE(D4:D6),2)</f>
        <v>52.36</v>
      </c>
      <c r="H4" s="354"/>
      <c r="I4" s="101" t="s">
        <v>100</v>
      </c>
      <c r="J4" s="102">
        <f>G16</f>
        <v>52.31</v>
      </c>
      <c r="K4" s="101"/>
      <c r="L4" s="357">
        <f>SUM(J4:J6)/3</f>
        <v>53.45333333333334</v>
      </c>
      <c r="M4" s="357">
        <f>L4-J44-J46</f>
        <v>49.45333333333334</v>
      </c>
      <c r="N4" s="43"/>
      <c r="O4" s="27"/>
    </row>
    <row r="5" spans="1:15">
      <c r="A5" s="354"/>
      <c r="B5" s="52">
        <v>44440</v>
      </c>
      <c r="C5" s="28">
        <v>2</v>
      </c>
      <c r="D5" s="29">
        <f>中指成交数据!K39</f>
        <v>53.47</v>
      </c>
      <c r="E5" s="123">
        <f t="shared" ref="E5:E15" si="0">D5+$J$44</f>
        <v>54.97</v>
      </c>
      <c r="F5" s="355"/>
      <c r="G5" s="355"/>
      <c r="H5" s="354"/>
      <c r="I5" s="101" t="s">
        <v>101</v>
      </c>
      <c r="J5" s="102">
        <f>G33</f>
        <v>52.99</v>
      </c>
      <c r="K5" s="101"/>
      <c r="L5" s="357"/>
      <c r="M5" s="357"/>
      <c r="N5" s="43"/>
      <c r="O5" s="27"/>
    </row>
    <row r="6" spans="1:15">
      <c r="A6" s="354" t="s">
        <v>3795</v>
      </c>
      <c r="B6" s="52">
        <v>44470</v>
      </c>
      <c r="C6" s="28">
        <v>2</v>
      </c>
      <c r="D6" s="29">
        <f>中指成交数据!J39</f>
        <v>50.94</v>
      </c>
      <c r="E6" s="123">
        <f t="shared" si="0"/>
        <v>52.44</v>
      </c>
      <c r="F6" s="355">
        <f>SUM(C6:C8)</f>
        <v>4</v>
      </c>
      <c r="G6" s="356">
        <f>ROUND(AVERAGE(D6:D8),2)</f>
        <v>51.13</v>
      </c>
      <c r="H6" s="354">
        <f>ROUND(AVERAGE(E6:E8),2)</f>
        <v>52.63</v>
      </c>
      <c r="I6" s="101" t="s">
        <v>102</v>
      </c>
      <c r="J6" s="102">
        <f>G50</f>
        <v>55.06</v>
      </c>
      <c r="K6" s="101"/>
      <c r="L6" s="357"/>
      <c r="M6" s="357"/>
      <c r="N6" s="43"/>
      <c r="O6" s="27"/>
    </row>
    <row r="7" spans="1:15">
      <c r="A7" s="354"/>
      <c r="B7" s="52">
        <v>44501</v>
      </c>
      <c r="C7" s="28">
        <v>1</v>
      </c>
      <c r="D7" s="29">
        <f>中指成交数据!I39</f>
        <v>51.36</v>
      </c>
      <c r="E7" s="123">
        <f t="shared" si="0"/>
        <v>52.86</v>
      </c>
      <c r="F7" s="355"/>
      <c r="G7" s="355">
        <f>ROUND(AVERAGE(D7:D9),2)</f>
        <v>51.1</v>
      </c>
      <c r="H7" s="354"/>
      <c r="I7" s="27"/>
      <c r="N7" s="43"/>
      <c r="O7" s="27"/>
    </row>
    <row r="8" spans="1:15">
      <c r="A8" s="354"/>
      <c r="B8" s="52">
        <v>44531</v>
      </c>
      <c r="C8" s="28">
        <v>1</v>
      </c>
      <c r="D8" s="29">
        <f>中指成交数据!H39</f>
        <v>51.1</v>
      </c>
      <c r="E8" s="123">
        <f t="shared" si="0"/>
        <v>52.6</v>
      </c>
      <c r="F8" s="355"/>
      <c r="G8" s="355"/>
      <c r="H8" s="354"/>
      <c r="I8" s="27"/>
      <c r="N8" s="43"/>
      <c r="O8" s="27"/>
    </row>
    <row r="9" spans="1:15">
      <c r="A9" s="354" t="s">
        <v>3794</v>
      </c>
      <c r="B9" s="52">
        <v>44562</v>
      </c>
      <c r="C9" s="28">
        <v>2</v>
      </c>
      <c r="D9" s="29">
        <f>中指成交数据!G39</f>
        <v>50.83</v>
      </c>
      <c r="E9" s="123">
        <f t="shared" si="0"/>
        <v>52.33</v>
      </c>
      <c r="F9" s="355">
        <f>SUM(C9:C11)</f>
        <v>6</v>
      </c>
      <c r="G9" s="356">
        <f>ROUND(AVERAGE(D9:D11),2)</f>
        <v>52</v>
      </c>
      <c r="H9" s="354">
        <f>ROUND(AVERAGE(E9:E11),2)</f>
        <v>53.5</v>
      </c>
      <c r="I9" s="27"/>
      <c r="N9" s="43"/>
      <c r="O9" s="27"/>
    </row>
    <row r="10" spans="1:15">
      <c r="A10" s="354"/>
      <c r="B10" s="52">
        <v>44593</v>
      </c>
      <c r="C10" s="28">
        <v>3</v>
      </c>
      <c r="D10" s="29">
        <f>中指成交数据!F39</f>
        <v>51.49</v>
      </c>
      <c r="E10" s="123">
        <f t="shared" si="0"/>
        <v>52.99</v>
      </c>
      <c r="F10" s="355"/>
      <c r="G10" s="355">
        <f t="shared" ref="G10" si="1">ROUND(AVERAGE(D10:D12),2)</f>
        <v>52.7</v>
      </c>
      <c r="H10" s="354"/>
      <c r="I10" s="27"/>
      <c r="N10" s="43"/>
      <c r="O10" s="27"/>
    </row>
    <row r="11" spans="1:15">
      <c r="A11" s="354"/>
      <c r="B11" s="52">
        <v>44621</v>
      </c>
      <c r="C11" s="44">
        <v>1</v>
      </c>
      <c r="D11" s="99">
        <f>中指成交数据!E39</f>
        <v>53.69</v>
      </c>
      <c r="E11" s="123">
        <f t="shared" si="0"/>
        <v>55.19</v>
      </c>
      <c r="F11" s="355"/>
      <c r="G11" s="355"/>
      <c r="H11" s="354"/>
      <c r="I11" s="27"/>
      <c r="N11" s="43"/>
      <c r="O11" s="27"/>
    </row>
    <row r="12" spans="1:15">
      <c r="A12" s="354" t="s">
        <v>3793</v>
      </c>
      <c r="B12" s="52">
        <v>44652</v>
      </c>
      <c r="C12" s="44">
        <v>2</v>
      </c>
      <c r="D12" s="98">
        <f>中指成交数据!D39</f>
        <v>52.92</v>
      </c>
      <c r="E12" s="123">
        <f t="shared" si="0"/>
        <v>54.42</v>
      </c>
      <c r="F12" s="355">
        <f>SUM(C12:C14)</f>
        <v>7</v>
      </c>
      <c r="G12" s="356">
        <f t="shared" ref="G12:G13" si="2">ROUND(AVERAGE(D12:D14),2)</f>
        <v>53.05</v>
      </c>
      <c r="H12" s="354">
        <f>ROUND(AVERAGE(E12:E14),2)</f>
        <v>54.55</v>
      </c>
      <c r="I12" s="27"/>
      <c r="N12" s="43"/>
      <c r="O12" s="27"/>
    </row>
    <row r="13" spans="1:15">
      <c r="A13" s="354"/>
      <c r="B13" s="52">
        <v>44682</v>
      </c>
      <c r="C13" s="44">
        <v>3</v>
      </c>
      <c r="D13" s="98">
        <f>中指成交数据!C39</f>
        <v>52.32</v>
      </c>
      <c r="E13" s="123">
        <f t="shared" si="0"/>
        <v>53.82</v>
      </c>
      <c r="F13" s="355"/>
      <c r="G13" s="355">
        <f t="shared" si="2"/>
        <v>53.11</v>
      </c>
      <c r="H13" s="354"/>
      <c r="I13" s="27"/>
      <c r="N13" s="43"/>
      <c r="O13" s="27"/>
    </row>
    <row r="14" spans="1:15">
      <c r="A14" s="354"/>
      <c r="B14" s="52">
        <v>44742</v>
      </c>
      <c r="C14" s="44">
        <v>2</v>
      </c>
      <c r="D14" s="98">
        <f>中指成交数据!B39</f>
        <v>53.9</v>
      </c>
      <c r="E14" s="123">
        <f t="shared" si="0"/>
        <v>55.4</v>
      </c>
      <c r="F14" s="355"/>
      <c r="G14" s="355"/>
      <c r="H14" s="354"/>
      <c r="I14" s="27"/>
      <c r="N14" s="43"/>
      <c r="O14" s="27"/>
    </row>
    <row r="15" spans="1:15">
      <c r="A15" s="244" t="s">
        <v>3791</v>
      </c>
      <c r="B15" s="52">
        <v>44743</v>
      </c>
      <c r="C15" s="44">
        <v>0</v>
      </c>
      <c r="D15" s="98" t="s">
        <v>300</v>
      </c>
      <c r="E15" s="123" t="e">
        <f t="shared" si="0"/>
        <v>#VALUE!</v>
      </c>
      <c r="F15" s="285">
        <v>0</v>
      </c>
      <c r="G15" s="285" t="s">
        <v>142</v>
      </c>
      <c r="H15" s="100" t="e">
        <f>ROUND(AVERAGE(E15),2)</f>
        <v>#VALUE!</v>
      </c>
      <c r="I15" s="27"/>
      <c r="N15" s="43"/>
      <c r="O15" s="27"/>
    </row>
    <row r="16" spans="1:15">
      <c r="A16" s="358" t="s">
        <v>103</v>
      </c>
      <c r="B16" s="359"/>
      <c r="C16" s="359"/>
      <c r="D16" s="359"/>
      <c r="E16" s="360"/>
      <c r="F16" s="361"/>
      <c r="G16" s="91">
        <f>ROUND((G3+G6+G9+G12)/4,2)</f>
        <v>52.31</v>
      </c>
      <c r="H16" s="91" t="e">
        <f>ROUND(AVERAGE(H3:H15),2)</f>
        <v>#VALUE!</v>
      </c>
      <c r="I16" s="27"/>
      <c r="N16" s="43"/>
      <c r="O16" s="27"/>
    </row>
    <row r="17" spans="1:15">
      <c r="I17" s="27"/>
    </row>
    <row r="18" spans="1:15" ht="15">
      <c r="A18" s="365" t="s">
        <v>213</v>
      </c>
      <c r="B18" s="365"/>
      <c r="C18" s="365"/>
      <c r="D18" s="365"/>
      <c r="E18" s="365"/>
      <c r="F18" s="365"/>
      <c r="G18" s="365"/>
      <c r="H18" s="365"/>
    </row>
    <row r="19" spans="1:15" ht="15">
      <c r="A19" s="98" t="str">
        <f>A2</f>
        <v>时间</v>
      </c>
      <c r="B19" s="98" t="s">
        <v>104</v>
      </c>
      <c r="C19" s="98" t="s">
        <v>105</v>
      </c>
      <c r="D19" s="133" t="str">
        <f>D2</f>
        <v>含物业费、含供暖费平均租金单价</v>
      </c>
      <c r="E19" s="87" t="s">
        <v>275</v>
      </c>
      <c r="F19" s="98" t="str">
        <f>F2</f>
        <v>样本数量</v>
      </c>
      <c r="G19" s="130" t="str">
        <f>G2</f>
        <v>含物业费、含供暖费平均租金单价</v>
      </c>
      <c r="H19" s="103" t="str">
        <f>E19</f>
        <v>含物业费、不含供暖费平均租金单价</v>
      </c>
      <c r="I19" s="85"/>
      <c r="N19" s="43"/>
      <c r="O19" s="27"/>
    </row>
    <row r="20" spans="1:15">
      <c r="A20" s="354" t="s">
        <v>3792</v>
      </c>
      <c r="B20" s="52"/>
      <c r="C20" s="74"/>
      <c r="D20" s="29" t="s">
        <v>317</v>
      </c>
      <c r="E20" s="123" t="s">
        <v>277</v>
      </c>
      <c r="F20" s="355">
        <f>SUM(C20:C22)</f>
        <v>0</v>
      </c>
      <c r="G20" s="356">
        <f>ROUND(AVERAGE(D20:D22),2)</f>
        <v>54.29</v>
      </c>
      <c r="H20" s="354" t="e">
        <f>ROUND(AVERAGE(E20:E22),2)</f>
        <v>#VALUE!</v>
      </c>
      <c r="I20" s="27"/>
      <c r="N20" s="43"/>
      <c r="O20" s="27"/>
    </row>
    <row r="21" spans="1:15">
      <c r="A21" s="354"/>
      <c r="B21" s="52">
        <v>44409</v>
      </c>
      <c r="C21" s="74"/>
      <c r="D21" s="29">
        <f>城研租金数据!K75</f>
        <v>54.292002934702801</v>
      </c>
      <c r="E21" s="123">
        <f t="shared" ref="E21:E32" si="3">D21+$J$44</f>
        <v>55.792002934702801</v>
      </c>
      <c r="F21" s="355"/>
      <c r="G21" s="355">
        <f>ROUND(AVERAGE(D21:D23),2)</f>
        <v>60.87</v>
      </c>
      <c r="H21" s="354"/>
      <c r="I21" s="27"/>
      <c r="N21" s="43"/>
      <c r="O21" s="27"/>
    </row>
    <row r="22" spans="1:15">
      <c r="A22" s="354"/>
      <c r="B22" s="52">
        <v>44440</v>
      </c>
      <c r="C22" s="74"/>
      <c r="D22" s="29" t="s">
        <v>142</v>
      </c>
      <c r="E22" s="123" t="e">
        <f t="shared" si="3"/>
        <v>#VALUE!</v>
      </c>
      <c r="F22" s="355"/>
      <c r="G22" s="355"/>
      <c r="H22" s="354"/>
      <c r="I22" s="27"/>
      <c r="N22" s="43"/>
      <c r="O22" s="27"/>
    </row>
    <row r="23" spans="1:15">
      <c r="A23" s="354" t="s">
        <v>3795</v>
      </c>
      <c r="B23" s="52">
        <v>44470</v>
      </c>
      <c r="C23" s="74"/>
      <c r="D23" s="29">
        <f>城研租金数据!K76</f>
        <v>67.450976928700101</v>
      </c>
      <c r="E23" s="123">
        <f t="shared" si="3"/>
        <v>68.950976928700101</v>
      </c>
      <c r="F23" s="355">
        <f>SUM(C23:C25)</f>
        <v>0</v>
      </c>
      <c r="G23" s="356">
        <f>ROUND(AVERAGE(D23:D25),2)</f>
        <v>61.99</v>
      </c>
      <c r="H23" s="354" t="e">
        <f>ROUND(AVERAGE(E23:E25),2)</f>
        <v>#VALUE!</v>
      </c>
      <c r="I23" s="27"/>
      <c r="N23" s="43"/>
      <c r="O23" s="27"/>
    </row>
    <row r="24" spans="1:15">
      <c r="A24" s="354"/>
      <c r="B24" s="52">
        <v>44501</v>
      </c>
      <c r="C24" s="74"/>
      <c r="D24" s="29">
        <f>城研租金数据!K77</f>
        <v>56.5275908479138</v>
      </c>
      <c r="E24" s="123">
        <f t="shared" si="3"/>
        <v>58.0275908479138</v>
      </c>
      <c r="F24" s="355"/>
      <c r="G24" s="355">
        <f>ROUND(AVERAGE(D24:D26),2)</f>
        <v>52.5</v>
      </c>
      <c r="H24" s="354"/>
      <c r="I24" s="27"/>
      <c r="N24" s="43"/>
      <c r="O24" s="27"/>
    </row>
    <row r="25" spans="1:15">
      <c r="A25" s="354"/>
      <c r="B25" s="52">
        <v>44531</v>
      </c>
      <c r="C25" s="74"/>
      <c r="D25" s="29" t="s">
        <v>142</v>
      </c>
      <c r="E25" s="123" t="e">
        <f t="shared" si="3"/>
        <v>#VALUE!</v>
      </c>
      <c r="F25" s="355"/>
      <c r="G25" s="355"/>
      <c r="H25" s="354"/>
      <c r="I25" s="27"/>
      <c r="N25" s="43"/>
      <c r="O25" s="27"/>
    </row>
    <row r="26" spans="1:15">
      <c r="A26" s="354" t="s">
        <v>3794</v>
      </c>
      <c r="B26" s="52">
        <v>44562</v>
      </c>
      <c r="C26" s="74"/>
      <c r="D26" s="29">
        <f>城研租金数据!K78</f>
        <v>48.476838467699899</v>
      </c>
      <c r="E26" s="123">
        <f t="shared" si="3"/>
        <v>49.976838467699899</v>
      </c>
      <c r="F26" s="355">
        <f>SUM(C26:C28)</f>
        <v>0</v>
      </c>
      <c r="G26" s="356">
        <f>ROUND(AVERAGE(D26:D28),2)</f>
        <v>54.4</v>
      </c>
      <c r="H26" s="354">
        <f>ROUND(AVERAGE(E26:E28),2)</f>
        <v>55.9</v>
      </c>
      <c r="I26" s="27"/>
      <c r="N26" s="43"/>
      <c r="O26" s="27"/>
    </row>
    <row r="27" spans="1:15">
      <c r="A27" s="354"/>
      <c r="B27" s="52">
        <v>44593</v>
      </c>
      <c r="C27" s="74"/>
      <c r="D27" s="29" t="s">
        <v>142</v>
      </c>
      <c r="E27" s="123" t="s">
        <v>277</v>
      </c>
      <c r="F27" s="355"/>
      <c r="G27" s="355">
        <f t="shared" ref="G27" si="4">ROUND(AVERAGE(D27:D29),2)</f>
        <v>54.02</v>
      </c>
      <c r="H27" s="354"/>
      <c r="I27" s="27"/>
      <c r="N27" s="43"/>
      <c r="O27" s="27"/>
    </row>
    <row r="28" spans="1:15">
      <c r="A28" s="354"/>
      <c r="B28" s="52">
        <v>44621</v>
      </c>
      <c r="C28" s="74"/>
      <c r="D28" s="29">
        <f>城研租金数据!K79</f>
        <v>60.317460317460302</v>
      </c>
      <c r="E28" s="123">
        <f t="shared" si="3"/>
        <v>61.817460317460302</v>
      </c>
      <c r="F28" s="355"/>
      <c r="G28" s="355"/>
      <c r="H28" s="354"/>
      <c r="I28" s="27"/>
      <c r="N28" s="43"/>
      <c r="O28" s="27"/>
    </row>
    <row r="29" spans="1:15">
      <c r="A29" s="354" t="s">
        <v>3793</v>
      </c>
      <c r="B29" s="52">
        <v>44652</v>
      </c>
      <c r="C29" s="74"/>
      <c r="D29" s="29">
        <f>城研租金数据!K80</f>
        <v>47.730056878408497</v>
      </c>
      <c r="E29" s="123">
        <f t="shared" si="3"/>
        <v>49.230056878408497</v>
      </c>
      <c r="F29" s="355">
        <f>SUM(C29:C31)</f>
        <v>0</v>
      </c>
      <c r="G29" s="356">
        <f>ROUND(AVERAGE(D29:D31),2)</f>
        <v>47.63</v>
      </c>
      <c r="H29" s="354">
        <f>ROUND(AVERAGE(E29:E31),2)</f>
        <v>49.13</v>
      </c>
      <c r="I29" s="27"/>
      <c r="N29" s="43"/>
      <c r="O29" s="27"/>
    </row>
    <row r="30" spans="1:15">
      <c r="A30" s="354"/>
      <c r="B30" s="52">
        <v>44682</v>
      </c>
      <c r="C30" s="74"/>
      <c r="D30" s="29">
        <f>城研租金数据!K81</f>
        <v>47.814967196708501</v>
      </c>
      <c r="E30" s="123">
        <f t="shared" si="3"/>
        <v>49.314967196708501</v>
      </c>
      <c r="F30" s="355"/>
      <c r="G30" s="355">
        <f t="shared" ref="G30" si="5">ROUND(AVERAGE(D30:D32),2)</f>
        <v>47.26</v>
      </c>
      <c r="H30" s="354"/>
      <c r="I30" s="27"/>
      <c r="N30" s="43"/>
      <c r="O30" s="27"/>
    </row>
    <row r="31" spans="1:15">
      <c r="A31" s="354"/>
      <c r="B31" s="52">
        <v>44742</v>
      </c>
      <c r="C31" s="74"/>
      <c r="D31" s="29">
        <f>城研租金数据!K82</f>
        <v>47.356828193832598</v>
      </c>
      <c r="E31" s="123">
        <f t="shared" si="3"/>
        <v>48.856828193832598</v>
      </c>
      <c r="F31" s="355"/>
      <c r="G31" s="355"/>
      <c r="H31" s="354"/>
      <c r="I31" s="27"/>
      <c r="N31" s="43"/>
      <c r="O31" s="27"/>
    </row>
    <row r="32" spans="1:15">
      <c r="A32" s="244" t="s">
        <v>3791</v>
      </c>
      <c r="B32" s="52">
        <v>44743</v>
      </c>
      <c r="C32" s="74"/>
      <c r="D32" s="29">
        <f>城研租金数据!K83</f>
        <v>46.620046620046601</v>
      </c>
      <c r="E32" s="123">
        <f t="shared" si="3"/>
        <v>48.120046620046601</v>
      </c>
      <c r="F32" s="285">
        <v>0</v>
      </c>
      <c r="G32" s="248">
        <f>ROUND(D32,2)</f>
        <v>46.62</v>
      </c>
      <c r="H32" s="100">
        <f>ROUND(AVERAGE(E32),2)</f>
        <v>48.12</v>
      </c>
      <c r="I32" s="27"/>
      <c r="N32" s="43"/>
      <c r="O32" s="27"/>
    </row>
    <row r="33" spans="1:20">
      <c r="A33" s="369" t="s">
        <v>97</v>
      </c>
      <c r="B33" s="370"/>
      <c r="C33" s="370"/>
      <c r="D33" s="370"/>
      <c r="E33" s="371"/>
      <c r="F33" s="372"/>
      <c r="G33" s="91">
        <f>ROUND((G20+G23+G26+G29+G32)/5,2)</f>
        <v>52.99</v>
      </c>
      <c r="H33" s="91" t="e">
        <f>ROUND(AVERAGE(H20:H32),2)</f>
        <v>#VALUE!</v>
      </c>
      <c r="I33" s="27"/>
      <c r="N33" s="43"/>
      <c r="O33" s="27"/>
    </row>
    <row r="34" spans="1:20">
      <c r="I34" s="27"/>
    </row>
    <row r="35" spans="1:20" ht="15">
      <c r="A35" s="365" t="s">
        <v>198</v>
      </c>
      <c r="B35" s="365"/>
      <c r="C35" s="365"/>
      <c r="D35" s="365"/>
      <c r="E35" s="365"/>
      <c r="F35" s="365"/>
      <c r="G35" s="365"/>
      <c r="H35" s="365"/>
    </row>
    <row r="36" spans="1:20">
      <c r="A36" s="98" t="str">
        <f>A2</f>
        <v>时间</v>
      </c>
      <c r="B36" s="98" t="s">
        <v>104</v>
      </c>
      <c r="C36" s="98" t="s">
        <v>105</v>
      </c>
      <c r="D36" s="103" t="str">
        <f>D19</f>
        <v>含物业费、含供暖费平均租金单价</v>
      </c>
      <c r="E36" s="87" t="s">
        <v>275</v>
      </c>
      <c r="F36" s="98" t="str">
        <f>F2</f>
        <v>样本数量</v>
      </c>
      <c r="G36" s="130" t="str">
        <f>G19</f>
        <v>含物业费、含供暖费平均租金单价</v>
      </c>
      <c r="H36" s="103" t="str">
        <f>E36</f>
        <v>含物业费、不含供暖费平均租金单价</v>
      </c>
      <c r="N36" s="43"/>
      <c r="O36" s="27"/>
    </row>
    <row r="37" spans="1:20">
      <c r="A37" s="354" t="s">
        <v>3792</v>
      </c>
      <c r="B37" s="52"/>
      <c r="C37" s="98"/>
      <c r="D37" s="100" t="s">
        <v>317</v>
      </c>
      <c r="E37" s="124"/>
      <c r="F37" s="355">
        <f>SUM(C37:C39)</f>
        <v>13</v>
      </c>
      <c r="G37" s="356">
        <f>ROUND(AVERAGE(D37:D39),2)</f>
        <v>57.85</v>
      </c>
      <c r="H37" s="366">
        <f>ROUND(AVERAGE(E37:E39),2)</f>
        <v>59.35</v>
      </c>
      <c r="I37" s="27"/>
      <c r="N37" s="43"/>
      <c r="O37" s="27"/>
      <c r="T37" s="27">
        <v>8</v>
      </c>
    </row>
    <row r="38" spans="1:20">
      <c r="A38" s="354"/>
      <c r="B38" s="52">
        <v>44409</v>
      </c>
      <c r="C38" s="98">
        <v>6</v>
      </c>
      <c r="D38" s="100">
        <f>K118</f>
        <v>55.6</v>
      </c>
      <c r="E38" s="129">
        <f>D38+$J$44</f>
        <v>57.1</v>
      </c>
      <c r="F38" s="355"/>
      <c r="G38" s="355">
        <f>ROUND(AVERAGE(D38:D40),2)</f>
        <v>56.22</v>
      </c>
      <c r="H38" s="366"/>
      <c r="I38" s="27"/>
      <c r="N38" s="43"/>
      <c r="O38" s="27"/>
      <c r="T38" s="27">
        <v>9</v>
      </c>
    </row>
    <row r="39" spans="1:20">
      <c r="A39" s="354"/>
      <c r="B39" s="52">
        <v>44440</v>
      </c>
      <c r="C39" s="98">
        <v>7</v>
      </c>
      <c r="D39" s="100">
        <f>K111</f>
        <v>60.09</v>
      </c>
      <c r="E39" s="129">
        <f>D39+$J$44</f>
        <v>61.59</v>
      </c>
      <c r="F39" s="355"/>
      <c r="G39" s="355"/>
      <c r="H39" s="366"/>
      <c r="I39" s="27"/>
      <c r="N39" s="43"/>
      <c r="O39" s="27"/>
      <c r="T39" s="27">
        <v>10</v>
      </c>
    </row>
    <row r="40" spans="1:20">
      <c r="A40" s="354" t="s">
        <v>3795</v>
      </c>
      <c r="B40" s="52">
        <v>44470</v>
      </c>
      <c r="C40" s="98">
        <v>6</v>
      </c>
      <c r="D40" s="100">
        <f>K105</f>
        <v>52.97</v>
      </c>
      <c r="E40" s="123">
        <f t="shared" ref="E40:E49" si="6">D40+$J$44</f>
        <v>54.47</v>
      </c>
      <c r="F40" s="355">
        <f>SUM(C40:C42)</f>
        <v>15</v>
      </c>
      <c r="G40" s="356">
        <f>ROUND(AVERAGE(D40:D42),2)</f>
        <v>52.8</v>
      </c>
      <c r="H40" s="366">
        <f>ROUND(AVERAGE(E40:E42),2)</f>
        <v>54.3</v>
      </c>
      <c r="I40" s="27"/>
      <c r="T40" s="27">
        <v>11</v>
      </c>
    </row>
    <row r="41" spans="1:20">
      <c r="A41" s="354"/>
      <c r="B41" s="52">
        <v>44501</v>
      </c>
      <c r="C41" s="98">
        <v>5</v>
      </c>
      <c r="D41" s="100">
        <f>K100</f>
        <v>50.65</v>
      </c>
      <c r="E41" s="123">
        <f t="shared" si="6"/>
        <v>52.15</v>
      </c>
      <c r="F41" s="355"/>
      <c r="G41" s="355">
        <f>ROUND(AVERAGE(D41:D43),2)</f>
        <v>53.28</v>
      </c>
      <c r="H41" s="366"/>
      <c r="I41" s="67"/>
      <c r="N41" s="43"/>
      <c r="O41" s="27"/>
      <c r="T41" s="27">
        <v>12</v>
      </c>
    </row>
    <row r="42" spans="1:20">
      <c r="A42" s="354"/>
      <c r="B42" s="52">
        <v>44531</v>
      </c>
      <c r="C42" s="98">
        <v>4</v>
      </c>
      <c r="D42" s="100">
        <f>K96</f>
        <v>54.77</v>
      </c>
      <c r="E42" s="123">
        <f t="shared" si="6"/>
        <v>56.27</v>
      </c>
      <c r="F42" s="355"/>
      <c r="G42" s="355"/>
      <c r="H42" s="366"/>
      <c r="I42" s="27"/>
      <c r="M42" s="43"/>
      <c r="O42" s="27"/>
      <c r="T42" s="27">
        <v>1</v>
      </c>
    </row>
    <row r="43" spans="1:20">
      <c r="A43" s="354" t="s">
        <v>3794</v>
      </c>
      <c r="B43" s="52">
        <v>44562</v>
      </c>
      <c r="C43" s="98">
        <v>5</v>
      </c>
      <c r="D43" s="100">
        <f>K91</f>
        <v>54.42</v>
      </c>
      <c r="E43" s="123">
        <f t="shared" si="6"/>
        <v>55.92</v>
      </c>
      <c r="F43" s="355">
        <f>SUM(C43:C45)</f>
        <v>11</v>
      </c>
      <c r="G43" s="356">
        <f>ROUND(AVERAGE(D43:D45),2)</f>
        <v>54.77</v>
      </c>
      <c r="H43" s="366">
        <f>ROUND(AVERAGE(E43:E45),2)</f>
        <v>56.27</v>
      </c>
      <c r="I43" s="27"/>
      <c r="M43" s="43"/>
      <c r="O43" s="27"/>
      <c r="T43" s="27">
        <v>3</v>
      </c>
    </row>
    <row r="44" spans="1:20">
      <c r="A44" s="354"/>
      <c r="B44" s="52">
        <v>44593</v>
      </c>
      <c r="C44" s="98">
        <v>4</v>
      </c>
      <c r="D44" s="100">
        <f>K87</f>
        <v>55.62</v>
      </c>
      <c r="E44" s="123">
        <f t="shared" si="6"/>
        <v>57.12</v>
      </c>
      <c r="F44" s="355"/>
      <c r="G44" s="355">
        <f t="shared" ref="G44" si="7">ROUND(AVERAGE(D44:D46),2)</f>
        <v>56.02</v>
      </c>
      <c r="H44" s="366"/>
      <c r="I44" s="42" t="s">
        <v>189</v>
      </c>
      <c r="J44" s="27">
        <v>1.5</v>
      </c>
      <c r="K44" s="27" t="s">
        <v>192</v>
      </c>
      <c r="M44" s="43"/>
      <c r="O44" s="27"/>
      <c r="T44" s="27">
        <v>4</v>
      </c>
    </row>
    <row r="45" spans="1:20">
      <c r="A45" s="354"/>
      <c r="B45" s="52">
        <v>44621</v>
      </c>
      <c r="C45" s="98">
        <v>2</v>
      </c>
      <c r="D45" s="100">
        <f>K85</f>
        <v>54.28</v>
      </c>
      <c r="E45" s="123">
        <f t="shared" si="6"/>
        <v>55.78</v>
      </c>
      <c r="F45" s="355"/>
      <c r="G45" s="355"/>
      <c r="H45" s="366"/>
      <c r="I45" s="42" t="s">
        <v>305</v>
      </c>
      <c r="J45" s="27">
        <v>30</v>
      </c>
      <c r="K45" s="27" t="s">
        <v>191</v>
      </c>
      <c r="M45" s="43"/>
      <c r="O45" s="27"/>
      <c r="T45" s="27">
        <v>5</v>
      </c>
    </row>
    <row r="46" spans="1:20">
      <c r="A46" s="354" t="s">
        <v>3793</v>
      </c>
      <c r="B46" s="52">
        <v>44652</v>
      </c>
      <c r="C46" s="98">
        <v>7</v>
      </c>
      <c r="D46" s="100">
        <f>K78</f>
        <v>58.15</v>
      </c>
      <c r="E46" s="123">
        <f t="shared" si="6"/>
        <v>59.65</v>
      </c>
      <c r="F46" s="355">
        <f>SUM(C46:C48)</f>
        <v>23</v>
      </c>
      <c r="G46" s="356">
        <f>ROUND(AVERAGE(D46:D48),2)</f>
        <v>55.54</v>
      </c>
      <c r="H46" s="366">
        <f>ROUND(AVERAGE(E46:E48),2)</f>
        <v>57.04</v>
      </c>
      <c r="I46" s="27"/>
      <c r="J46" s="27">
        <f>J45/12</f>
        <v>2.5</v>
      </c>
      <c r="M46" s="43"/>
      <c r="O46" s="27"/>
      <c r="T46" s="27">
        <v>6</v>
      </c>
    </row>
    <row r="47" spans="1:20">
      <c r="A47" s="354"/>
      <c r="B47" s="52">
        <v>44682</v>
      </c>
      <c r="C47" s="98">
        <v>5</v>
      </c>
      <c r="D47" s="100">
        <f>K73</f>
        <v>56.6</v>
      </c>
      <c r="E47" s="123">
        <f t="shared" si="6"/>
        <v>58.1</v>
      </c>
      <c r="F47" s="355"/>
      <c r="G47" s="355">
        <f t="shared" ref="G47" si="8">ROUND(AVERAGE(D47:D49),2)</f>
        <v>54.26</v>
      </c>
      <c r="H47" s="366"/>
      <c r="I47" s="27"/>
      <c r="M47" s="43"/>
      <c r="O47" s="27"/>
      <c r="T47" s="27">
        <v>7</v>
      </c>
    </row>
    <row r="48" spans="1:20">
      <c r="A48" s="354"/>
      <c r="B48" s="52">
        <v>44742</v>
      </c>
      <c r="C48" s="98">
        <v>11</v>
      </c>
      <c r="D48" s="100">
        <f>K62</f>
        <v>51.86</v>
      </c>
      <c r="E48" s="123">
        <f t="shared" si="6"/>
        <v>53.36</v>
      </c>
      <c r="F48" s="355"/>
      <c r="G48" s="355"/>
      <c r="H48" s="366"/>
      <c r="I48" s="27"/>
      <c r="M48" s="43"/>
      <c r="O48" s="27"/>
    </row>
    <row r="49" spans="1:15">
      <c r="A49" s="244" t="s">
        <v>3791</v>
      </c>
      <c r="B49" s="52">
        <v>44743</v>
      </c>
      <c r="C49" s="98">
        <v>9</v>
      </c>
      <c r="D49" s="100">
        <f>K53</f>
        <v>54.32</v>
      </c>
      <c r="E49" s="123">
        <f t="shared" si="6"/>
        <v>55.82</v>
      </c>
      <c r="F49" s="248">
        <f>C49</f>
        <v>9</v>
      </c>
      <c r="G49" s="129">
        <f>D49</f>
        <v>54.32</v>
      </c>
      <c r="H49" s="100">
        <f>ROUND(AVERAGE(E49),2)</f>
        <v>55.82</v>
      </c>
      <c r="I49" s="27"/>
      <c r="M49" s="43"/>
      <c r="O49" s="27"/>
    </row>
    <row r="50" spans="1:15">
      <c r="A50" s="375" t="s">
        <v>97</v>
      </c>
      <c r="B50" s="375"/>
      <c r="C50" s="375"/>
      <c r="D50" s="375"/>
      <c r="E50" s="375"/>
      <c r="F50" s="375"/>
      <c r="G50" s="91">
        <f>ROUND((G37+G40+G43+G46+G49)/5,2)</f>
        <v>55.06</v>
      </c>
      <c r="H50" s="102">
        <f>ROUND(AVERAGE(H37:H49),2)</f>
        <v>56.56</v>
      </c>
      <c r="I50" s="27"/>
      <c r="M50" s="43"/>
      <c r="O50" s="27"/>
    </row>
    <row r="51" spans="1:15">
      <c r="I51" s="27"/>
    </row>
    <row r="52" spans="1:15">
      <c r="A52" s="30" t="s">
        <v>110</v>
      </c>
      <c r="B52" s="30" t="s">
        <v>111</v>
      </c>
      <c r="C52" s="30" t="s">
        <v>112</v>
      </c>
      <c r="D52" s="30" t="s">
        <v>113</v>
      </c>
      <c r="E52" s="103" t="s">
        <v>132</v>
      </c>
      <c r="F52" s="103" t="s">
        <v>143</v>
      </c>
      <c r="G52" s="103" t="s">
        <v>63</v>
      </c>
      <c r="H52" s="103" t="s">
        <v>214</v>
      </c>
      <c r="I52" s="103" t="s">
        <v>156</v>
      </c>
      <c r="J52" s="137" t="s">
        <v>302</v>
      </c>
      <c r="M52" s="43"/>
      <c r="O52" s="27"/>
    </row>
    <row r="53" spans="1:15" s="82" customFormat="1">
      <c r="A53" s="279">
        <v>44763</v>
      </c>
      <c r="B53" s="277">
        <v>78</v>
      </c>
      <c r="C53" s="277">
        <v>4700</v>
      </c>
      <c r="D53" s="81">
        <f>ROUND(C53/B53,2)</f>
        <v>60.26</v>
      </c>
      <c r="E53" s="362">
        <f>ROUND(AVERAGE(D53:D59),2)</f>
        <v>54.63</v>
      </c>
      <c r="F53" s="277" t="s">
        <v>3548</v>
      </c>
      <c r="G53" s="245" t="s">
        <v>274</v>
      </c>
      <c r="H53" s="245" t="s">
        <v>158</v>
      </c>
      <c r="I53" s="277" t="s">
        <v>238</v>
      </c>
      <c r="J53" s="277" t="s">
        <v>158</v>
      </c>
      <c r="K53" s="379">
        <f>ROUND(AVERAGE(D53:D61),2)</f>
        <v>54.32</v>
      </c>
      <c r="M53" s="298" t="s">
        <v>158</v>
      </c>
    </row>
    <row r="54" spans="1:15" s="82" customFormat="1">
      <c r="A54" s="279">
        <v>44758</v>
      </c>
      <c r="B54" s="277">
        <v>90</v>
      </c>
      <c r="C54" s="277">
        <v>4500</v>
      </c>
      <c r="D54" s="81">
        <f t="shared" ref="D54:D117" si="9">ROUND(C54/B54,2)</f>
        <v>50</v>
      </c>
      <c r="E54" s="362"/>
      <c r="F54" s="277" t="s">
        <v>3493</v>
      </c>
      <c r="G54" s="245" t="s">
        <v>274</v>
      </c>
      <c r="H54" s="245" t="s">
        <v>167</v>
      </c>
      <c r="I54" s="277" t="s">
        <v>237</v>
      </c>
      <c r="J54" s="277" t="s">
        <v>158</v>
      </c>
      <c r="K54" s="379"/>
      <c r="M54" s="298" t="s">
        <v>157</v>
      </c>
    </row>
    <row r="55" spans="1:15" s="82" customFormat="1">
      <c r="A55" s="279">
        <v>44756</v>
      </c>
      <c r="B55" s="277">
        <v>90</v>
      </c>
      <c r="C55" s="277">
        <v>4500</v>
      </c>
      <c r="D55" s="81">
        <f t="shared" si="9"/>
        <v>50</v>
      </c>
      <c r="E55" s="362"/>
      <c r="F55" s="277" t="s">
        <v>3493</v>
      </c>
      <c r="G55" s="245" t="s">
        <v>274</v>
      </c>
      <c r="H55" s="245" t="s">
        <v>158</v>
      </c>
      <c r="I55" s="277" t="s">
        <v>244</v>
      </c>
      <c r="J55" s="277" t="s">
        <v>158</v>
      </c>
      <c r="K55" s="379"/>
      <c r="M55" s="298" t="s">
        <v>3805</v>
      </c>
    </row>
    <row r="56" spans="1:15" s="82" customFormat="1">
      <c r="A56" s="279">
        <v>44756</v>
      </c>
      <c r="B56" s="277">
        <v>67</v>
      </c>
      <c r="C56" s="277">
        <v>4200</v>
      </c>
      <c r="D56" s="81">
        <f t="shared" si="9"/>
        <v>62.69</v>
      </c>
      <c r="E56" s="362"/>
      <c r="F56" s="277" t="s">
        <v>3508</v>
      </c>
      <c r="G56" s="245" t="s">
        <v>274</v>
      </c>
      <c r="H56" s="245" t="s">
        <v>158</v>
      </c>
      <c r="I56" s="277" t="s">
        <v>238</v>
      </c>
      <c r="J56" s="277" t="s">
        <v>158</v>
      </c>
      <c r="K56" s="379"/>
      <c r="M56" s="298" t="s">
        <v>274</v>
      </c>
    </row>
    <row r="57" spans="1:15" s="82" customFormat="1">
      <c r="A57" s="279">
        <v>44752</v>
      </c>
      <c r="B57" s="277">
        <v>87</v>
      </c>
      <c r="C57" s="277">
        <v>4800</v>
      </c>
      <c r="D57" s="81">
        <f t="shared" si="9"/>
        <v>55.17</v>
      </c>
      <c r="E57" s="362"/>
      <c r="F57" s="277" t="s">
        <v>3493</v>
      </c>
      <c r="G57" s="245" t="s">
        <v>274</v>
      </c>
      <c r="H57" s="245" t="s">
        <v>158</v>
      </c>
      <c r="I57" s="277" t="s">
        <v>240</v>
      </c>
      <c r="J57" s="277" t="s">
        <v>158</v>
      </c>
      <c r="K57" s="379"/>
      <c r="M57" s="83"/>
    </row>
    <row r="58" spans="1:15" s="82" customFormat="1">
      <c r="A58" s="279">
        <v>44751</v>
      </c>
      <c r="B58" s="277">
        <v>90</v>
      </c>
      <c r="C58" s="277">
        <v>4200</v>
      </c>
      <c r="D58" s="81">
        <f t="shared" si="9"/>
        <v>46.67</v>
      </c>
      <c r="E58" s="362"/>
      <c r="F58" s="277" t="s">
        <v>3493</v>
      </c>
      <c r="G58" s="245" t="s">
        <v>274</v>
      </c>
      <c r="H58" s="245" t="s">
        <v>158</v>
      </c>
      <c r="I58" s="277" t="s">
        <v>244</v>
      </c>
      <c r="J58" s="277" t="s">
        <v>158</v>
      </c>
      <c r="K58" s="379"/>
      <c r="M58" s="83"/>
    </row>
    <row r="59" spans="1:15">
      <c r="A59" s="279">
        <v>44745</v>
      </c>
      <c r="B59" s="277">
        <v>62.5</v>
      </c>
      <c r="C59" s="277">
        <v>3600</v>
      </c>
      <c r="D59" s="81">
        <f t="shared" si="9"/>
        <v>57.6</v>
      </c>
      <c r="E59" s="362"/>
      <c r="F59" s="277" t="s">
        <v>3508</v>
      </c>
      <c r="G59" s="245" t="s">
        <v>274</v>
      </c>
      <c r="H59" s="245" t="s">
        <v>167</v>
      </c>
      <c r="I59" s="277" t="s">
        <v>240</v>
      </c>
      <c r="J59" s="277" t="s">
        <v>167</v>
      </c>
      <c r="K59" s="379"/>
      <c r="M59" s="83"/>
      <c r="O59" s="27"/>
    </row>
    <row r="60" spans="1:15">
      <c r="A60" s="279">
        <v>44744</v>
      </c>
      <c r="B60" s="277">
        <v>90</v>
      </c>
      <c r="C60" s="277">
        <v>4800</v>
      </c>
      <c r="D60" s="81">
        <f t="shared" si="9"/>
        <v>53.33</v>
      </c>
      <c r="E60" s="354">
        <f>ROUND(AVERAGE(D60:D66),2)</f>
        <v>51.5</v>
      </c>
      <c r="F60" s="277" t="s">
        <v>3493</v>
      </c>
      <c r="G60" s="245" t="s">
        <v>274</v>
      </c>
      <c r="H60" s="245" t="s">
        <v>158</v>
      </c>
      <c r="I60" s="277" t="s">
        <v>237</v>
      </c>
      <c r="J60" s="277" t="s">
        <v>158</v>
      </c>
      <c r="K60" s="379"/>
      <c r="M60" s="83"/>
      <c r="O60" s="27"/>
    </row>
    <row r="61" spans="1:15">
      <c r="A61" s="279">
        <v>44744</v>
      </c>
      <c r="B61" s="277">
        <v>79</v>
      </c>
      <c r="C61" s="277">
        <v>4200</v>
      </c>
      <c r="D61" s="81">
        <f t="shared" si="9"/>
        <v>53.16</v>
      </c>
      <c r="E61" s="354"/>
      <c r="F61" s="277" t="s">
        <v>3548</v>
      </c>
      <c r="G61" s="245" t="s">
        <v>274</v>
      </c>
      <c r="H61" s="245" t="s">
        <v>158</v>
      </c>
      <c r="I61" s="277" t="s">
        <v>240</v>
      </c>
      <c r="J61" s="277" t="s">
        <v>158</v>
      </c>
      <c r="K61" s="379"/>
      <c r="M61" s="83"/>
      <c r="O61" s="27"/>
    </row>
    <row r="62" spans="1:15">
      <c r="A62" s="279">
        <v>44741</v>
      </c>
      <c r="B62" s="277">
        <v>90</v>
      </c>
      <c r="C62" s="277">
        <v>4500</v>
      </c>
      <c r="D62" s="81">
        <f t="shared" si="9"/>
        <v>50</v>
      </c>
      <c r="E62" s="354"/>
      <c r="F62" s="277" t="s">
        <v>3493</v>
      </c>
      <c r="G62" s="245" t="s">
        <v>274</v>
      </c>
      <c r="H62" s="246" t="s">
        <v>158</v>
      </c>
      <c r="I62" s="277" t="s">
        <v>239</v>
      </c>
      <c r="J62" s="277" t="s">
        <v>158</v>
      </c>
      <c r="K62" s="377">
        <f>ROUND(AVERAGE(D62:D72),2)</f>
        <v>51.86</v>
      </c>
      <c r="M62" s="83"/>
      <c r="O62" s="27"/>
    </row>
    <row r="63" spans="1:15">
      <c r="A63" s="279">
        <v>44736</v>
      </c>
      <c r="B63" s="277">
        <v>90</v>
      </c>
      <c r="C63" s="277">
        <v>4550</v>
      </c>
      <c r="D63" s="81">
        <f t="shared" si="9"/>
        <v>50.56</v>
      </c>
      <c r="E63" s="354"/>
      <c r="F63" s="277" t="s">
        <v>3493</v>
      </c>
      <c r="G63" s="245" t="s">
        <v>274</v>
      </c>
      <c r="H63" s="246" t="s">
        <v>167</v>
      </c>
      <c r="I63" s="277" t="s">
        <v>239</v>
      </c>
      <c r="J63" s="277" t="s">
        <v>158</v>
      </c>
      <c r="K63" s="377"/>
      <c r="M63" s="83"/>
      <c r="O63" s="27"/>
    </row>
    <row r="64" spans="1:15">
      <c r="A64" s="279">
        <v>44733</v>
      </c>
      <c r="B64" s="277">
        <v>89.8</v>
      </c>
      <c r="C64" s="277">
        <v>4300</v>
      </c>
      <c r="D64" s="81">
        <f t="shared" si="9"/>
        <v>47.88</v>
      </c>
      <c r="E64" s="354"/>
      <c r="F64" s="277" t="s">
        <v>3493</v>
      </c>
      <c r="G64" s="245" t="s">
        <v>274</v>
      </c>
      <c r="H64" s="246" t="s">
        <v>158</v>
      </c>
      <c r="I64" s="277" t="s">
        <v>242</v>
      </c>
      <c r="J64" s="277" t="s">
        <v>158</v>
      </c>
      <c r="K64" s="377"/>
      <c r="M64" s="83"/>
      <c r="O64" s="27"/>
    </row>
    <row r="65" spans="1:15">
      <c r="A65" s="279">
        <v>44733</v>
      </c>
      <c r="B65" s="277">
        <v>90</v>
      </c>
      <c r="C65" s="277">
        <v>5000</v>
      </c>
      <c r="D65" s="81">
        <f t="shared" si="9"/>
        <v>55.56</v>
      </c>
      <c r="E65" s="354"/>
      <c r="F65" s="277" t="s">
        <v>3493</v>
      </c>
      <c r="G65" s="245" t="s">
        <v>274</v>
      </c>
      <c r="H65" s="246" t="s">
        <v>158</v>
      </c>
      <c r="I65" s="277" t="s">
        <v>240</v>
      </c>
      <c r="J65" s="277" t="s">
        <v>158</v>
      </c>
      <c r="K65" s="377"/>
      <c r="M65" s="83"/>
      <c r="O65" s="27"/>
    </row>
    <row r="66" spans="1:15">
      <c r="A66" s="279">
        <v>44731</v>
      </c>
      <c r="B66" s="277">
        <v>90</v>
      </c>
      <c r="C66" s="277">
        <v>4500</v>
      </c>
      <c r="D66" s="81">
        <f t="shared" si="9"/>
        <v>50</v>
      </c>
      <c r="E66" s="354"/>
      <c r="F66" s="277" t="s">
        <v>3493</v>
      </c>
      <c r="G66" s="245" t="s">
        <v>274</v>
      </c>
      <c r="H66" s="246" t="s">
        <v>158</v>
      </c>
      <c r="I66" s="277" t="s">
        <v>244</v>
      </c>
      <c r="J66" s="277" t="s">
        <v>158</v>
      </c>
      <c r="K66" s="377"/>
      <c r="M66" s="83"/>
      <c r="O66" s="27"/>
    </row>
    <row r="67" spans="1:15">
      <c r="A67" s="279">
        <v>44730</v>
      </c>
      <c r="B67" s="277">
        <v>90</v>
      </c>
      <c r="C67" s="277">
        <v>4900</v>
      </c>
      <c r="D67" s="81">
        <f t="shared" si="9"/>
        <v>54.44</v>
      </c>
      <c r="E67" s="354">
        <f>ROUND(AVERAGE(D68:D77),2)</f>
        <v>54.5</v>
      </c>
      <c r="F67" s="277" t="s">
        <v>3493</v>
      </c>
      <c r="G67" s="245" t="s">
        <v>274</v>
      </c>
      <c r="H67" s="246" t="s">
        <v>167</v>
      </c>
      <c r="I67" s="277" t="s">
        <v>237</v>
      </c>
      <c r="J67" s="277" t="s">
        <v>158</v>
      </c>
      <c r="K67" s="377"/>
      <c r="M67" s="83"/>
      <c r="O67" s="27"/>
    </row>
    <row r="68" spans="1:15">
      <c r="A68" s="279">
        <v>44729</v>
      </c>
      <c r="B68" s="277">
        <v>90</v>
      </c>
      <c r="C68" s="277">
        <v>4100</v>
      </c>
      <c r="D68" s="81">
        <f t="shared" si="9"/>
        <v>45.56</v>
      </c>
      <c r="E68" s="354"/>
      <c r="F68" s="277" t="s">
        <v>3493</v>
      </c>
      <c r="G68" s="245" t="s">
        <v>274</v>
      </c>
      <c r="H68" s="246" t="s">
        <v>167</v>
      </c>
      <c r="I68" s="277" t="s">
        <v>239</v>
      </c>
      <c r="J68" s="277" t="s">
        <v>158</v>
      </c>
      <c r="K68" s="377"/>
      <c r="M68" s="83"/>
      <c r="O68" s="27"/>
    </row>
    <row r="69" spans="1:15">
      <c r="A69" s="279">
        <v>44724</v>
      </c>
      <c r="B69" s="277">
        <v>90</v>
      </c>
      <c r="C69" s="277">
        <v>4500</v>
      </c>
      <c r="D69" s="81">
        <f t="shared" si="9"/>
        <v>50</v>
      </c>
      <c r="E69" s="354"/>
      <c r="F69" s="277" t="s">
        <v>3493</v>
      </c>
      <c r="G69" s="245" t="s">
        <v>274</v>
      </c>
      <c r="H69" s="246" t="s">
        <v>167</v>
      </c>
      <c r="I69" s="277" t="s">
        <v>242</v>
      </c>
      <c r="J69" s="277" t="s">
        <v>158</v>
      </c>
      <c r="K69" s="377"/>
      <c r="M69" s="83"/>
      <c r="O69" s="27"/>
    </row>
    <row r="70" spans="1:15">
      <c r="A70" s="279">
        <v>44721</v>
      </c>
      <c r="B70" s="277">
        <v>90</v>
      </c>
      <c r="C70" s="277">
        <v>4500</v>
      </c>
      <c r="D70" s="81">
        <f t="shared" si="9"/>
        <v>50</v>
      </c>
      <c r="E70" s="354"/>
      <c r="F70" s="277" t="s">
        <v>3493</v>
      </c>
      <c r="G70" s="245" t="s">
        <v>274</v>
      </c>
      <c r="H70" s="246" t="s">
        <v>158</v>
      </c>
      <c r="I70" s="277" t="s">
        <v>244</v>
      </c>
      <c r="J70" s="277" t="s">
        <v>158</v>
      </c>
      <c r="K70" s="377"/>
      <c r="M70" s="83"/>
      <c r="O70" s="27"/>
    </row>
    <row r="71" spans="1:15">
      <c r="A71" s="279">
        <v>44719</v>
      </c>
      <c r="B71" s="277">
        <v>90</v>
      </c>
      <c r="C71" s="277">
        <v>4900</v>
      </c>
      <c r="D71" s="81">
        <f t="shared" si="9"/>
        <v>54.44</v>
      </c>
      <c r="E71" s="354"/>
      <c r="F71" s="277" t="s">
        <v>3493</v>
      </c>
      <c r="G71" s="245" t="s">
        <v>274</v>
      </c>
      <c r="H71" s="246" t="s">
        <v>241</v>
      </c>
      <c r="I71" s="277" t="s">
        <v>244</v>
      </c>
      <c r="J71" s="277" t="s">
        <v>158</v>
      </c>
      <c r="K71" s="377"/>
      <c r="M71" s="83"/>
      <c r="O71" s="27"/>
    </row>
    <row r="72" spans="1:15">
      <c r="A72" s="279">
        <v>44715</v>
      </c>
      <c r="B72" s="277">
        <v>50</v>
      </c>
      <c r="C72" s="277">
        <v>3100</v>
      </c>
      <c r="D72" s="81">
        <f t="shared" si="9"/>
        <v>62</v>
      </c>
      <c r="E72" s="354"/>
      <c r="F72" s="277" t="s">
        <v>3508</v>
      </c>
      <c r="G72" s="245" t="s">
        <v>274</v>
      </c>
      <c r="H72" s="246" t="s">
        <v>158</v>
      </c>
      <c r="I72" s="277" t="s">
        <v>240</v>
      </c>
      <c r="J72" s="277" t="s">
        <v>303</v>
      </c>
      <c r="K72" s="377"/>
      <c r="M72" s="83"/>
      <c r="O72" s="27"/>
    </row>
    <row r="73" spans="1:15">
      <c r="A73" s="279">
        <v>44706</v>
      </c>
      <c r="B73" s="277">
        <v>90</v>
      </c>
      <c r="C73" s="277">
        <v>4200</v>
      </c>
      <c r="D73" s="81">
        <f t="shared" si="9"/>
        <v>46.67</v>
      </c>
      <c r="E73" s="354"/>
      <c r="F73" s="277" t="s">
        <v>3493</v>
      </c>
      <c r="G73" s="245" t="s">
        <v>274</v>
      </c>
      <c r="H73" s="246" t="s">
        <v>158</v>
      </c>
      <c r="I73" s="277" t="s">
        <v>239</v>
      </c>
      <c r="J73" s="277" t="s">
        <v>158</v>
      </c>
      <c r="K73" s="377">
        <f>ROUND(AVERAGE(D73:D77),2)</f>
        <v>56.6</v>
      </c>
      <c r="M73" s="83"/>
      <c r="O73" s="27"/>
    </row>
    <row r="74" spans="1:15">
      <c r="A74" s="279">
        <v>44702</v>
      </c>
      <c r="B74" s="277">
        <v>89</v>
      </c>
      <c r="C74" s="277">
        <v>4500</v>
      </c>
      <c r="D74" s="81">
        <f t="shared" si="9"/>
        <v>50.56</v>
      </c>
      <c r="E74" s="354"/>
      <c r="F74" s="277" t="s">
        <v>3493</v>
      </c>
      <c r="G74" s="245" t="s">
        <v>274</v>
      </c>
      <c r="H74" s="246" t="s">
        <v>158</v>
      </c>
      <c r="I74" s="277" t="s">
        <v>237</v>
      </c>
      <c r="J74" s="277" t="s">
        <v>158</v>
      </c>
      <c r="K74" s="377"/>
      <c r="M74" s="83"/>
      <c r="O74" s="27"/>
    </row>
    <row r="75" spans="1:15">
      <c r="A75" s="279">
        <v>44702</v>
      </c>
      <c r="B75" s="277">
        <v>50</v>
      </c>
      <c r="C75" s="277">
        <v>3500</v>
      </c>
      <c r="D75" s="81">
        <f t="shared" si="9"/>
        <v>70</v>
      </c>
      <c r="E75" s="354"/>
      <c r="F75" s="277" t="s">
        <v>3508</v>
      </c>
      <c r="G75" s="245" t="s">
        <v>274</v>
      </c>
      <c r="H75" s="246" t="s">
        <v>158</v>
      </c>
      <c r="I75" s="277" t="s">
        <v>240</v>
      </c>
      <c r="J75" s="277" t="s">
        <v>303</v>
      </c>
      <c r="K75" s="377"/>
      <c r="M75" s="83"/>
      <c r="O75" s="27"/>
    </row>
    <row r="76" spans="1:15">
      <c r="A76" s="279">
        <v>44701</v>
      </c>
      <c r="B76" s="277">
        <v>66</v>
      </c>
      <c r="C76" s="277">
        <v>3800</v>
      </c>
      <c r="D76" s="81">
        <f t="shared" si="9"/>
        <v>57.58</v>
      </c>
      <c r="E76" s="354"/>
      <c r="F76" s="277" t="s">
        <v>3508</v>
      </c>
      <c r="G76" s="245" t="s">
        <v>274</v>
      </c>
      <c r="H76" s="246" t="s">
        <v>158</v>
      </c>
      <c r="I76" s="277" t="s">
        <v>239</v>
      </c>
      <c r="J76" s="277" t="s">
        <v>158</v>
      </c>
      <c r="K76" s="377"/>
      <c r="M76" s="83"/>
      <c r="O76" s="27"/>
    </row>
    <row r="77" spans="1:15">
      <c r="A77" s="279">
        <v>44686</v>
      </c>
      <c r="B77" s="277">
        <v>67</v>
      </c>
      <c r="C77" s="277">
        <v>3900</v>
      </c>
      <c r="D77" s="81">
        <f t="shared" si="9"/>
        <v>58.21</v>
      </c>
      <c r="E77" s="354"/>
      <c r="F77" s="277" t="s">
        <v>3508</v>
      </c>
      <c r="G77" s="245" t="s">
        <v>274</v>
      </c>
      <c r="H77" s="246" t="s">
        <v>158</v>
      </c>
      <c r="I77" s="277" t="s">
        <v>244</v>
      </c>
      <c r="J77" s="277" t="s">
        <v>158</v>
      </c>
      <c r="K77" s="377"/>
      <c r="M77" s="83"/>
      <c r="O77" s="27"/>
    </row>
    <row r="78" spans="1:15">
      <c r="A78" s="279">
        <v>44669</v>
      </c>
      <c r="B78" s="277">
        <v>49</v>
      </c>
      <c r="C78" s="277">
        <v>3400</v>
      </c>
      <c r="D78" s="81">
        <f t="shared" si="9"/>
        <v>69.39</v>
      </c>
      <c r="E78" s="354">
        <f>ROUND(AVERAGE(D78:D83),2)</f>
        <v>59</v>
      </c>
      <c r="F78" s="277" t="s">
        <v>3508</v>
      </c>
      <c r="G78" s="245" t="s">
        <v>274</v>
      </c>
      <c r="H78" s="246" t="s">
        <v>167</v>
      </c>
      <c r="I78" s="277" t="s">
        <v>240</v>
      </c>
      <c r="J78" s="277" t="s">
        <v>3542</v>
      </c>
      <c r="K78" s="377">
        <f>ROUND(AVERAGE(D78:D84),2)</f>
        <v>58.15</v>
      </c>
      <c r="M78" s="83"/>
      <c r="O78" s="27"/>
    </row>
    <row r="79" spans="1:15">
      <c r="A79" s="279">
        <v>44668</v>
      </c>
      <c r="B79" s="277">
        <v>50</v>
      </c>
      <c r="C79" s="277">
        <v>3400</v>
      </c>
      <c r="D79" s="81">
        <f t="shared" si="9"/>
        <v>68</v>
      </c>
      <c r="E79" s="354"/>
      <c r="F79" s="277" t="s">
        <v>3508</v>
      </c>
      <c r="G79" s="245" t="s">
        <v>274</v>
      </c>
      <c r="H79" s="246" t="s">
        <v>158</v>
      </c>
      <c r="I79" s="277" t="s">
        <v>237</v>
      </c>
      <c r="J79" s="277" t="s">
        <v>303</v>
      </c>
      <c r="K79" s="377"/>
      <c r="M79" s="83"/>
      <c r="O79" s="27"/>
    </row>
    <row r="80" spans="1:15">
      <c r="A80" s="279">
        <v>44667</v>
      </c>
      <c r="B80" s="277">
        <v>108</v>
      </c>
      <c r="C80" s="277">
        <v>5500</v>
      </c>
      <c r="D80" s="81">
        <f t="shared" si="9"/>
        <v>50.93</v>
      </c>
      <c r="E80" s="354"/>
      <c r="F80" s="277" t="s">
        <v>3525</v>
      </c>
      <c r="G80" s="245" t="s">
        <v>274</v>
      </c>
      <c r="H80" s="246" t="s">
        <v>158</v>
      </c>
      <c r="I80" s="277" t="s">
        <v>240</v>
      </c>
      <c r="J80" s="277" t="s">
        <v>158</v>
      </c>
      <c r="K80" s="377"/>
      <c r="M80" s="83"/>
      <c r="O80" s="27"/>
    </row>
    <row r="81" spans="1:15">
      <c r="A81" s="279">
        <v>44666</v>
      </c>
      <c r="B81" s="277">
        <v>99</v>
      </c>
      <c r="C81" s="277">
        <v>6500</v>
      </c>
      <c r="D81" s="81">
        <f t="shared" si="9"/>
        <v>65.66</v>
      </c>
      <c r="E81" s="354"/>
      <c r="F81" s="277" t="s">
        <v>3495</v>
      </c>
      <c r="G81" s="245" t="s">
        <v>274</v>
      </c>
      <c r="H81" s="246" t="s">
        <v>158</v>
      </c>
      <c r="I81" s="277" t="s">
        <v>240</v>
      </c>
      <c r="J81" s="277" t="s">
        <v>158</v>
      </c>
      <c r="K81" s="377"/>
      <c r="M81" s="83"/>
      <c r="O81" s="27"/>
    </row>
    <row r="82" spans="1:15">
      <c r="A82" s="279">
        <v>44661</v>
      </c>
      <c r="B82" s="277">
        <v>90</v>
      </c>
      <c r="C82" s="277">
        <v>4400</v>
      </c>
      <c r="D82" s="81">
        <f t="shared" si="9"/>
        <v>48.89</v>
      </c>
      <c r="E82" s="354"/>
      <c r="F82" s="277" t="s">
        <v>3493</v>
      </c>
      <c r="G82" s="245" t="s">
        <v>274</v>
      </c>
      <c r="H82" s="246" t="s">
        <v>158</v>
      </c>
      <c r="I82" s="277" t="s">
        <v>238</v>
      </c>
      <c r="J82" s="277" t="s">
        <v>158</v>
      </c>
      <c r="K82" s="377"/>
      <c r="M82" s="83"/>
      <c r="O82" s="27"/>
    </row>
    <row r="83" spans="1:15">
      <c r="A83" s="279">
        <v>44655</v>
      </c>
      <c r="B83" s="277">
        <v>90</v>
      </c>
      <c r="C83" s="277">
        <v>4600</v>
      </c>
      <c r="D83" s="81">
        <f t="shared" si="9"/>
        <v>51.11</v>
      </c>
      <c r="E83" s="354"/>
      <c r="F83" s="277" t="s">
        <v>3493</v>
      </c>
      <c r="G83" s="245" t="s">
        <v>274</v>
      </c>
      <c r="H83" s="246" t="s">
        <v>158</v>
      </c>
      <c r="I83" s="277" t="s">
        <v>242</v>
      </c>
      <c r="J83" s="277" t="s">
        <v>158</v>
      </c>
      <c r="K83" s="377"/>
      <c r="M83" s="83"/>
      <c r="O83" s="27"/>
    </row>
    <row r="84" spans="1:15">
      <c r="A84" s="279">
        <v>44653</v>
      </c>
      <c r="B84" s="277">
        <v>98</v>
      </c>
      <c r="C84" s="277">
        <v>5200</v>
      </c>
      <c r="D84" s="81">
        <f t="shared" si="9"/>
        <v>53.06</v>
      </c>
      <c r="E84" s="244">
        <f>ROUND(AVERAGE(D84),2)</f>
        <v>53.06</v>
      </c>
      <c r="F84" s="277" t="s">
        <v>3495</v>
      </c>
      <c r="G84" s="245" t="s">
        <v>274</v>
      </c>
      <c r="H84" s="246" t="s">
        <v>158</v>
      </c>
      <c r="I84" s="277" t="s">
        <v>237</v>
      </c>
      <c r="J84" s="277" t="s">
        <v>158</v>
      </c>
      <c r="K84" s="377"/>
      <c r="M84" s="83"/>
      <c r="O84" s="27"/>
    </row>
    <row r="85" spans="1:15">
      <c r="A85" s="279">
        <v>44643</v>
      </c>
      <c r="B85" s="277">
        <v>90</v>
      </c>
      <c r="C85" s="277">
        <v>4800</v>
      </c>
      <c r="D85" s="81">
        <f t="shared" si="9"/>
        <v>53.33</v>
      </c>
      <c r="E85" s="354">
        <f>ROUND(AVERAGE(D85:D107),2)</f>
        <v>53.38</v>
      </c>
      <c r="F85" s="277" t="s">
        <v>3493</v>
      </c>
      <c r="G85" s="245" t="s">
        <v>274</v>
      </c>
      <c r="H85" s="246" t="s">
        <v>158</v>
      </c>
      <c r="I85" s="277" t="s">
        <v>240</v>
      </c>
      <c r="J85" s="277" t="s">
        <v>158</v>
      </c>
      <c r="K85" s="377">
        <f>ROUND(AVERAGE(D85:D86),2)</f>
        <v>54.28</v>
      </c>
      <c r="M85" s="83"/>
      <c r="O85" s="27"/>
    </row>
    <row r="86" spans="1:15">
      <c r="A86" s="279">
        <v>44637</v>
      </c>
      <c r="B86" s="277">
        <v>67</v>
      </c>
      <c r="C86" s="277">
        <v>3700</v>
      </c>
      <c r="D86" s="81">
        <f t="shared" si="9"/>
        <v>55.22</v>
      </c>
      <c r="E86" s="354"/>
      <c r="F86" s="277" t="s">
        <v>3508</v>
      </c>
      <c r="G86" s="245" t="s">
        <v>274</v>
      </c>
      <c r="H86" s="246" t="s">
        <v>158</v>
      </c>
      <c r="I86" s="277" t="s">
        <v>244</v>
      </c>
      <c r="J86" s="277" t="s">
        <v>167</v>
      </c>
      <c r="K86" s="377"/>
      <c r="M86" s="83"/>
      <c r="O86" s="27"/>
    </row>
    <row r="87" spans="1:15">
      <c r="A87" s="279">
        <v>44618</v>
      </c>
      <c r="B87" s="277">
        <v>76</v>
      </c>
      <c r="C87" s="277">
        <v>4200</v>
      </c>
      <c r="D87" s="81">
        <f t="shared" si="9"/>
        <v>55.26</v>
      </c>
      <c r="E87" s="354"/>
      <c r="F87" s="277" t="s">
        <v>3493</v>
      </c>
      <c r="G87" s="245" t="s">
        <v>274</v>
      </c>
      <c r="H87" s="246"/>
      <c r="I87" s="277" t="s">
        <v>237</v>
      </c>
      <c r="J87" s="277" t="s">
        <v>158</v>
      </c>
      <c r="K87" s="377">
        <f>ROUND(AVERAGE(D87:D90),2)</f>
        <v>55.62</v>
      </c>
      <c r="M87" s="83"/>
      <c r="O87" s="27"/>
    </row>
    <row r="88" spans="1:15">
      <c r="A88" s="279">
        <v>44611</v>
      </c>
      <c r="B88" s="277">
        <v>90</v>
      </c>
      <c r="C88" s="277">
        <v>4400</v>
      </c>
      <c r="D88" s="81">
        <f t="shared" si="9"/>
        <v>48.89</v>
      </c>
      <c r="E88" s="354"/>
      <c r="F88" s="277" t="s">
        <v>3493</v>
      </c>
      <c r="G88" s="245" t="s">
        <v>274</v>
      </c>
      <c r="H88" s="246"/>
      <c r="I88" s="277" t="s">
        <v>238</v>
      </c>
      <c r="J88" s="277" t="s">
        <v>158</v>
      </c>
      <c r="K88" s="377"/>
      <c r="M88" s="83"/>
      <c r="O88" s="27"/>
    </row>
    <row r="89" spans="1:15">
      <c r="A89" s="279">
        <v>44609</v>
      </c>
      <c r="B89" s="277">
        <v>49</v>
      </c>
      <c r="C89" s="277">
        <v>3200</v>
      </c>
      <c r="D89" s="81">
        <f t="shared" si="9"/>
        <v>65.31</v>
      </c>
      <c r="E89" s="354"/>
      <c r="F89" s="277" t="s">
        <v>3508</v>
      </c>
      <c r="G89" s="245" t="s">
        <v>274</v>
      </c>
      <c r="H89" s="246"/>
      <c r="I89" s="277" t="s">
        <v>237</v>
      </c>
      <c r="J89" s="277" t="s">
        <v>303</v>
      </c>
      <c r="K89" s="377"/>
      <c r="M89" s="83"/>
      <c r="O89" s="27"/>
    </row>
    <row r="90" spans="1:15">
      <c r="A90" s="279">
        <v>44601</v>
      </c>
      <c r="B90" s="277">
        <v>66</v>
      </c>
      <c r="C90" s="277">
        <v>3500</v>
      </c>
      <c r="D90" s="81">
        <f t="shared" si="9"/>
        <v>53.03</v>
      </c>
      <c r="E90" s="354"/>
      <c r="F90" s="277" t="s">
        <v>3508</v>
      </c>
      <c r="G90" s="245" t="s">
        <v>274</v>
      </c>
      <c r="H90" s="246"/>
      <c r="I90" s="277" t="s">
        <v>239</v>
      </c>
      <c r="J90" s="277" t="s">
        <v>158</v>
      </c>
      <c r="K90" s="377"/>
      <c r="M90" s="83"/>
      <c r="O90" s="27"/>
    </row>
    <row r="91" spans="1:15">
      <c r="A91" s="279">
        <v>44588</v>
      </c>
      <c r="B91" s="277">
        <v>63</v>
      </c>
      <c r="C91" s="277">
        <v>3800</v>
      </c>
      <c r="D91" s="81">
        <f t="shared" si="9"/>
        <v>60.32</v>
      </c>
      <c r="E91" s="354"/>
      <c r="F91" s="277" t="s">
        <v>3508</v>
      </c>
      <c r="G91" s="245" t="s">
        <v>274</v>
      </c>
      <c r="H91" s="246"/>
      <c r="I91" s="277" t="s">
        <v>238</v>
      </c>
      <c r="J91" s="277" t="s">
        <v>246</v>
      </c>
      <c r="K91" s="377">
        <f>ROUND(AVERAGE(D91:D95),2)</f>
        <v>54.42</v>
      </c>
      <c r="M91" s="83"/>
      <c r="O91" s="27"/>
    </row>
    <row r="92" spans="1:15">
      <c r="A92" s="279">
        <v>44580</v>
      </c>
      <c r="B92" s="277">
        <v>90</v>
      </c>
      <c r="C92" s="277">
        <v>4600</v>
      </c>
      <c r="D92" s="81">
        <f t="shared" si="9"/>
        <v>51.11</v>
      </c>
      <c r="E92" s="354"/>
      <c r="F92" s="277" t="s">
        <v>3493</v>
      </c>
      <c r="G92" s="245" t="s">
        <v>274</v>
      </c>
      <c r="H92" s="246"/>
      <c r="I92" s="277" t="s">
        <v>237</v>
      </c>
      <c r="J92" s="277" t="s">
        <v>158</v>
      </c>
      <c r="K92" s="377"/>
      <c r="M92" s="83"/>
      <c r="O92" s="27"/>
    </row>
    <row r="93" spans="1:15">
      <c r="A93" s="279">
        <v>44566</v>
      </c>
      <c r="B93" s="277">
        <v>88</v>
      </c>
      <c r="C93" s="277">
        <v>4300</v>
      </c>
      <c r="D93" s="81">
        <f t="shared" si="9"/>
        <v>48.86</v>
      </c>
      <c r="E93" s="354"/>
      <c r="F93" s="277" t="s">
        <v>3548</v>
      </c>
      <c r="G93" s="245" t="s">
        <v>274</v>
      </c>
      <c r="H93" s="246"/>
      <c r="I93" s="277" t="s">
        <v>242</v>
      </c>
      <c r="J93" s="277" t="s">
        <v>167</v>
      </c>
      <c r="K93" s="377"/>
      <c r="M93" s="83"/>
      <c r="O93" s="27"/>
    </row>
    <row r="94" spans="1:15">
      <c r="A94" s="279">
        <v>44565</v>
      </c>
      <c r="B94" s="277">
        <v>90</v>
      </c>
      <c r="C94" s="277">
        <v>4000</v>
      </c>
      <c r="D94" s="81">
        <f t="shared" si="9"/>
        <v>44.44</v>
      </c>
      <c r="E94" s="354"/>
      <c r="F94" s="277" t="s">
        <v>3493</v>
      </c>
      <c r="G94" s="245" t="s">
        <v>274</v>
      </c>
      <c r="H94" s="246"/>
      <c r="I94" s="277" t="s">
        <v>240</v>
      </c>
      <c r="J94" s="277" t="s">
        <v>158</v>
      </c>
      <c r="K94" s="377"/>
      <c r="M94" s="83"/>
      <c r="O94" s="27"/>
    </row>
    <row r="95" spans="1:15">
      <c r="A95" s="279">
        <v>44563</v>
      </c>
      <c r="B95" s="277">
        <v>49</v>
      </c>
      <c r="C95" s="277">
        <v>3300</v>
      </c>
      <c r="D95" s="81">
        <f t="shared" si="9"/>
        <v>67.349999999999994</v>
      </c>
      <c r="E95" s="354"/>
      <c r="F95" s="277" t="s">
        <v>3508</v>
      </c>
      <c r="G95" s="245" t="s">
        <v>274</v>
      </c>
      <c r="H95" s="246"/>
      <c r="I95" s="277" t="s">
        <v>242</v>
      </c>
      <c r="J95" s="277" t="s">
        <v>245</v>
      </c>
      <c r="K95" s="377"/>
      <c r="M95" s="83"/>
      <c r="O95" s="27"/>
    </row>
    <row r="96" spans="1:15">
      <c r="A96" s="279">
        <v>44542</v>
      </c>
      <c r="B96" s="277">
        <v>90</v>
      </c>
      <c r="C96" s="277">
        <v>4800</v>
      </c>
      <c r="D96" s="81">
        <f t="shared" si="9"/>
        <v>53.33</v>
      </c>
      <c r="E96" s="354"/>
      <c r="F96" s="277" t="s">
        <v>3493</v>
      </c>
      <c r="G96" s="245" t="s">
        <v>274</v>
      </c>
      <c r="H96" s="246"/>
      <c r="I96" s="277" t="s">
        <v>238</v>
      </c>
      <c r="J96" s="277" t="s">
        <v>158</v>
      </c>
      <c r="K96" s="377">
        <f>ROUND(AVERAGE(D96:D99),2)</f>
        <v>54.77</v>
      </c>
      <c r="M96" s="83"/>
      <c r="O96" s="27"/>
    </row>
    <row r="97" spans="1:15">
      <c r="A97" s="279">
        <v>44539</v>
      </c>
      <c r="B97" s="277">
        <v>90</v>
      </c>
      <c r="C97" s="277">
        <v>5300</v>
      </c>
      <c r="D97" s="81">
        <f t="shared" si="9"/>
        <v>58.89</v>
      </c>
      <c r="E97" s="354"/>
      <c r="F97" s="277" t="s">
        <v>3493</v>
      </c>
      <c r="G97" s="245" t="s">
        <v>274</v>
      </c>
      <c r="H97" s="246"/>
      <c r="I97" s="277" t="s">
        <v>238</v>
      </c>
      <c r="J97" s="277" t="s">
        <v>158</v>
      </c>
      <c r="K97" s="377"/>
      <c r="M97" s="83"/>
      <c r="O97" s="27"/>
    </row>
    <row r="98" spans="1:15">
      <c r="A98" s="279">
        <v>44539</v>
      </c>
      <c r="B98" s="277">
        <v>63</v>
      </c>
      <c r="C98" s="277">
        <v>3500</v>
      </c>
      <c r="D98" s="81">
        <f t="shared" si="9"/>
        <v>55.56</v>
      </c>
      <c r="E98" s="354"/>
      <c r="F98" s="277" t="s">
        <v>3508</v>
      </c>
      <c r="G98" s="245" t="s">
        <v>274</v>
      </c>
      <c r="H98" s="246"/>
      <c r="I98" s="277" t="s">
        <v>239</v>
      </c>
      <c r="J98" s="277" t="s">
        <v>246</v>
      </c>
      <c r="K98" s="377"/>
      <c r="M98" s="83"/>
      <c r="O98" s="27"/>
    </row>
    <row r="99" spans="1:15">
      <c r="A99" s="279">
        <v>44534</v>
      </c>
      <c r="B99" s="277">
        <v>78</v>
      </c>
      <c r="C99" s="277">
        <v>4000</v>
      </c>
      <c r="D99" s="81">
        <f t="shared" si="9"/>
        <v>51.28</v>
      </c>
      <c r="E99" s="354"/>
      <c r="F99" s="277" t="s">
        <v>3493</v>
      </c>
      <c r="G99" s="245" t="s">
        <v>274</v>
      </c>
      <c r="H99" s="246"/>
      <c r="I99" s="277" t="s">
        <v>238</v>
      </c>
      <c r="J99" s="277" t="s">
        <v>158</v>
      </c>
      <c r="K99" s="377"/>
      <c r="M99" s="83"/>
      <c r="O99" s="27"/>
    </row>
    <row r="100" spans="1:15">
      <c r="A100" s="279">
        <v>44514</v>
      </c>
      <c r="B100" s="277">
        <v>90</v>
      </c>
      <c r="C100" s="277">
        <v>4500</v>
      </c>
      <c r="D100" s="81">
        <f t="shared" si="9"/>
        <v>50</v>
      </c>
      <c r="E100" s="354"/>
      <c r="F100" s="277" t="s">
        <v>3493</v>
      </c>
      <c r="G100" s="245" t="s">
        <v>274</v>
      </c>
      <c r="H100" s="246"/>
      <c r="I100" s="277" t="s">
        <v>244</v>
      </c>
      <c r="J100" s="277" t="s">
        <v>158</v>
      </c>
      <c r="K100" s="377">
        <f>ROUND(AVERAGE(D100:D104),2)</f>
        <v>50.65</v>
      </c>
      <c r="M100" s="83"/>
      <c r="O100" s="27"/>
    </row>
    <row r="101" spans="1:15">
      <c r="A101" s="279">
        <v>44514</v>
      </c>
      <c r="B101" s="277">
        <v>89</v>
      </c>
      <c r="C101" s="277">
        <v>4200</v>
      </c>
      <c r="D101" s="81">
        <f t="shared" si="9"/>
        <v>47.19</v>
      </c>
      <c r="E101" s="354"/>
      <c r="F101" s="277" t="s">
        <v>3493</v>
      </c>
      <c r="G101" s="245" t="s">
        <v>274</v>
      </c>
      <c r="H101" s="246"/>
      <c r="I101" s="277" t="s">
        <v>237</v>
      </c>
      <c r="J101" s="277" t="s">
        <v>158</v>
      </c>
      <c r="K101" s="377"/>
      <c r="M101" s="83"/>
      <c r="O101" s="27"/>
    </row>
    <row r="102" spans="1:15">
      <c r="A102" s="279">
        <v>44507</v>
      </c>
      <c r="B102" s="277">
        <v>90</v>
      </c>
      <c r="C102" s="277">
        <v>4300</v>
      </c>
      <c r="D102" s="81">
        <f t="shared" si="9"/>
        <v>47.78</v>
      </c>
      <c r="E102" s="354"/>
      <c r="F102" s="277" t="s">
        <v>3493</v>
      </c>
      <c r="G102" s="245" t="s">
        <v>274</v>
      </c>
      <c r="H102" s="246"/>
      <c r="I102" s="277" t="s">
        <v>244</v>
      </c>
      <c r="J102" s="277" t="s">
        <v>158</v>
      </c>
      <c r="K102" s="377"/>
      <c r="M102" s="83"/>
      <c r="O102" s="27"/>
    </row>
    <row r="103" spans="1:15">
      <c r="A103" s="279">
        <v>44505</v>
      </c>
      <c r="B103" s="277">
        <v>63.5</v>
      </c>
      <c r="C103" s="277">
        <v>3700</v>
      </c>
      <c r="D103" s="81">
        <f t="shared" si="9"/>
        <v>58.27</v>
      </c>
      <c r="E103" s="354"/>
      <c r="F103" s="277" t="s">
        <v>3508</v>
      </c>
      <c r="G103" s="245" t="s">
        <v>274</v>
      </c>
      <c r="H103" s="246"/>
      <c r="I103" s="277" t="s">
        <v>238</v>
      </c>
      <c r="J103" s="277" t="s">
        <v>167</v>
      </c>
      <c r="K103" s="377"/>
      <c r="M103" s="83"/>
      <c r="O103" s="27"/>
    </row>
    <row r="104" spans="1:15">
      <c r="A104" s="279">
        <v>44502</v>
      </c>
      <c r="B104" s="277">
        <v>80</v>
      </c>
      <c r="C104" s="277">
        <v>4000</v>
      </c>
      <c r="D104" s="81">
        <f t="shared" si="9"/>
        <v>50</v>
      </c>
      <c r="E104" s="354"/>
      <c r="F104" s="277" t="s">
        <v>3493</v>
      </c>
      <c r="G104" s="245" t="s">
        <v>274</v>
      </c>
      <c r="H104" s="246"/>
      <c r="I104" s="277" t="s">
        <v>240</v>
      </c>
      <c r="J104" s="277" t="s">
        <v>158</v>
      </c>
      <c r="K104" s="377"/>
      <c r="M104" s="83"/>
      <c r="O104" s="27"/>
    </row>
    <row r="105" spans="1:15">
      <c r="A105" s="279">
        <v>44500</v>
      </c>
      <c r="B105" s="277">
        <v>90</v>
      </c>
      <c r="C105" s="277">
        <v>4001</v>
      </c>
      <c r="D105" s="81">
        <f t="shared" si="9"/>
        <v>44.46</v>
      </c>
      <c r="E105" s="354"/>
      <c r="F105" s="277" t="s">
        <v>3493</v>
      </c>
      <c r="G105" s="245" t="s">
        <v>274</v>
      </c>
      <c r="H105" s="246"/>
      <c r="I105" s="277" t="s">
        <v>238</v>
      </c>
      <c r="J105" s="277" t="s">
        <v>158</v>
      </c>
      <c r="K105" s="377">
        <f>ROUND(AVERAGE(D105:D110),2)</f>
        <v>52.97</v>
      </c>
      <c r="M105" s="83"/>
      <c r="O105" s="27"/>
    </row>
    <row r="106" spans="1:15">
      <c r="A106" s="279">
        <v>44492</v>
      </c>
      <c r="B106" s="277">
        <v>99</v>
      </c>
      <c r="C106" s="277">
        <v>5100</v>
      </c>
      <c r="D106" s="81">
        <f t="shared" si="9"/>
        <v>51.52</v>
      </c>
      <c r="E106" s="354"/>
      <c r="F106" s="277" t="s">
        <v>3495</v>
      </c>
      <c r="G106" s="245" t="s">
        <v>274</v>
      </c>
      <c r="H106" s="246"/>
      <c r="I106" s="277" t="s">
        <v>244</v>
      </c>
      <c r="J106" s="277" t="s">
        <v>158</v>
      </c>
      <c r="K106" s="377"/>
      <c r="M106" s="83"/>
      <c r="O106" s="27"/>
    </row>
    <row r="107" spans="1:15">
      <c r="A107" s="279">
        <v>44481</v>
      </c>
      <c r="B107" s="277">
        <v>96</v>
      </c>
      <c r="C107" s="277">
        <v>5400</v>
      </c>
      <c r="D107" s="81">
        <f t="shared" si="9"/>
        <v>56.25</v>
      </c>
      <c r="E107" s="354"/>
      <c r="F107" s="277" t="s">
        <v>3495</v>
      </c>
      <c r="G107" s="245" t="s">
        <v>274</v>
      </c>
      <c r="H107" s="246"/>
      <c r="I107" s="277" t="s">
        <v>237</v>
      </c>
      <c r="J107" s="277" t="s">
        <v>158</v>
      </c>
      <c r="K107" s="377"/>
      <c r="M107" s="83"/>
      <c r="O107" s="27"/>
    </row>
    <row r="108" spans="1:15" s="82" customFormat="1">
      <c r="A108" s="279">
        <v>44477</v>
      </c>
      <c r="B108" s="277">
        <v>108</v>
      </c>
      <c r="C108" s="277">
        <v>6000</v>
      </c>
      <c r="D108" s="81">
        <f t="shared" si="9"/>
        <v>55.56</v>
      </c>
      <c r="E108" s="362">
        <f>ROUND(AVERAGE(D108:D114),2)</f>
        <v>58.8</v>
      </c>
      <c r="F108" s="277" t="s">
        <v>3525</v>
      </c>
      <c r="G108" s="245" t="s">
        <v>274</v>
      </c>
      <c r="H108" s="245" t="s">
        <v>158</v>
      </c>
      <c r="I108" s="277" t="s">
        <v>239</v>
      </c>
      <c r="J108" s="277" t="s">
        <v>158</v>
      </c>
      <c r="K108" s="377"/>
      <c r="M108" s="83"/>
    </row>
    <row r="109" spans="1:15" s="82" customFormat="1">
      <c r="A109" s="279">
        <v>44476</v>
      </c>
      <c r="B109" s="277">
        <v>90</v>
      </c>
      <c r="C109" s="277">
        <v>3900</v>
      </c>
      <c r="D109" s="81">
        <f t="shared" si="9"/>
        <v>43.33</v>
      </c>
      <c r="E109" s="362"/>
      <c r="F109" s="277" t="s">
        <v>3493</v>
      </c>
      <c r="G109" s="245" t="s">
        <v>274</v>
      </c>
      <c r="H109" s="245" t="s">
        <v>167</v>
      </c>
      <c r="I109" s="277" t="s">
        <v>238</v>
      </c>
      <c r="J109" s="277" t="s">
        <v>158</v>
      </c>
      <c r="K109" s="377"/>
      <c r="M109" s="83"/>
    </row>
    <row r="110" spans="1:15" s="82" customFormat="1">
      <c r="A110" s="279">
        <v>44470</v>
      </c>
      <c r="B110" s="277">
        <v>63</v>
      </c>
      <c r="C110" s="277">
        <v>4200</v>
      </c>
      <c r="D110" s="81">
        <f t="shared" si="9"/>
        <v>66.67</v>
      </c>
      <c r="E110" s="362"/>
      <c r="F110" s="277" t="s">
        <v>3508</v>
      </c>
      <c r="G110" s="245" t="s">
        <v>274</v>
      </c>
      <c r="H110" s="245" t="s">
        <v>158</v>
      </c>
      <c r="I110" s="277" t="s">
        <v>238</v>
      </c>
      <c r="J110" s="277" t="s">
        <v>246</v>
      </c>
      <c r="K110" s="377"/>
      <c r="M110" s="83"/>
    </row>
    <row r="111" spans="1:15" s="82" customFormat="1">
      <c r="A111" s="279">
        <v>44464</v>
      </c>
      <c r="B111" s="277">
        <v>49</v>
      </c>
      <c r="C111" s="277">
        <v>3700</v>
      </c>
      <c r="D111" s="81">
        <f t="shared" si="9"/>
        <v>75.510000000000005</v>
      </c>
      <c r="E111" s="362"/>
      <c r="F111" s="277" t="s">
        <v>3508</v>
      </c>
      <c r="G111" s="245" t="s">
        <v>274</v>
      </c>
      <c r="H111" s="245" t="s">
        <v>158</v>
      </c>
      <c r="I111" s="277" t="s">
        <v>240</v>
      </c>
      <c r="J111" s="277" t="s">
        <v>167</v>
      </c>
      <c r="K111" s="377">
        <f>ROUND(AVERAGE(D111:D117),2)</f>
        <v>60.09</v>
      </c>
      <c r="M111" s="83"/>
    </row>
    <row r="112" spans="1:15" s="82" customFormat="1">
      <c r="A112" s="279">
        <v>44462</v>
      </c>
      <c r="B112" s="277">
        <v>90</v>
      </c>
      <c r="C112" s="277">
        <v>4300</v>
      </c>
      <c r="D112" s="81">
        <f t="shared" si="9"/>
        <v>47.78</v>
      </c>
      <c r="E112" s="362"/>
      <c r="F112" s="277" t="s">
        <v>3493</v>
      </c>
      <c r="G112" s="245" t="s">
        <v>274</v>
      </c>
      <c r="H112" s="245" t="s">
        <v>158</v>
      </c>
      <c r="I112" s="277" t="s">
        <v>242</v>
      </c>
      <c r="J112" s="277" t="s">
        <v>158</v>
      </c>
      <c r="K112" s="377"/>
      <c r="M112" s="83"/>
    </row>
    <row r="113" spans="1:15" s="82" customFormat="1">
      <c r="A113" s="279">
        <v>44459</v>
      </c>
      <c r="B113" s="277">
        <v>90</v>
      </c>
      <c r="C113" s="277">
        <v>4800</v>
      </c>
      <c r="D113" s="81">
        <f t="shared" si="9"/>
        <v>53.33</v>
      </c>
      <c r="E113" s="362"/>
      <c r="F113" s="277" t="s">
        <v>3493</v>
      </c>
      <c r="G113" s="245" t="s">
        <v>274</v>
      </c>
      <c r="H113" s="245" t="s">
        <v>158</v>
      </c>
      <c r="I113" s="277" t="s">
        <v>244</v>
      </c>
      <c r="J113" s="277" t="s">
        <v>158</v>
      </c>
      <c r="K113" s="377"/>
      <c r="M113" s="83"/>
    </row>
    <row r="114" spans="1:15">
      <c r="A114" s="279">
        <v>44452</v>
      </c>
      <c r="B114" s="277">
        <v>49</v>
      </c>
      <c r="C114" s="277">
        <v>3400</v>
      </c>
      <c r="D114" s="81">
        <f t="shared" si="9"/>
        <v>69.39</v>
      </c>
      <c r="E114" s="362"/>
      <c r="F114" s="277" t="s">
        <v>3508</v>
      </c>
      <c r="G114" s="245" t="s">
        <v>274</v>
      </c>
      <c r="H114" s="245" t="s">
        <v>167</v>
      </c>
      <c r="I114" s="277" t="s">
        <v>238</v>
      </c>
      <c r="J114" s="277" t="s">
        <v>303</v>
      </c>
      <c r="K114" s="377"/>
      <c r="M114" s="83"/>
      <c r="O114" s="27"/>
    </row>
    <row r="115" spans="1:15">
      <c r="A115" s="279">
        <v>44451</v>
      </c>
      <c r="B115" s="277">
        <v>78</v>
      </c>
      <c r="C115" s="277">
        <v>4000</v>
      </c>
      <c r="D115" s="81">
        <f t="shared" si="9"/>
        <v>51.28</v>
      </c>
      <c r="E115" s="354">
        <f>ROUND(AVERAGE(D115:D121),2)</f>
        <v>57.76</v>
      </c>
      <c r="F115" s="277" t="s">
        <v>3493</v>
      </c>
      <c r="G115" s="245" t="s">
        <v>274</v>
      </c>
      <c r="H115" s="245" t="s">
        <v>158</v>
      </c>
      <c r="I115" s="277" t="s">
        <v>237</v>
      </c>
      <c r="J115" s="277" t="s">
        <v>158</v>
      </c>
      <c r="K115" s="377"/>
      <c r="M115" s="83"/>
      <c r="O115" s="27"/>
    </row>
    <row r="116" spans="1:15">
      <c r="A116" s="279">
        <v>44444</v>
      </c>
      <c r="B116" s="277">
        <v>90</v>
      </c>
      <c r="C116" s="277">
        <v>4400</v>
      </c>
      <c r="D116" s="81">
        <f t="shared" si="9"/>
        <v>48.89</v>
      </c>
      <c r="E116" s="354"/>
      <c r="F116" s="277" t="s">
        <v>3493</v>
      </c>
      <c r="G116" s="245" t="s">
        <v>274</v>
      </c>
      <c r="H116" s="245" t="s">
        <v>158</v>
      </c>
      <c r="I116" s="277" t="s">
        <v>240</v>
      </c>
      <c r="J116" s="277" t="s">
        <v>158</v>
      </c>
      <c r="K116" s="377"/>
      <c r="M116" s="83"/>
      <c r="O116" s="27"/>
    </row>
    <row r="117" spans="1:15">
      <c r="A117" s="279">
        <v>44443</v>
      </c>
      <c r="B117" s="277">
        <v>49.72</v>
      </c>
      <c r="C117" s="277">
        <v>3700</v>
      </c>
      <c r="D117" s="81">
        <f t="shared" si="9"/>
        <v>74.42</v>
      </c>
      <c r="E117" s="354"/>
      <c r="F117" s="277" t="s">
        <v>3508</v>
      </c>
      <c r="G117" s="245" t="s">
        <v>274</v>
      </c>
      <c r="H117" s="246" t="s">
        <v>158</v>
      </c>
      <c r="I117" s="277" t="s">
        <v>239</v>
      </c>
      <c r="J117" s="277" t="s">
        <v>245</v>
      </c>
      <c r="K117" s="377"/>
      <c r="M117" s="83"/>
      <c r="O117" s="27"/>
    </row>
    <row r="118" spans="1:15">
      <c r="A118" s="279">
        <v>44438</v>
      </c>
      <c r="B118" s="277">
        <v>89</v>
      </c>
      <c r="C118" s="277">
        <v>4300</v>
      </c>
      <c r="D118" s="81">
        <f t="shared" ref="D118:D123" si="10">ROUND(C118/B118,2)</f>
        <v>48.31</v>
      </c>
      <c r="E118" s="354"/>
      <c r="F118" s="277" t="s">
        <v>3493</v>
      </c>
      <c r="G118" s="245" t="s">
        <v>274</v>
      </c>
      <c r="H118" s="246" t="s">
        <v>167</v>
      </c>
      <c r="I118" s="277" t="s">
        <v>244</v>
      </c>
      <c r="J118" s="277" t="s">
        <v>158</v>
      </c>
      <c r="K118" s="377">
        <f>ROUND(AVERAGE(D118:D123),2)</f>
        <v>55.6</v>
      </c>
      <c r="M118" s="83"/>
      <c r="O118" s="27"/>
    </row>
    <row r="119" spans="1:15">
      <c r="A119" s="279">
        <v>44435</v>
      </c>
      <c r="B119" s="277">
        <v>50</v>
      </c>
      <c r="C119" s="277">
        <v>3500</v>
      </c>
      <c r="D119" s="81">
        <f t="shared" si="10"/>
        <v>70</v>
      </c>
      <c r="E119" s="354"/>
      <c r="F119" s="277" t="s">
        <v>3508</v>
      </c>
      <c r="G119" s="245" t="s">
        <v>274</v>
      </c>
      <c r="H119" s="246" t="s">
        <v>158</v>
      </c>
      <c r="I119" s="277" t="s">
        <v>238</v>
      </c>
      <c r="J119" s="277" t="s">
        <v>246</v>
      </c>
      <c r="K119" s="377"/>
      <c r="M119" s="83"/>
      <c r="O119" s="27"/>
    </row>
    <row r="120" spans="1:15">
      <c r="A120" s="279">
        <v>44429</v>
      </c>
      <c r="B120" s="277">
        <v>63</v>
      </c>
      <c r="C120" s="277">
        <v>3200</v>
      </c>
      <c r="D120" s="81">
        <f t="shared" si="10"/>
        <v>50.79</v>
      </c>
      <c r="E120" s="354"/>
      <c r="F120" s="277" t="s">
        <v>3508</v>
      </c>
      <c r="G120" s="245" t="s">
        <v>274</v>
      </c>
      <c r="H120" s="246" t="s">
        <v>158</v>
      </c>
      <c r="I120" s="277" t="s">
        <v>239</v>
      </c>
      <c r="J120" s="277" t="s">
        <v>167</v>
      </c>
      <c r="K120" s="377"/>
      <c r="M120" s="83"/>
      <c r="O120" s="27"/>
    </row>
    <row r="121" spans="1:15">
      <c r="A121" s="279">
        <v>44429</v>
      </c>
      <c r="B121" s="277">
        <v>99</v>
      </c>
      <c r="C121" s="277">
        <v>6000</v>
      </c>
      <c r="D121" s="81">
        <f t="shared" si="10"/>
        <v>60.61</v>
      </c>
      <c r="E121" s="354"/>
      <c r="F121" s="277" t="s">
        <v>3577</v>
      </c>
      <c r="G121" s="245" t="s">
        <v>274</v>
      </c>
      <c r="H121" s="246" t="s">
        <v>158</v>
      </c>
      <c r="I121" s="277" t="s">
        <v>240</v>
      </c>
      <c r="J121" s="277" t="s">
        <v>158</v>
      </c>
      <c r="K121" s="377"/>
      <c r="M121" s="83"/>
      <c r="O121" s="27"/>
    </row>
    <row r="122" spans="1:15">
      <c r="A122" s="279">
        <v>44421</v>
      </c>
      <c r="B122" s="277">
        <v>90</v>
      </c>
      <c r="C122" s="277">
        <v>4750</v>
      </c>
      <c r="D122" s="81">
        <f t="shared" si="10"/>
        <v>52.78</v>
      </c>
      <c r="E122" s="354">
        <f>ROUND(AVERAGE(D123:D132),2)</f>
        <v>51.11</v>
      </c>
      <c r="F122" s="277" t="s">
        <v>3493</v>
      </c>
      <c r="G122" s="245" t="s">
        <v>274</v>
      </c>
      <c r="H122" s="246" t="s">
        <v>167</v>
      </c>
      <c r="I122" s="277" t="s">
        <v>237</v>
      </c>
      <c r="J122" s="277" t="s">
        <v>158</v>
      </c>
      <c r="K122" s="377"/>
      <c r="M122" s="83"/>
      <c r="O122" s="27"/>
    </row>
    <row r="123" spans="1:15">
      <c r="A123" s="279">
        <v>44420</v>
      </c>
      <c r="B123" s="277">
        <v>90</v>
      </c>
      <c r="C123" s="277">
        <v>4600</v>
      </c>
      <c r="D123" s="81">
        <f t="shared" si="10"/>
        <v>51.11</v>
      </c>
      <c r="E123" s="354"/>
      <c r="F123" s="277" t="s">
        <v>3493</v>
      </c>
      <c r="G123" s="245" t="s">
        <v>274</v>
      </c>
      <c r="H123" s="246" t="s">
        <v>167</v>
      </c>
      <c r="I123" s="277" t="s">
        <v>240</v>
      </c>
      <c r="J123" s="277" t="s">
        <v>158</v>
      </c>
      <c r="K123" s="377"/>
      <c r="M123" s="83"/>
      <c r="O123" s="27"/>
    </row>
    <row r="124" spans="1:15">
      <c r="A124" s="296"/>
      <c r="B124" s="296"/>
      <c r="C124" s="296"/>
      <c r="D124" s="296"/>
      <c r="E124" s="354"/>
      <c r="F124" s="296"/>
      <c r="G124" s="296"/>
      <c r="H124" s="296" t="s">
        <v>167</v>
      </c>
      <c r="I124" s="296"/>
      <c r="J124" s="296"/>
      <c r="K124" s="83"/>
      <c r="M124" s="83"/>
      <c r="O124" s="27"/>
    </row>
    <row r="125" spans="1:15">
      <c r="A125" s="296"/>
      <c r="B125" s="296"/>
      <c r="C125" s="296"/>
      <c r="D125" s="296"/>
      <c r="E125" s="354"/>
      <c r="F125" s="296"/>
      <c r="G125" s="296"/>
      <c r="H125" s="296" t="s">
        <v>158</v>
      </c>
      <c r="I125" s="296"/>
      <c r="J125" s="296"/>
      <c r="K125" s="83"/>
      <c r="M125" s="83"/>
      <c r="O125" s="27"/>
    </row>
    <row r="126" spans="1:15">
      <c r="A126" s="296"/>
      <c r="B126" s="296"/>
      <c r="C126" s="296"/>
      <c r="D126" s="296"/>
      <c r="E126" s="354"/>
      <c r="F126" s="296"/>
      <c r="G126" s="296"/>
      <c r="H126" s="296" t="s">
        <v>241</v>
      </c>
      <c r="I126" s="296"/>
      <c r="J126" s="296"/>
      <c r="K126" s="83"/>
      <c r="M126" s="83"/>
      <c r="O126" s="27"/>
    </row>
    <row r="127" spans="1:15">
      <c r="A127" s="296"/>
      <c r="B127" s="296"/>
      <c r="C127" s="296"/>
      <c r="D127" s="296"/>
      <c r="E127" s="354"/>
      <c r="F127" s="296"/>
      <c r="G127" s="296"/>
      <c r="H127" s="296" t="s">
        <v>158</v>
      </c>
      <c r="I127" s="296"/>
      <c r="J127" s="296"/>
      <c r="K127" s="83"/>
      <c r="M127" s="83"/>
      <c r="O127" s="27"/>
    </row>
    <row r="128" spans="1:15">
      <c r="A128" s="296"/>
      <c r="B128" s="296"/>
      <c r="C128" s="296"/>
      <c r="D128" s="296"/>
      <c r="E128" s="354"/>
      <c r="F128" s="296"/>
      <c r="G128" s="296"/>
      <c r="H128" s="296" t="s">
        <v>158</v>
      </c>
      <c r="I128" s="296"/>
      <c r="J128" s="296"/>
      <c r="K128" s="83"/>
      <c r="M128" s="83"/>
      <c r="O128" s="27"/>
    </row>
    <row r="129" spans="1:15">
      <c r="A129" s="296"/>
      <c r="B129" s="296"/>
      <c r="C129" s="296"/>
      <c r="D129" s="296"/>
      <c r="E129" s="354"/>
      <c r="F129" s="296"/>
      <c r="G129" s="296"/>
      <c r="H129" s="296" t="s">
        <v>158</v>
      </c>
      <c r="I129" s="296"/>
      <c r="J129" s="296"/>
      <c r="K129" s="83"/>
      <c r="M129" s="83"/>
      <c r="O129" s="27"/>
    </row>
    <row r="130" spans="1:15">
      <c r="A130" s="296"/>
      <c r="B130" s="296"/>
      <c r="C130" s="296"/>
      <c r="D130" s="296"/>
      <c r="E130" s="354"/>
      <c r="F130" s="296"/>
      <c r="G130" s="296"/>
      <c r="H130" s="296" t="s">
        <v>158</v>
      </c>
      <c r="I130" s="296"/>
      <c r="J130" s="296"/>
      <c r="K130" s="83"/>
      <c r="M130" s="83"/>
      <c r="O130" s="27"/>
    </row>
    <row r="131" spans="1:15">
      <c r="A131" s="296"/>
      <c r="B131" s="296"/>
      <c r="C131" s="296"/>
      <c r="D131" s="296"/>
      <c r="E131" s="354"/>
      <c r="F131" s="296"/>
      <c r="G131" s="296"/>
      <c r="H131" s="296" t="s">
        <v>158</v>
      </c>
      <c r="I131" s="296"/>
      <c r="J131" s="296"/>
      <c r="K131" s="83"/>
      <c r="M131" s="83"/>
      <c r="O131" s="27"/>
    </row>
    <row r="132" spans="1:15">
      <c r="A132" s="296"/>
      <c r="B132" s="296"/>
      <c r="C132" s="296"/>
      <c r="D132" s="296"/>
      <c r="E132" s="354"/>
      <c r="F132" s="296"/>
      <c r="G132" s="296"/>
      <c r="H132" s="296" t="s">
        <v>158</v>
      </c>
      <c r="I132" s="296"/>
      <c r="J132" s="296"/>
      <c r="K132" s="83"/>
      <c r="M132" s="83"/>
      <c r="O132" s="27"/>
    </row>
    <row r="133" spans="1:15">
      <c r="A133" s="83"/>
      <c r="B133" s="83"/>
      <c r="C133" s="83"/>
      <c r="D133" s="83"/>
      <c r="E133" s="354" t="e">
        <f>ROUND(AVERAGE(D133:D138),2)</f>
        <v>#DIV/0!</v>
      </c>
      <c r="F133" s="83"/>
      <c r="G133" s="83"/>
      <c r="H133" s="83" t="s">
        <v>167</v>
      </c>
      <c r="I133" s="83"/>
      <c r="J133" s="83"/>
      <c r="K133" s="83"/>
      <c r="M133" s="83"/>
      <c r="O133" s="27"/>
    </row>
    <row r="134" spans="1:15">
      <c r="A134" s="83"/>
      <c r="B134" s="83"/>
      <c r="C134" s="83"/>
      <c r="D134" s="83"/>
      <c r="E134" s="354"/>
      <c r="F134" s="83"/>
      <c r="G134" s="83"/>
      <c r="H134" s="83" t="s">
        <v>158</v>
      </c>
      <c r="I134" s="83"/>
      <c r="J134" s="83"/>
      <c r="K134" s="83"/>
      <c r="M134" s="83"/>
      <c r="O134" s="27"/>
    </row>
    <row r="135" spans="1:15">
      <c r="A135" s="83"/>
      <c r="B135" s="83"/>
      <c r="C135" s="83"/>
      <c r="D135" s="83"/>
      <c r="E135" s="354"/>
      <c r="F135" s="83"/>
      <c r="G135" s="83"/>
      <c r="H135" s="83" t="s">
        <v>158</v>
      </c>
      <c r="I135" s="83"/>
      <c r="J135" s="83"/>
      <c r="K135" s="83"/>
      <c r="M135" s="83"/>
      <c r="O135" s="27"/>
    </row>
    <row r="136" spans="1:15">
      <c r="A136" s="83"/>
      <c r="B136" s="83"/>
      <c r="C136" s="83"/>
      <c r="D136" s="83"/>
      <c r="E136" s="354"/>
      <c r="F136" s="83"/>
      <c r="G136" s="83"/>
      <c r="H136" s="83" t="s">
        <v>158</v>
      </c>
      <c r="I136" s="83"/>
      <c r="J136" s="83"/>
      <c r="K136" s="83"/>
      <c r="M136" s="83"/>
      <c r="O136" s="27"/>
    </row>
    <row r="137" spans="1:15">
      <c r="A137" s="83"/>
      <c r="B137" s="83"/>
      <c r="C137" s="83"/>
      <c r="D137" s="83"/>
      <c r="E137" s="354"/>
      <c r="F137" s="83"/>
      <c r="G137" s="83"/>
      <c r="H137" s="83" t="s">
        <v>158</v>
      </c>
      <c r="I137" s="83"/>
      <c r="J137" s="83"/>
      <c r="K137" s="83"/>
      <c r="M137" s="83"/>
      <c r="O137" s="27"/>
    </row>
    <row r="138" spans="1:15">
      <c r="A138" s="83"/>
      <c r="B138" s="83"/>
      <c r="C138" s="83"/>
      <c r="D138" s="83"/>
      <c r="E138" s="354"/>
      <c r="F138" s="83"/>
      <c r="G138" s="83"/>
      <c r="H138" s="83" t="s">
        <v>158</v>
      </c>
      <c r="I138" s="83"/>
      <c r="J138" s="83"/>
      <c r="K138" s="83"/>
      <c r="M138" s="83"/>
      <c r="O138" s="27"/>
    </row>
    <row r="139" spans="1:15">
      <c r="A139" s="83"/>
      <c r="B139" s="83"/>
      <c r="C139" s="83"/>
      <c r="D139" s="83"/>
      <c r="E139" s="136" t="e">
        <f>ROUND(AVERAGE(D139),2)</f>
        <v>#DIV/0!</v>
      </c>
      <c r="F139" s="83"/>
      <c r="G139" s="83"/>
      <c r="H139" s="83" t="s">
        <v>158</v>
      </c>
      <c r="I139" s="83"/>
      <c r="J139" s="83"/>
      <c r="K139" s="83"/>
      <c r="M139" s="83"/>
      <c r="O139" s="27"/>
    </row>
    <row r="140" spans="1:15">
      <c r="A140" s="83"/>
      <c r="B140" s="83"/>
      <c r="C140" s="83"/>
      <c r="D140" s="83"/>
      <c r="E140" s="354" t="e">
        <f>ROUND(AVERAGE(D140:D142),2)</f>
        <v>#DIV/0!</v>
      </c>
      <c r="F140" s="83"/>
      <c r="G140" s="83"/>
      <c r="H140" s="83" t="s">
        <v>158</v>
      </c>
      <c r="I140" s="83"/>
      <c r="J140" s="83"/>
      <c r="K140" s="83"/>
      <c r="M140" s="83"/>
      <c r="O140" s="27"/>
    </row>
    <row r="141" spans="1:15">
      <c r="A141" s="83"/>
      <c r="B141" s="83"/>
      <c r="C141" s="83"/>
      <c r="D141" s="83"/>
      <c r="E141" s="354"/>
      <c r="F141" s="83"/>
      <c r="G141" s="83"/>
      <c r="H141" s="83" t="s">
        <v>158</v>
      </c>
      <c r="I141" s="83"/>
      <c r="J141" s="83"/>
      <c r="K141" s="83"/>
      <c r="M141" s="83"/>
      <c r="O141" s="27"/>
    </row>
    <row r="142" spans="1:15">
      <c r="A142" s="83"/>
      <c r="B142" s="83"/>
      <c r="C142" s="83"/>
      <c r="D142" s="83"/>
      <c r="E142" s="354"/>
      <c r="F142" s="83"/>
      <c r="G142" s="83"/>
      <c r="H142" s="83" t="s">
        <v>243</v>
      </c>
      <c r="I142" s="83"/>
      <c r="J142" s="83"/>
      <c r="K142" s="83"/>
      <c r="M142" s="83"/>
      <c r="O142" s="27"/>
    </row>
    <row r="143" spans="1:15">
      <c r="A143" s="83"/>
      <c r="B143" s="83"/>
      <c r="C143" s="83"/>
      <c r="D143" s="83"/>
      <c r="F143" s="83"/>
      <c r="I143" s="27"/>
      <c r="N143" s="43"/>
      <c r="O143" s="27"/>
    </row>
    <row r="144" spans="1:15">
      <c r="A144" s="83"/>
      <c r="B144" s="83"/>
      <c r="C144" s="83"/>
      <c r="D144" s="83"/>
      <c r="F144" s="83"/>
      <c r="I144" s="27"/>
      <c r="N144" s="43"/>
      <c r="O144" s="27"/>
    </row>
    <row r="145" spans="1:15">
      <c r="A145" s="27"/>
      <c r="B145" s="27"/>
      <c r="C145" s="27"/>
      <c r="D145" s="27"/>
      <c r="I145" s="27"/>
      <c r="N145" s="43"/>
      <c r="O145" s="27"/>
    </row>
    <row r="146" spans="1:15">
      <c r="A146" s="27"/>
      <c r="B146" s="27"/>
      <c r="C146" s="27"/>
      <c r="D146" s="27"/>
      <c r="E146" s="27"/>
      <c r="F146" s="27"/>
      <c r="G146" s="27"/>
      <c r="H146" s="27"/>
      <c r="I146" s="27"/>
      <c r="N146" s="43"/>
      <c r="O146" s="27"/>
    </row>
    <row r="147" spans="1:15">
      <c r="A147" s="27"/>
      <c r="B147" s="27"/>
      <c r="C147" s="27"/>
      <c r="D147" s="27"/>
      <c r="E147" s="27"/>
      <c r="F147" s="27"/>
      <c r="G147" s="27"/>
      <c r="H147" s="27"/>
      <c r="I147" s="27"/>
      <c r="N147" s="43"/>
      <c r="O147" s="27"/>
    </row>
    <row r="148" spans="1:15">
      <c r="A148" s="27"/>
      <c r="B148" s="27"/>
      <c r="C148" s="27"/>
      <c r="D148" s="27"/>
      <c r="E148" s="27"/>
      <c r="F148" s="27"/>
      <c r="G148" s="27"/>
      <c r="H148" s="27"/>
      <c r="I148" s="27"/>
      <c r="N148" s="43"/>
      <c r="O148" s="27"/>
    </row>
    <row r="149" spans="1:15">
      <c r="A149" s="27"/>
      <c r="B149" s="27"/>
      <c r="C149" s="27"/>
      <c r="D149" s="27"/>
      <c r="E149" s="27"/>
      <c r="F149" s="27"/>
      <c r="G149" s="27"/>
      <c r="H149" s="27"/>
      <c r="I149" s="27"/>
      <c r="N149" s="43"/>
      <c r="O149" s="27"/>
    </row>
    <row r="150" spans="1:15">
      <c r="A150" s="27"/>
      <c r="B150" s="27"/>
      <c r="C150" s="27"/>
      <c r="D150" s="27"/>
      <c r="E150" s="27"/>
      <c r="F150" s="27"/>
      <c r="G150" s="27"/>
      <c r="H150" s="27"/>
      <c r="I150" s="27"/>
      <c r="N150" s="43"/>
      <c r="O150" s="27"/>
    </row>
    <row r="151" spans="1:15">
      <c r="A151" s="27"/>
      <c r="B151" s="27"/>
      <c r="C151" s="27"/>
      <c r="D151" s="27"/>
      <c r="E151" s="27"/>
      <c r="F151" s="27"/>
      <c r="G151" s="27"/>
      <c r="H151" s="27"/>
      <c r="I151" s="27"/>
      <c r="N151" s="43"/>
      <c r="O151" s="27"/>
    </row>
    <row r="152" spans="1:15">
      <c r="A152" s="27"/>
      <c r="B152" s="27"/>
      <c r="C152" s="27"/>
      <c r="D152" s="27"/>
      <c r="E152" s="27"/>
      <c r="F152" s="27"/>
      <c r="G152" s="27"/>
      <c r="H152" s="27"/>
      <c r="I152" s="27"/>
      <c r="N152" s="43"/>
      <c r="O152" s="27"/>
    </row>
    <row r="153" spans="1:15">
      <c r="A153" s="27"/>
      <c r="B153" s="27"/>
      <c r="C153" s="27"/>
      <c r="D153" s="27"/>
      <c r="E153" s="27"/>
      <c r="F153" s="27"/>
      <c r="G153" s="27"/>
      <c r="H153" s="27"/>
      <c r="I153" s="27"/>
      <c r="N153" s="43"/>
      <c r="O153" s="27"/>
    </row>
    <row r="154" spans="1:15">
      <c r="A154" s="27"/>
      <c r="B154" s="27"/>
      <c r="C154" s="27"/>
      <c r="D154" s="27"/>
      <c r="E154" s="27"/>
      <c r="F154" s="27"/>
      <c r="G154" s="27"/>
      <c r="H154" s="27"/>
      <c r="I154" s="27"/>
      <c r="N154" s="43"/>
      <c r="O154" s="27"/>
    </row>
    <row r="155" spans="1:15">
      <c r="A155" s="27"/>
      <c r="B155" s="27"/>
      <c r="C155" s="27"/>
      <c r="D155" s="27"/>
      <c r="E155" s="27"/>
      <c r="F155" s="27"/>
      <c r="G155" s="27"/>
      <c r="H155" s="27"/>
      <c r="I155" s="27"/>
      <c r="N155" s="43"/>
      <c r="O155" s="27"/>
    </row>
    <row r="156" spans="1:15">
      <c r="A156" s="27"/>
      <c r="B156" s="27"/>
      <c r="C156" s="27"/>
      <c r="D156" s="27"/>
      <c r="E156" s="27"/>
      <c r="F156" s="27"/>
      <c r="G156" s="27"/>
      <c r="H156" s="27"/>
      <c r="I156" s="27"/>
      <c r="N156" s="43"/>
      <c r="O156" s="27"/>
    </row>
    <row r="157" spans="1:15">
      <c r="A157" s="27"/>
      <c r="B157" s="27"/>
      <c r="C157" s="27"/>
      <c r="D157" s="27"/>
      <c r="E157" s="27"/>
      <c r="F157" s="27"/>
      <c r="G157" s="27"/>
      <c r="H157" s="27"/>
      <c r="I157" s="27"/>
      <c r="N157" s="43"/>
      <c r="O157" s="27"/>
    </row>
    <row r="158" spans="1:15">
      <c r="A158" s="27"/>
      <c r="B158" s="27"/>
      <c r="C158" s="27"/>
      <c r="D158" s="27"/>
      <c r="E158" s="27"/>
      <c r="F158" s="27"/>
      <c r="G158" s="27"/>
      <c r="H158" s="27"/>
      <c r="I158" s="27"/>
      <c r="N158" s="43"/>
      <c r="O158" s="27"/>
    </row>
    <row r="159" spans="1:15">
      <c r="A159" s="27"/>
      <c r="B159" s="27"/>
      <c r="C159" s="27"/>
      <c r="D159" s="27"/>
      <c r="E159" s="27"/>
      <c r="F159" s="27"/>
      <c r="G159" s="27"/>
      <c r="H159" s="27"/>
      <c r="I159" s="27"/>
      <c r="N159" s="43"/>
      <c r="O159" s="27"/>
    </row>
    <row r="160" spans="1:15">
      <c r="A160" s="27"/>
      <c r="B160" s="27"/>
      <c r="C160" s="27"/>
      <c r="D160" s="27"/>
      <c r="E160" s="27"/>
      <c r="F160" s="27"/>
      <c r="G160" s="27"/>
      <c r="H160" s="27"/>
      <c r="I160" s="27"/>
      <c r="N160" s="43"/>
      <c r="O160" s="27"/>
    </row>
    <row r="161" spans="1:15">
      <c r="A161" s="27"/>
      <c r="B161" s="27"/>
      <c r="C161" s="27"/>
      <c r="D161" s="27"/>
      <c r="E161" s="27"/>
      <c r="F161" s="27"/>
      <c r="G161" s="27"/>
      <c r="H161" s="27"/>
      <c r="I161" s="27"/>
      <c r="N161" s="43"/>
      <c r="O161" s="27"/>
    </row>
    <row r="162" spans="1:15">
      <c r="A162" s="27"/>
      <c r="B162" s="27"/>
      <c r="C162" s="27"/>
      <c r="D162" s="27"/>
      <c r="E162" s="27"/>
      <c r="F162" s="27"/>
      <c r="G162" s="27"/>
      <c r="H162" s="27"/>
      <c r="I162" s="27"/>
      <c r="N162" s="43"/>
      <c r="O162" s="27"/>
    </row>
    <row r="163" spans="1:15">
      <c r="A163" s="27"/>
      <c r="B163" s="27"/>
      <c r="C163" s="27"/>
      <c r="D163" s="27"/>
      <c r="E163" s="27"/>
      <c r="F163" s="27"/>
      <c r="G163" s="27"/>
      <c r="H163" s="27"/>
      <c r="I163" s="27"/>
      <c r="M163" s="43"/>
      <c r="O163" s="27"/>
    </row>
    <row r="164" spans="1:15">
      <c r="A164" s="27"/>
      <c r="B164" s="27"/>
      <c r="C164" s="27"/>
      <c r="D164" s="27"/>
      <c r="E164" s="27"/>
      <c r="F164" s="27"/>
      <c r="G164" s="27"/>
      <c r="H164" s="27"/>
      <c r="I164" s="27"/>
      <c r="M164" s="43"/>
      <c r="O164" s="27"/>
    </row>
    <row r="165" spans="1:15">
      <c r="A165" s="27"/>
      <c r="B165" s="27"/>
      <c r="C165" s="27"/>
      <c r="D165" s="27"/>
      <c r="E165" s="27"/>
      <c r="F165" s="27"/>
      <c r="G165" s="27"/>
      <c r="H165" s="27"/>
      <c r="I165" s="27"/>
      <c r="M165" s="43"/>
      <c r="O165" s="27"/>
    </row>
    <row r="166" spans="1:15">
      <c r="A166" s="27"/>
      <c r="B166" s="27"/>
      <c r="C166" s="27"/>
      <c r="D166" s="27"/>
      <c r="E166" s="27"/>
      <c r="F166" s="27"/>
      <c r="G166" s="27"/>
      <c r="H166" s="27"/>
      <c r="I166" s="27"/>
      <c r="M166" s="43"/>
      <c r="O166" s="27"/>
    </row>
    <row r="167" spans="1:15">
      <c r="A167" s="27"/>
      <c r="B167" s="27"/>
      <c r="C167" s="27"/>
      <c r="D167" s="27"/>
      <c r="E167" s="27"/>
      <c r="F167" s="27"/>
      <c r="G167" s="27"/>
      <c r="H167" s="27"/>
      <c r="I167" s="27"/>
      <c r="M167" s="43"/>
      <c r="O167" s="27"/>
    </row>
    <row r="168" spans="1:15">
      <c r="A168" s="27"/>
      <c r="B168" s="27"/>
      <c r="C168" s="27"/>
      <c r="D168" s="27"/>
      <c r="E168" s="27"/>
      <c r="F168" s="27"/>
      <c r="G168" s="27"/>
      <c r="H168" s="27"/>
      <c r="I168" s="27"/>
      <c r="M168" s="43"/>
      <c r="O168" s="27"/>
    </row>
    <row r="169" spans="1:15">
      <c r="A169" s="27"/>
      <c r="B169" s="27"/>
      <c r="C169" s="27"/>
      <c r="D169" s="27"/>
      <c r="E169" s="27"/>
      <c r="F169" s="27"/>
      <c r="G169" s="27"/>
      <c r="H169" s="27"/>
      <c r="I169" s="27"/>
      <c r="M169" s="43"/>
      <c r="O169" s="27"/>
    </row>
    <row r="170" spans="1:15">
      <c r="A170" s="27"/>
      <c r="B170" s="27"/>
      <c r="C170" s="27"/>
      <c r="D170" s="27"/>
      <c r="E170" s="27"/>
      <c r="F170" s="27"/>
      <c r="G170" s="27"/>
      <c r="H170" s="27"/>
      <c r="I170" s="27"/>
      <c r="M170" s="43"/>
      <c r="O170" s="27"/>
    </row>
    <row r="171" spans="1:15">
      <c r="A171" s="27"/>
      <c r="B171" s="27"/>
      <c r="C171" s="27"/>
      <c r="D171" s="27"/>
      <c r="E171" s="27"/>
      <c r="F171" s="27"/>
      <c r="G171" s="27"/>
      <c r="H171" s="27"/>
      <c r="I171" s="27"/>
      <c r="M171" s="43"/>
      <c r="O171" s="27"/>
    </row>
    <row r="172" spans="1:15">
      <c r="A172" s="27"/>
      <c r="B172" s="27"/>
      <c r="C172" s="27"/>
      <c r="D172" s="27"/>
      <c r="E172" s="27"/>
      <c r="F172" s="27"/>
      <c r="G172" s="27"/>
      <c r="H172" s="27"/>
      <c r="I172" s="27"/>
      <c r="M172" s="43"/>
      <c r="O172" s="27"/>
    </row>
    <row r="173" spans="1:15">
      <c r="A173" s="27"/>
      <c r="B173" s="27"/>
      <c r="C173" s="27"/>
      <c r="D173" s="27"/>
      <c r="E173" s="27"/>
      <c r="F173" s="27"/>
      <c r="G173" s="27"/>
      <c r="H173" s="27"/>
      <c r="I173" s="27"/>
      <c r="M173" s="43"/>
      <c r="O173" s="27"/>
    </row>
    <row r="174" spans="1:15">
      <c r="A174" s="27"/>
      <c r="B174" s="27"/>
      <c r="C174" s="27"/>
      <c r="D174" s="27"/>
      <c r="E174" s="27"/>
      <c r="F174" s="27"/>
      <c r="G174" s="27"/>
      <c r="H174" s="27"/>
      <c r="I174" s="27"/>
      <c r="M174" s="43"/>
      <c r="O174" s="27"/>
    </row>
    <row r="175" spans="1:15">
      <c r="A175" s="27"/>
      <c r="B175" s="27"/>
      <c r="C175" s="27"/>
      <c r="D175" s="27"/>
      <c r="E175" s="27"/>
      <c r="F175" s="27"/>
      <c r="G175" s="27"/>
      <c r="H175" s="27"/>
      <c r="I175" s="27"/>
      <c r="M175" s="43"/>
      <c r="O175" s="27"/>
    </row>
    <row r="176" spans="1:15">
      <c r="A176" s="27"/>
      <c r="B176" s="27"/>
      <c r="C176" s="27"/>
      <c r="D176" s="27"/>
      <c r="E176" s="27"/>
      <c r="F176" s="27"/>
      <c r="G176" s="27"/>
      <c r="H176" s="27"/>
      <c r="I176" s="27"/>
      <c r="M176" s="43"/>
      <c r="O176" s="27"/>
    </row>
    <row r="177" spans="1:15">
      <c r="A177" s="27"/>
      <c r="B177" s="27"/>
      <c r="C177" s="27"/>
      <c r="D177" s="27"/>
      <c r="E177" s="27"/>
      <c r="F177" s="27"/>
      <c r="G177" s="27"/>
      <c r="H177" s="27"/>
      <c r="I177" s="27"/>
      <c r="M177" s="43"/>
      <c r="O177" s="27"/>
    </row>
    <row r="178" spans="1:15">
      <c r="A178" s="27"/>
      <c r="B178" s="27"/>
      <c r="C178" s="27"/>
      <c r="D178" s="27"/>
      <c r="E178" s="27"/>
      <c r="F178" s="27"/>
      <c r="G178" s="27"/>
      <c r="H178" s="27"/>
      <c r="I178" s="27"/>
      <c r="M178" s="43"/>
      <c r="O178" s="27"/>
    </row>
    <row r="179" spans="1:15">
      <c r="A179" s="27"/>
      <c r="B179" s="27"/>
      <c r="C179" s="27"/>
      <c r="D179" s="27"/>
      <c r="E179" s="27"/>
      <c r="F179" s="27"/>
      <c r="G179" s="27"/>
      <c r="H179" s="27"/>
      <c r="I179" s="27"/>
      <c r="M179" s="43"/>
      <c r="O179" s="27"/>
    </row>
    <row r="180" spans="1:15">
      <c r="A180" s="27"/>
      <c r="B180" s="27"/>
      <c r="C180" s="27"/>
      <c r="D180" s="27"/>
      <c r="E180" s="27"/>
      <c r="F180" s="27"/>
      <c r="G180" s="27"/>
      <c r="H180" s="27"/>
      <c r="I180" s="27"/>
      <c r="M180" s="43"/>
      <c r="O180" s="27"/>
    </row>
    <row r="181" spans="1:15">
      <c r="A181" s="27"/>
      <c r="B181" s="27"/>
      <c r="C181" s="27"/>
      <c r="D181" s="27"/>
      <c r="E181" s="27"/>
      <c r="F181" s="27"/>
      <c r="G181" s="27"/>
      <c r="H181" s="27"/>
      <c r="I181" s="27"/>
      <c r="M181" s="43"/>
      <c r="O181" s="27"/>
    </row>
    <row r="182" spans="1:15">
      <c r="A182" s="27"/>
      <c r="B182" s="27"/>
      <c r="C182" s="27"/>
      <c r="D182" s="27"/>
      <c r="E182" s="27"/>
      <c r="F182" s="27"/>
      <c r="G182" s="27"/>
      <c r="H182" s="27"/>
      <c r="I182" s="27"/>
      <c r="M182" s="43"/>
      <c r="O182" s="27"/>
    </row>
    <row r="183" spans="1:15">
      <c r="A183" s="27"/>
      <c r="B183" s="27"/>
      <c r="C183" s="27"/>
      <c r="D183" s="27"/>
      <c r="E183" s="27"/>
      <c r="F183" s="27"/>
      <c r="G183" s="27"/>
      <c r="H183" s="27"/>
      <c r="I183" s="27"/>
      <c r="M183" s="43"/>
      <c r="O183" s="27"/>
    </row>
    <row r="184" spans="1:15">
      <c r="A184" s="27"/>
      <c r="B184" s="27"/>
      <c r="C184" s="27"/>
      <c r="D184" s="27"/>
      <c r="E184" s="27"/>
      <c r="F184" s="27"/>
      <c r="G184" s="27"/>
      <c r="H184" s="27"/>
      <c r="I184" s="27"/>
      <c r="M184" s="43"/>
      <c r="O184" s="27"/>
    </row>
    <row r="185" spans="1:15">
      <c r="A185" s="27"/>
      <c r="B185" s="27"/>
      <c r="C185" s="27"/>
      <c r="D185" s="27"/>
      <c r="E185" s="27"/>
      <c r="F185" s="27"/>
      <c r="G185" s="27"/>
      <c r="H185" s="27"/>
      <c r="I185" s="27"/>
      <c r="M185" s="43"/>
      <c r="O185" s="27"/>
    </row>
    <row r="186" spans="1:15">
      <c r="A186" s="27"/>
      <c r="B186" s="27"/>
      <c r="C186" s="27"/>
      <c r="D186" s="27"/>
      <c r="E186" s="27"/>
      <c r="F186" s="27"/>
      <c r="G186" s="27"/>
      <c r="H186" s="27"/>
      <c r="I186" s="27"/>
      <c r="M186" s="43"/>
      <c r="O186" s="27"/>
    </row>
    <row r="187" spans="1:15">
      <c r="A187" s="27"/>
      <c r="B187" s="27"/>
      <c r="C187" s="27"/>
      <c r="D187" s="27"/>
      <c r="E187" s="27"/>
      <c r="F187" s="27"/>
      <c r="G187" s="27"/>
      <c r="H187" s="27"/>
      <c r="I187" s="27"/>
      <c r="M187" s="43"/>
      <c r="O187" s="27"/>
    </row>
    <row r="188" spans="1:15">
      <c r="A188" s="27"/>
      <c r="B188" s="27"/>
      <c r="C188" s="27"/>
      <c r="D188" s="27"/>
      <c r="E188" s="27"/>
      <c r="F188" s="27"/>
      <c r="G188" s="27"/>
      <c r="H188" s="27"/>
      <c r="I188" s="27"/>
      <c r="M188" s="43"/>
      <c r="O188" s="27"/>
    </row>
    <row r="189" spans="1:15">
      <c r="A189" s="27"/>
      <c r="B189" s="27"/>
      <c r="C189" s="27"/>
      <c r="D189" s="27"/>
      <c r="E189" s="27"/>
      <c r="F189" s="27"/>
      <c r="G189" s="27"/>
      <c r="H189" s="27"/>
      <c r="I189" s="27"/>
      <c r="M189" s="43"/>
      <c r="O189" s="27"/>
    </row>
    <row r="190" spans="1:15">
      <c r="A190" s="27"/>
      <c r="B190" s="27"/>
      <c r="C190" s="27"/>
      <c r="D190" s="27"/>
      <c r="E190" s="27"/>
      <c r="F190" s="27"/>
      <c r="G190" s="27"/>
      <c r="H190" s="27"/>
      <c r="I190" s="27"/>
      <c r="M190" s="43"/>
      <c r="O190" s="27"/>
    </row>
    <row r="191" spans="1:15">
      <c r="A191" s="27"/>
      <c r="B191" s="27"/>
      <c r="C191" s="27"/>
      <c r="D191" s="27"/>
      <c r="E191" s="27"/>
      <c r="F191" s="27"/>
      <c r="G191" s="27"/>
      <c r="H191" s="27"/>
      <c r="I191" s="27"/>
      <c r="M191" s="43"/>
      <c r="O191" s="27"/>
    </row>
    <row r="192" spans="1:15">
      <c r="A192" s="27"/>
      <c r="B192" s="27"/>
      <c r="C192" s="27"/>
      <c r="D192" s="27"/>
      <c r="E192" s="27"/>
      <c r="F192" s="27"/>
      <c r="G192" s="27"/>
      <c r="H192" s="27"/>
      <c r="I192" s="27"/>
      <c r="M192" s="43"/>
      <c r="O192" s="27"/>
    </row>
    <row r="193" spans="1:15">
      <c r="A193" s="27"/>
      <c r="B193" s="27"/>
      <c r="C193" s="27"/>
      <c r="D193" s="27"/>
      <c r="E193" s="27"/>
      <c r="F193" s="27"/>
      <c r="G193" s="27"/>
      <c r="H193" s="27"/>
      <c r="I193" s="27"/>
      <c r="M193" s="43"/>
      <c r="O193" s="27"/>
    </row>
    <row r="194" spans="1:15">
      <c r="A194" s="27"/>
      <c r="B194" s="27"/>
      <c r="C194" s="27"/>
      <c r="D194" s="27"/>
      <c r="E194" s="27"/>
      <c r="F194" s="27"/>
      <c r="G194" s="27"/>
      <c r="H194" s="27"/>
      <c r="I194" s="27"/>
      <c r="M194" s="43"/>
      <c r="O194" s="27"/>
    </row>
    <row r="195" spans="1:15">
      <c r="A195" s="27"/>
      <c r="B195" s="27"/>
      <c r="C195" s="27"/>
      <c r="D195" s="27"/>
      <c r="E195" s="27"/>
      <c r="F195" s="27"/>
      <c r="G195" s="27"/>
      <c r="H195" s="27"/>
      <c r="I195" s="27"/>
      <c r="M195" s="43"/>
      <c r="O195" s="27"/>
    </row>
    <row r="196" spans="1:15">
      <c r="A196" s="27"/>
      <c r="B196" s="27"/>
      <c r="C196" s="27"/>
      <c r="D196" s="27"/>
      <c r="E196" s="27"/>
      <c r="F196" s="27"/>
      <c r="G196" s="27"/>
      <c r="H196" s="27"/>
      <c r="I196" s="27"/>
      <c r="M196" s="43"/>
      <c r="O196" s="27"/>
    </row>
    <row r="197" spans="1:15">
      <c r="A197" s="27"/>
      <c r="B197" s="27"/>
      <c r="C197" s="27"/>
      <c r="D197" s="27"/>
      <c r="E197" s="27"/>
      <c r="F197" s="27"/>
      <c r="G197" s="27"/>
      <c r="H197" s="27"/>
      <c r="I197" s="27"/>
      <c r="M197" s="43"/>
      <c r="O197" s="27"/>
    </row>
    <row r="198" spans="1:15">
      <c r="A198" s="27"/>
      <c r="B198" s="27"/>
      <c r="C198" s="27"/>
      <c r="D198" s="27"/>
      <c r="E198" s="27"/>
      <c r="F198" s="27"/>
      <c r="G198" s="27"/>
      <c r="H198" s="27"/>
      <c r="I198" s="27"/>
      <c r="M198" s="43"/>
      <c r="O198" s="27"/>
    </row>
    <row r="199" spans="1:15">
      <c r="A199" s="27"/>
      <c r="B199" s="27"/>
      <c r="C199" s="27"/>
      <c r="D199" s="27"/>
      <c r="E199" s="27"/>
      <c r="F199" s="27"/>
      <c r="G199" s="27"/>
      <c r="H199" s="27"/>
      <c r="I199" s="27"/>
      <c r="M199" s="43"/>
      <c r="O199" s="27"/>
    </row>
    <row r="200" spans="1:15">
      <c r="A200" s="27"/>
      <c r="B200" s="27"/>
      <c r="C200" s="27"/>
      <c r="D200" s="27"/>
      <c r="E200" s="27"/>
      <c r="F200" s="27"/>
      <c r="G200" s="27"/>
      <c r="H200" s="27"/>
      <c r="I200" s="27"/>
      <c r="M200" s="43"/>
      <c r="O200" s="27"/>
    </row>
    <row r="201" spans="1:15">
      <c r="A201" s="27"/>
      <c r="B201" s="27"/>
      <c r="C201" s="27"/>
      <c r="D201" s="27"/>
      <c r="E201" s="27"/>
      <c r="F201" s="27"/>
      <c r="G201" s="27"/>
      <c r="H201" s="27"/>
      <c r="I201" s="27"/>
      <c r="M201" s="43"/>
      <c r="O201" s="27"/>
    </row>
    <row r="202" spans="1:15">
      <c r="A202" s="27"/>
      <c r="B202" s="27"/>
      <c r="C202" s="27"/>
      <c r="D202" s="27"/>
      <c r="E202" s="27"/>
      <c r="F202" s="27"/>
      <c r="G202" s="27"/>
      <c r="H202" s="27"/>
      <c r="I202" s="27"/>
      <c r="M202" s="43"/>
      <c r="O202" s="27"/>
    </row>
    <row r="203" spans="1:15">
      <c r="A203" s="27"/>
      <c r="B203" s="27"/>
      <c r="C203" s="27"/>
      <c r="D203" s="27"/>
      <c r="E203" s="27"/>
      <c r="F203" s="27"/>
      <c r="G203" s="27"/>
      <c r="H203" s="27"/>
      <c r="I203" s="27"/>
      <c r="M203" s="43"/>
      <c r="O203" s="27"/>
    </row>
    <row r="204" spans="1:15">
      <c r="A204" s="27"/>
      <c r="B204" s="27"/>
      <c r="C204" s="27"/>
      <c r="D204" s="27"/>
      <c r="E204" s="27"/>
      <c r="F204" s="27"/>
      <c r="G204" s="27"/>
      <c r="H204" s="27"/>
      <c r="I204" s="27"/>
      <c r="M204" s="43"/>
      <c r="O204" s="27"/>
    </row>
    <row r="205" spans="1:15">
      <c r="A205" s="27"/>
      <c r="B205" s="27"/>
      <c r="C205" s="27"/>
      <c r="D205" s="27"/>
      <c r="E205" s="27"/>
      <c r="F205" s="27"/>
      <c r="G205" s="27"/>
      <c r="H205" s="27"/>
      <c r="I205" s="27"/>
      <c r="M205" s="43"/>
      <c r="O205" s="27"/>
    </row>
    <row r="206" spans="1:15">
      <c r="A206" s="27"/>
      <c r="B206" s="27"/>
      <c r="C206" s="27"/>
      <c r="D206" s="27"/>
      <c r="E206" s="27"/>
      <c r="F206" s="27"/>
      <c r="G206" s="27"/>
      <c r="H206" s="27"/>
      <c r="I206" s="27"/>
      <c r="M206" s="43"/>
      <c r="O206" s="27"/>
    </row>
    <row r="207" spans="1:15">
      <c r="A207" s="27"/>
      <c r="B207" s="27"/>
      <c r="C207" s="27"/>
      <c r="D207" s="27"/>
      <c r="E207" s="27"/>
      <c r="F207" s="27"/>
      <c r="G207" s="27"/>
      <c r="H207" s="27"/>
      <c r="I207" s="27"/>
      <c r="M207" s="43"/>
      <c r="O207" s="27"/>
    </row>
    <row r="208" spans="1:15">
      <c r="A208" s="27"/>
      <c r="B208" s="27"/>
      <c r="C208" s="27"/>
      <c r="D208" s="27"/>
      <c r="E208" s="27"/>
      <c r="F208" s="27"/>
      <c r="G208" s="27"/>
      <c r="H208" s="27"/>
      <c r="I208" s="27"/>
      <c r="M208" s="43"/>
      <c r="O208" s="27"/>
    </row>
    <row r="209" spans="1:15">
      <c r="A209" s="27"/>
      <c r="B209" s="27"/>
      <c r="C209" s="27"/>
      <c r="D209" s="27"/>
      <c r="E209" s="27"/>
      <c r="F209" s="27"/>
      <c r="G209" s="27"/>
      <c r="H209" s="27"/>
      <c r="I209" s="27"/>
      <c r="M209" s="43"/>
      <c r="O209" s="27"/>
    </row>
    <row r="210" spans="1:15">
      <c r="A210" s="27"/>
      <c r="B210" s="27"/>
      <c r="C210" s="27"/>
      <c r="D210" s="27"/>
      <c r="E210" s="27"/>
      <c r="F210" s="27"/>
      <c r="G210" s="27"/>
      <c r="H210" s="27"/>
      <c r="I210" s="27"/>
      <c r="M210" s="43"/>
      <c r="O210" s="27"/>
    </row>
    <row r="211" spans="1:15">
      <c r="A211" s="27"/>
      <c r="B211" s="27"/>
      <c r="C211" s="27"/>
      <c r="D211" s="27"/>
      <c r="E211" s="27"/>
      <c r="F211" s="27"/>
      <c r="G211" s="27"/>
      <c r="H211" s="27"/>
      <c r="I211" s="27"/>
      <c r="M211" s="43"/>
      <c r="O211" s="27"/>
    </row>
    <row r="212" spans="1:15">
      <c r="A212" s="27"/>
      <c r="B212" s="27"/>
      <c r="C212" s="27"/>
      <c r="D212" s="27"/>
      <c r="E212" s="27"/>
      <c r="F212" s="27"/>
      <c r="G212" s="27"/>
      <c r="H212" s="27"/>
      <c r="I212" s="27"/>
      <c r="M212" s="43"/>
      <c r="O212" s="27"/>
    </row>
    <row r="213" spans="1:15">
      <c r="A213" s="27"/>
      <c r="B213" s="27"/>
      <c r="C213" s="27"/>
      <c r="D213" s="27"/>
      <c r="E213" s="27"/>
      <c r="F213" s="27"/>
      <c r="G213" s="27"/>
      <c r="H213" s="27"/>
      <c r="I213" s="27"/>
      <c r="M213" s="43"/>
      <c r="O213" s="27"/>
    </row>
    <row r="214" spans="1:15">
      <c r="A214" s="27"/>
      <c r="B214" s="27"/>
      <c r="C214" s="27"/>
      <c r="D214" s="27"/>
      <c r="E214" s="27"/>
      <c r="F214" s="27"/>
      <c r="G214" s="27"/>
      <c r="H214" s="27"/>
      <c r="I214" s="27"/>
      <c r="M214" s="43"/>
      <c r="O214" s="27"/>
    </row>
    <row r="215" spans="1:15">
      <c r="A215" s="27"/>
      <c r="B215" s="27"/>
      <c r="C215" s="27"/>
      <c r="D215" s="27"/>
      <c r="E215" s="27"/>
      <c r="F215" s="27"/>
      <c r="G215" s="27"/>
      <c r="H215" s="27"/>
      <c r="I215" s="27"/>
      <c r="M215" s="43"/>
      <c r="O215" s="27"/>
    </row>
    <row r="216" spans="1:15">
      <c r="A216" s="27"/>
      <c r="B216" s="27"/>
      <c r="C216" s="27"/>
      <c r="D216" s="27"/>
      <c r="E216" s="27"/>
      <c r="F216" s="27"/>
      <c r="G216" s="27"/>
      <c r="H216" s="27"/>
      <c r="I216" s="27"/>
      <c r="M216" s="43"/>
      <c r="O216" s="27"/>
    </row>
    <row r="217" spans="1:15">
      <c r="A217" s="27"/>
      <c r="B217" s="27"/>
      <c r="C217" s="27"/>
      <c r="D217" s="27"/>
      <c r="E217" s="27"/>
      <c r="F217" s="27"/>
      <c r="G217" s="27"/>
      <c r="H217" s="27"/>
      <c r="I217" s="27"/>
      <c r="M217" s="43"/>
      <c r="O217" s="27"/>
    </row>
    <row r="218" spans="1:15">
      <c r="A218" s="27"/>
      <c r="B218" s="27"/>
      <c r="C218" s="27"/>
      <c r="D218" s="27"/>
      <c r="E218" s="27"/>
      <c r="F218" s="27"/>
      <c r="G218" s="27"/>
      <c r="H218" s="27"/>
      <c r="I218" s="27"/>
      <c r="M218" s="43"/>
      <c r="O218" s="27"/>
    </row>
    <row r="219" spans="1:15">
      <c r="A219" s="27"/>
      <c r="B219" s="27"/>
      <c r="C219" s="27"/>
      <c r="D219" s="27"/>
      <c r="E219" s="27"/>
      <c r="F219" s="27"/>
      <c r="G219" s="27"/>
      <c r="H219" s="27"/>
      <c r="I219" s="27"/>
      <c r="M219" s="43"/>
      <c r="O219" s="27"/>
    </row>
    <row r="220" spans="1:15">
      <c r="A220" s="27"/>
      <c r="B220" s="27"/>
      <c r="C220" s="27"/>
      <c r="D220" s="27"/>
      <c r="E220" s="27"/>
      <c r="F220" s="27"/>
      <c r="G220" s="27"/>
      <c r="H220" s="27"/>
      <c r="I220" s="27"/>
      <c r="M220" s="43"/>
      <c r="O220" s="27"/>
    </row>
    <row r="221" spans="1:15">
      <c r="A221" s="27"/>
      <c r="B221" s="27"/>
      <c r="C221" s="27"/>
      <c r="D221" s="27"/>
      <c r="E221" s="27"/>
      <c r="F221" s="27"/>
      <c r="G221" s="27"/>
      <c r="H221" s="27"/>
      <c r="I221" s="27"/>
      <c r="M221" s="43"/>
      <c r="O221" s="27"/>
    </row>
    <row r="222" spans="1:15">
      <c r="A222" s="27"/>
      <c r="B222" s="27"/>
      <c r="C222" s="27"/>
      <c r="D222" s="27"/>
      <c r="E222" s="27"/>
      <c r="F222" s="27"/>
      <c r="G222" s="27"/>
      <c r="H222" s="27"/>
      <c r="I222" s="27"/>
      <c r="M222" s="43"/>
      <c r="O222" s="27"/>
    </row>
    <row r="223" spans="1:15">
      <c r="A223" s="27"/>
      <c r="B223" s="27"/>
      <c r="C223" s="27"/>
      <c r="D223" s="27"/>
      <c r="E223" s="27"/>
      <c r="F223" s="27"/>
      <c r="G223" s="27"/>
      <c r="H223" s="27"/>
      <c r="I223" s="27"/>
      <c r="M223" s="43"/>
      <c r="O223" s="27"/>
    </row>
    <row r="224" spans="1:15">
      <c r="A224" s="27"/>
      <c r="B224" s="27"/>
      <c r="C224" s="27"/>
      <c r="D224" s="27"/>
      <c r="E224" s="27"/>
      <c r="F224" s="27"/>
      <c r="G224" s="27"/>
      <c r="H224" s="27"/>
      <c r="I224" s="27"/>
    </row>
    <row r="225" spans="1:9">
      <c r="A225" s="27"/>
      <c r="B225" s="27"/>
      <c r="C225" s="27"/>
      <c r="D225" s="27"/>
      <c r="E225" s="27"/>
      <c r="F225" s="27"/>
      <c r="G225" s="27"/>
      <c r="H225" s="27"/>
      <c r="I225" s="27"/>
    </row>
    <row r="226" spans="1:9">
      <c r="A226" s="27"/>
      <c r="B226" s="27"/>
      <c r="C226" s="27"/>
      <c r="D226" s="27"/>
      <c r="E226" s="27"/>
      <c r="F226" s="27"/>
      <c r="G226" s="27"/>
      <c r="H226" s="27"/>
      <c r="I226" s="27"/>
    </row>
    <row r="227" spans="1:9">
      <c r="A227" s="27"/>
      <c r="B227" s="27"/>
      <c r="C227" s="27"/>
      <c r="D227" s="27"/>
      <c r="E227" s="27"/>
      <c r="F227" s="27"/>
      <c r="G227" s="27"/>
      <c r="H227" s="27"/>
      <c r="I227" s="27"/>
    </row>
  </sheetData>
  <mergeCells count="78">
    <mergeCell ref="F46:F48"/>
    <mergeCell ref="G46:G48"/>
    <mergeCell ref="K118:K123"/>
    <mergeCell ref="K111:K117"/>
    <mergeCell ref="K105:K110"/>
    <mergeCell ref="K100:K104"/>
    <mergeCell ref="K96:K99"/>
    <mergeCell ref="K91:K95"/>
    <mergeCell ref="K87:K90"/>
    <mergeCell ref="K85:K86"/>
    <mergeCell ref="K78:K84"/>
    <mergeCell ref="K73:K77"/>
    <mergeCell ref="K62:K72"/>
    <mergeCell ref="K53:K61"/>
    <mergeCell ref="F37:F39"/>
    <mergeCell ref="G37:G39"/>
    <mergeCell ref="F40:F42"/>
    <mergeCell ref="G40:G42"/>
    <mergeCell ref="F43:F45"/>
    <mergeCell ref="G43:G45"/>
    <mergeCell ref="G9:G11"/>
    <mergeCell ref="F12:F14"/>
    <mergeCell ref="G12:G14"/>
    <mergeCell ref="F20:F22"/>
    <mergeCell ref="G20:G22"/>
    <mergeCell ref="E108:E114"/>
    <mergeCell ref="E133:E138"/>
    <mergeCell ref="E140:E142"/>
    <mergeCell ref="E115:E121"/>
    <mergeCell ref="E122:E132"/>
    <mergeCell ref="E85:E107"/>
    <mergeCell ref="H43:H45"/>
    <mergeCell ref="H46:H48"/>
    <mergeCell ref="A33:F33"/>
    <mergeCell ref="A35:H35"/>
    <mergeCell ref="H37:H39"/>
    <mergeCell ref="H40:H42"/>
    <mergeCell ref="E67:E77"/>
    <mergeCell ref="E78:E83"/>
    <mergeCell ref="A50:F50"/>
    <mergeCell ref="E53:E59"/>
    <mergeCell ref="E60:E66"/>
    <mergeCell ref="A37:A39"/>
    <mergeCell ref="A40:A42"/>
    <mergeCell ref="A43:A45"/>
    <mergeCell ref="A46:A48"/>
    <mergeCell ref="H26:H28"/>
    <mergeCell ref="H29:H31"/>
    <mergeCell ref="H23:H25"/>
    <mergeCell ref="A23:A25"/>
    <mergeCell ref="H12:H14"/>
    <mergeCell ref="A16:F16"/>
    <mergeCell ref="A18:H18"/>
    <mergeCell ref="H20:H22"/>
    <mergeCell ref="A26:A28"/>
    <mergeCell ref="A29:A31"/>
    <mergeCell ref="F23:F25"/>
    <mergeCell ref="G23:G25"/>
    <mergeCell ref="F26:F28"/>
    <mergeCell ref="G26:G28"/>
    <mergeCell ref="F29:F31"/>
    <mergeCell ref="G29:G31"/>
    <mergeCell ref="A9:A11"/>
    <mergeCell ref="A12:A14"/>
    <mergeCell ref="A20:A22"/>
    <mergeCell ref="M4:M6"/>
    <mergeCell ref="A1:H1"/>
    <mergeCell ref="H3:H5"/>
    <mergeCell ref="L4:L6"/>
    <mergeCell ref="H6:H8"/>
    <mergeCell ref="H9:H11"/>
    <mergeCell ref="A3:A5"/>
    <mergeCell ref="A6:A8"/>
    <mergeCell ref="F3:F5"/>
    <mergeCell ref="G3:G5"/>
    <mergeCell ref="F6:F8"/>
    <mergeCell ref="G6:G8"/>
    <mergeCell ref="F9:F11"/>
  </mergeCells>
  <phoneticPr fontId="1"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5"/>
    <col min="2" max="2" width="15.125" style="5" customWidth="1"/>
    <col min="3" max="6" width="9" style="5"/>
    <col min="7" max="7" width="9" style="33"/>
    <col min="8" max="16384" width="9" style="5"/>
  </cols>
  <sheetData>
    <row r="1" spans="1:7">
      <c r="A1" s="5" t="s">
        <v>108</v>
      </c>
      <c r="B1" s="5" t="s">
        <v>114</v>
      </c>
      <c r="C1" s="5" t="s">
        <v>115</v>
      </c>
      <c r="D1" s="5" t="s">
        <v>116</v>
      </c>
      <c r="E1" s="5" t="s">
        <v>117</v>
      </c>
    </row>
    <row r="2" spans="1:7">
      <c r="A2" s="35" t="s">
        <v>109</v>
      </c>
      <c r="B2" s="48" t="s">
        <v>139</v>
      </c>
      <c r="C2" s="48">
        <v>2020</v>
      </c>
      <c r="D2" s="48" t="s">
        <v>123</v>
      </c>
      <c r="E2" s="48">
        <v>43.522167217325403</v>
      </c>
      <c r="F2" s="5">
        <v>5</v>
      </c>
      <c r="G2" s="34">
        <v>87</v>
      </c>
    </row>
    <row r="3" spans="1:7">
      <c r="A3" s="35" t="s">
        <v>109</v>
      </c>
      <c r="B3" s="48" t="s">
        <v>139</v>
      </c>
      <c r="C3" s="48">
        <v>2020</v>
      </c>
      <c r="D3" s="48" t="s">
        <v>124</v>
      </c>
      <c r="E3" s="48">
        <v>53.605829522646403</v>
      </c>
      <c r="F3" s="5">
        <v>6</v>
      </c>
    </row>
    <row r="4" spans="1:7">
      <c r="A4" s="35" t="s">
        <v>109</v>
      </c>
      <c r="B4" s="48" t="s">
        <v>139</v>
      </c>
      <c r="C4" s="48">
        <v>2020</v>
      </c>
      <c r="D4" s="48" t="s">
        <v>126</v>
      </c>
      <c r="E4" s="48">
        <v>56.609744377117003</v>
      </c>
      <c r="F4" s="5">
        <v>8</v>
      </c>
    </row>
    <row r="5" spans="1:7">
      <c r="A5" s="35" t="s">
        <v>109</v>
      </c>
      <c r="B5" s="48" t="s">
        <v>139</v>
      </c>
      <c r="C5" s="48">
        <v>2020</v>
      </c>
      <c r="D5" s="48" t="s">
        <v>127</v>
      </c>
      <c r="E5" s="48">
        <v>66.594442012169694</v>
      </c>
      <c r="F5" s="5">
        <v>9</v>
      </c>
    </row>
    <row r="6" spans="1:7">
      <c r="A6" s="35" t="s">
        <v>109</v>
      </c>
      <c r="B6" s="48" t="s">
        <v>139</v>
      </c>
      <c r="C6" s="48">
        <v>2020</v>
      </c>
      <c r="D6" s="48" t="s">
        <v>118</v>
      </c>
      <c r="E6" s="48">
        <v>57.9958612225237</v>
      </c>
      <c r="F6" s="5">
        <v>10</v>
      </c>
    </row>
    <row r="7" spans="1:7">
      <c r="A7" s="35" t="s">
        <v>109</v>
      </c>
      <c r="B7" s="48" t="s">
        <v>139</v>
      </c>
      <c r="C7" s="48">
        <v>2020</v>
      </c>
      <c r="D7" s="48" t="s">
        <v>119</v>
      </c>
      <c r="E7" s="48">
        <v>60.135790494665301</v>
      </c>
      <c r="F7" s="5">
        <v>11</v>
      </c>
    </row>
    <row r="8" spans="1:7">
      <c r="A8" s="35" t="s">
        <v>109</v>
      </c>
      <c r="B8" s="48" t="s">
        <v>139</v>
      </c>
      <c r="C8" s="48">
        <v>2020</v>
      </c>
      <c r="D8" s="48" t="s">
        <v>120</v>
      </c>
      <c r="E8" s="48">
        <v>59.194639160376198</v>
      </c>
      <c r="F8" s="5">
        <v>12</v>
      </c>
    </row>
    <row r="9" spans="1:7">
      <c r="A9" s="35" t="s">
        <v>109</v>
      </c>
      <c r="B9" s="48" t="s">
        <v>139</v>
      </c>
      <c r="C9" s="48">
        <v>2021</v>
      </c>
      <c r="D9" s="48" t="s">
        <v>121</v>
      </c>
      <c r="E9" s="48">
        <v>59.406607091768898</v>
      </c>
      <c r="F9" s="5">
        <v>1</v>
      </c>
    </row>
    <row r="10" spans="1:7">
      <c r="A10" s="35" t="s">
        <v>109</v>
      </c>
      <c r="B10" s="48" t="s">
        <v>139</v>
      </c>
      <c r="C10" s="48">
        <v>2021</v>
      </c>
      <c r="D10" s="48" t="s">
        <v>129</v>
      </c>
      <c r="E10" s="48">
        <v>57.542129058775103</v>
      </c>
      <c r="F10" s="5">
        <v>2</v>
      </c>
    </row>
    <row r="11" spans="1:7">
      <c r="A11" s="35" t="s">
        <v>109</v>
      </c>
      <c r="B11" s="48" t="s">
        <v>139</v>
      </c>
      <c r="C11" s="48">
        <v>2021</v>
      </c>
      <c r="D11" s="48" t="s">
        <v>128</v>
      </c>
      <c r="E11" s="48">
        <v>53.949777661522297</v>
      </c>
      <c r="F11" s="5">
        <v>3</v>
      </c>
    </row>
    <row r="12" spans="1:7">
      <c r="A12" s="35" t="s">
        <v>109</v>
      </c>
      <c r="B12" s="48" t="s">
        <v>139</v>
      </c>
      <c r="C12" s="48">
        <v>2021</v>
      </c>
      <c r="D12" s="48" t="s">
        <v>122</v>
      </c>
      <c r="E12" s="48">
        <v>61.594178262943501</v>
      </c>
      <c r="F12" s="5">
        <v>4</v>
      </c>
    </row>
    <row r="13" spans="1:7">
      <c r="A13" s="35" t="s">
        <v>109</v>
      </c>
      <c r="B13" s="49" t="s">
        <v>140</v>
      </c>
      <c r="C13" s="49">
        <v>2020</v>
      </c>
      <c r="D13" s="49" t="s">
        <v>123</v>
      </c>
      <c r="E13" s="49">
        <v>52.092689060535299</v>
      </c>
      <c r="F13" s="5">
        <v>5</v>
      </c>
      <c r="G13" s="34">
        <v>80</v>
      </c>
    </row>
    <row r="14" spans="1:7">
      <c r="A14" s="35" t="s">
        <v>109</v>
      </c>
      <c r="B14" s="49" t="s">
        <v>140</v>
      </c>
      <c r="C14" s="49">
        <v>2020</v>
      </c>
      <c r="D14" s="49" t="s">
        <v>124</v>
      </c>
      <c r="E14" s="49">
        <v>47.577221490264897</v>
      </c>
      <c r="F14" s="5">
        <v>6</v>
      </c>
    </row>
    <row r="15" spans="1:7">
      <c r="A15" s="35" t="s">
        <v>109</v>
      </c>
      <c r="B15" s="49" t="s">
        <v>140</v>
      </c>
      <c r="C15" s="49">
        <v>2020</v>
      </c>
      <c r="D15" s="49" t="s">
        <v>127</v>
      </c>
      <c r="E15" s="49">
        <v>45.863130261609399</v>
      </c>
      <c r="F15" s="5">
        <v>9</v>
      </c>
    </row>
    <row r="16" spans="1:7">
      <c r="A16" s="35" t="s">
        <v>109</v>
      </c>
      <c r="B16" s="49" t="s">
        <v>140</v>
      </c>
      <c r="C16" s="49">
        <v>2020</v>
      </c>
      <c r="D16" s="49" t="s">
        <v>118</v>
      </c>
      <c r="E16" s="49">
        <v>41.172985781990498</v>
      </c>
      <c r="F16" s="5">
        <v>10</v>
      </c>
    </row>
    <row r="17" spans="1:7">
      <c r="A17" s="35" t="s">
        <v>109</v>
      </c>
      <c r="B17" s="49" t="s">
        <v>140</v>
      </c>
      <c r="C17" s="49">
        <v>2020</v>
      </c>
      <c r="D17" s="49" t="s">
        <v>119</v>
      </c>
      <c r="E17" s="49">
        <v>40.7386409157739</v>
      </c>
      <c r="F17" s="5">
        <v>11</v>
      </c>
    </row>
    <row r="18" spans="1:7">
      <c r="A18" s="35" t="s">
        <v>109</v>
      </c>
      <c r="B18" s="49" t="s">
        <v>140</v>
      </c>
      <c r="C18" s="49">
        <v>2020</v>
      </c>
      <c r="D18" s="49" t="s">
        <v>120</v>
      </c>
      <c r="E18" s="49">
        <v>41.522866931559697</v>
      </c>
      <c r="F18" s="5">
        <v>12</v>
      </c>
    </row>
    <row r="19" spans="1:7">
      <c r="A19" s="35" t="s">
        <v>109</v>
      </c>
      <c r="B19" s="49" t="s">
        <v>140</v>
      </c>
      <c r="C19" s="49">
        <v>2021</v>
      </c>
      <c r="D19" s="49" t="s">
        <v>121</v>
      </c>
      <c r="E19" s="49">
        <v>57.832121612690003</v>
      </c>
      <c r="F19" s="5">
        <v>1</v>
      </c>
    </row>
    <row r="20" spans="1:7">
      <c r="A20" s="35" t="s">
        <v>109</v>
      </c>
      <c r="B20" s="49" t="s">
        <v>140</v>
      </c>
      <c r="C20" s="49">
        <v>2021</v>
      </c>
      <c r="D20" s="49" t="s">
        <v>129</v>
      </c>
      <c r="E20" s="49">
        <v>46.369728119508501</v>
      </c>
      <c r="F20" s="5">
        <v>2</v>
      </c>
    </row>
    <row r="21" spans="1:7">
      <c r="A21" s="35" t="s">
        <v>109</v>
      </c>
      <c r="B21" s="49" t="s">
        <v>140</v>
      </c>
      <c r="C21" s="49">
        <v>2021</v>
      </c>
      <c r="D21" s="49" t="s">
        <v>128</v>
      </c>
      <c r="E21" s="49">
        <v>43.261452170099197</v>
      </c>
      <c r="F21" s="5">
        <v>3</v>
      </c>
    </row>
    <row r="22" spans="1:7">
      <c r="A22" s="35" t="s">
        <v>109</v>
      </c>
      <c r="B22" s="49" t="s">
        <v>140</v>
      </c>
      <c r="C22" s="49">
        <v>2021</v>
      </c>
      <c r="D22" s="49" t="s">
        <v>122</v>
      </c>
      <c r="E22" s="49">
        <v>44.957723241905498</v>
      </c>
      <c r="F22" s="5">
        <v>4</v>
      </c>
    </row>
    <row r="23" spans="1:7">
      <c r="A23" s="50" t="s">
        <v>109</v>
      </c>
      <c r="B23" s="51" t="s">
        <v>138</v>
      </c>
      <c r="C23" s="51">
        <v>2020</v>
      </c>
      <c r="D23" s="51" t="s">
        <v>124</v>
      </c>
      <c r="E23" s="51">
        <v>52.645766931481198</v>
      </c>
      <c r="F23" s="5">
        <v>6</v>
      </c>
    </row>
    <row r="24" spans="1:7">
      <c r="A24" s="5" t="s">
        <v>109</v>
      </c>
      <c r="B24" s="51" t="s">
        <v>138</v>
      </c>
      <c r="C24" s="51">
        <v>2020</v>
      </c>
      <c r="D24" s="51" t="s">
        <v>125</v>
      </c>
      <c r="E24" s="51">
        <v>43.653825166430202</v>
      </c>
      <c r="F24" s="5">
        <v>7</v>
      </c>
      <c r="G24" s="34">
        <v>87</v>
      </c>
    </row>
    <row r="25" spans="1:7">
      <c r="A25" s="5" t="s">
        <v>109</v>
      </c>
      <c r="B25" s="51" t="s">
        <v>138</v>
      </c>
      <c r="C25" s="51">
        <v>2020</v>
      </c>
      <c r="D25" s="51" t="s">
        <v>126</v>
      </c>
      <c r="E25" s="51">
        <v>58.257282160270002</v>
      </c>
      <c r="F25" s="5">
        <v>8</v>
      </c>
    </row>
    <row r="26" spans="1:7">
      <c r="A26" s="5" t="s">
        <v>109</v>
      </c>
      <c r="B26" s="51" t="s">
        <v>138</v>
      </c>
      <c r="C26" s="51">
        <v>2020</v>
      </c>
      <c r="D26" s="51" t="s">
        <v>127</v>
      </c>
      <c r="E26" s="51">
        <v>56.353322224926501</v>
      </c>
      <c r="F26" s="5">
        <v>9</v>
      </c>
    </row>
    <row r="27" spans="1:7">
      <c r="A27" s="5" t="s">
        <v>109</v>
      </c>
      <c r="B27" s="51" t="s">
        <v>138</v>
      </c>
      <c r="C27" s="51">
        <v>2020</v>
      </c>
      <c r="D27" s="51" t="s">
        <v>118</v>
      </c>
      <c r="E27" s="51">
        <v>45.197244284523201</v>
      </c>
      <c r="F27" s="5">
        <v>10</v>
      </c>
    </row>
    <row r="28" spans="1:7">
      <c r="A28" s="5" t="s">
        <v>109</v>
      </c>
      <c r="B28" s="51" t="s">
        <v>138</v>
      </c>
      <c r="C28" s="51">
        <v>2020</v>
      </c>
      <c r="D28" s="51" t="s">
        <v>119</v>
      </c>
      <c r="E28" s="51">
        <v>57.8823182421471</v>
      </c>
      <c r="F28" s="5">
        <v>11</v>
      </c>
    </row>
    <row r="29" spans="1:7">
      <c r="A29" s="5" t="s">
        <v>109</v>
      </c>
      <c r="B29" s="51" t="s">
        <v>138</v>
      </c>
      <c r="C29" s="51">
        <v>2021</v>
      </c>
      <c r="D29" s="51" t="s">
        <v>121</v>
      </c>
      <c r="E29" s="51">
        <v>45.723900797424797</v>
      </c>
      <c r="F29" s="5">
        <v>1</v>
      </c>
    </row>
    <row r="30" spans="1:7">
      <c r="A30" s="5" t="s">
        <v>109</v>
      </c>
      <c r="B30" s="51" t="s">
        <v>138</v>
      </c>
      <c r="C30" s="51">
        <v>2021</v>
      </c>
      <c r="D30" s="51" t="s">
        <v>129</v>
      </c>
      <c r="E30" s="51">
        <v>57.300275482093603</v>
      </c>
      <c r="F30" s="5">
        <v>2</v>
      </c>
    </row>
    <row r="31" spans="1:7">
      <c r="A31" s="5" t="s">
        <v>109</v>
      </c>
      <c r="B31" s="51" t="s">
        <v>138</v>
      </c>
      <c r="C31" s="51">
        <v>2021</v>
      </c>
      <c r="D31" s="51" t="s">
        <v>128</v>
      </c>
      <c r="E31" s="51">
        <v>59.294396679513703</v>
      </c>
      <c r="F31" s="5">
        <v>3</v>
      </c>
    </row>
    <row r="32" spans="1:7">
      <c r="A32" s="5" t="s">
        <v>109</v>
      </c>
      <c r="B32" s="51" t="s">
        <v>138</v>
      </c>
      <c r="C32" s="51">
        <v>2021</v>
      </c>
      <c r="D32" s="51" t="s">
        <v>122</v>
      </c>
      <c r="E32" s="51">
        <v>47.574060493152899</v>
      </c>
      <c r="F32" s="5">
        <v>4</v>
      </c>
    </row>
    <row r="33" spans="1:7">
      <c r="A33" s="5" t="s">
        <v>109</v>
      </c>
      <c r="G33" s="34">
        <v>105</v>
      </c>
    </row>
    <row r="34" spans="1:7">
      <c r="A34" s="5" t="s">
        <v>109</v>
      </c>
    </row>
    <row r="35" spans="1:7">
      <c r="A35" s="5" t="s">
        <v>109</v>
      </c>
    </row>
    <row r="36" spans="1:7">
      <c r="A36" s="5" t="s">
        <v>109</v>
      </c>
    </row>
    <row r="37" spans="1:7">
      <c r="A37" s="5" t="s">
        <v>109</v>
      </c>
    </row>
    <row r="38" spans="1:7">
      <c r="A38" s="5" t="s">
        <v>109</v>
      </c>
    </row>
    <row r="39" spans="1:7">
      <c r="A39" s="5" t="s">
        <v>109</v>
      </c>
    </row>
    <row r="40" spans="1:7">
      <c r="A40" s="5" t="s">
        <v>109</v>
      </c>
    </row>
    <row r="41" spans="1:7">
      <c r="A41" s="5" t="s">
        <v>109</v>
      </c>
    </row>
    <row r="42" spans="1:7">
      <c r="A42" s="5" t="s">
        <v>109</v>
      </c>
    </row>
    <row r="43" spans="1:7">
      <c r="A43" s="5" t="s">
        <v>109</v>
      </c>
    </row>
    <row r="44" spans="1:7">
      <c r="A44" s="5" t="s">
        <v>109</v>
      </c>
    </row>
    <row r="45" spans="1:7">
      <c r="A45" s="5" t="s">
        <v>109</v>
      </c>
    </row>
    <row r="46" spans="1:7">
      <c r="A46" s="35" t="s">
        <v>109</v>
      </c>
      <c r="B46" s="37"/>
      <c r="C46" s="35"/>
      <c r="D46" s="35"/>
      <c r="E46" s="35"/>
      <c r="G46" s="34">
        <v>90</v>
      </c>
    </row>
    <row r="47" spans="1:7">
      <c r="A47" s="35" t="s">
        <v>109</v>
      </c>
      <c r="B47" s="37"/>
      <c r="C47" s="35"/>
      <c r="D47" s="35"/>
      <c r="E47" s="35"/>
    </row>
    <row r="48" spans="1:7">
      <c r="A48" s="35" t="s">
        <v>109</v>
      </c>
      <c r="B48" s="37"/>
      <c r="C48" s="35"/>
      <c r="D48" s="35"/>
      <c r="E48" s="35"/>
    </row>
    <row r="49" spans="1:7">
      <c r="A49" s="35" t="s">
        <v>109</v>
      </c>
      <c r="B49" s="37"/>
      <c r="C49" s="35"/>
      <c r="D49" s="35"/>
      <c r="E49" s="35"/>
    </row>
    <row r="50" spans="1:7">
      <c r="A50" s="35" t="s">
        <v>109</v>
      </c>
      <c r="B50" s="37"/>
      <c r="C50" s="35"/>
      <c r="D50" s="35"/>
      <c r="E50" s="35"/>
    </row>
    <row r="51" spans="1:7">
      <c r="A51" s="35" t="s">
        <v>109</v>
      </c>
      <c r="B51" s="37"/>
      <c r="C51" s="35"/>
      <c r="D51" s="35"/>
      <c r="E51" s="35"/>
    </row>
    <row r="52" spans="1:7">
      <c r="A52" s="35" t="s">
        <v>109</v>
      </c>
      <c r="B52" s="37"/>
      <c r="C52" s="35"/>
      <c r="D52" s="35"/>
      <c r="E52" s="35"/>
    </row>
    <row r="53" spans="1:7">
      <c r="A53" s="35" t="s">
        <v>109</v>
      </c>
      <c r="B53" s="37"/>
      <c r="C53" s="35"/>
      <c r="D53" s="35"/>
      <c r="E53" s="35"/>
    </row>
    <row r="54" spans="1:7">
      <c r="A54" s="35" t="s">
        <v>109</v>
      </c>
      <c r="B54" s="37"/>
      <c r="C54" s="35"/>
      <c r="D54" s="35"/>
      <c r="E54" s="35"/>
    </row>
    <row r="55" spans="1:7">
      <c r="A55" s="35" t="s">
        <v>109</v>
      </c>
      <c r="B55" s="37"/>
      <c r="C55" s="35"/>
      <c r="D55" s="35"/>
      <c r="E55" s="35"/>
    </row>
    <row r="56" spans="1:7">
      <c r="A56" s="35" t="s">
        <v>109</v>
      </c>
      <c r="B56" s="37"/>
      <c r="C56" s="35"/>
      <c r="D56" s="35"/>
      <c r="E56" s="35"/>
    </row>
    <row r="57" spans="1:7">
      <c r="A57" s="35" t="s">
        <v>109</v>
      </c>
      <c r="B57" s="37"/>
      <c r="C57" s="35"/>
      <c r="D57" s="35"/>
      <c r="E57" s="35"/>
    </row>
    <row r="58" spans="1:7">
      <c r="A58" s="35" t="s">
        <v>109</v>
      </c>
      <c r="B58" s="37"/>
      <c r="C58" s="35"/>
      <c r="D58" s="35"/>
      <c r="E58" s="35"/>
    </row>
    <row r="59" spans="1:7">
      <c r="A59" s="5" t="s">
        <v>109</v>
      </c>
      <c r="G59" s="34">
        <v>84</v>
      </c>
    </row>
    <row r="60" spans="1:7">
      <c r="A60" s="5" t="s">
        <v>109</v>
      </c>
    </row>
    <row r="61" spans="1:7">
      <c r="A61" s="5" t="s">
        <v>109</v>
      </c>
    </row>
    <row r="62" spans="1:7">
      <c r="A62" s="5" t="s">
        <v>109</v>
      </c>
    </row>
    <row r="63" spans="1:7">
      <c r="A63" s="5" t="s">
        <v>109</v>
      </c>
    </row>
    <row r="64" spans="1:7">
      <c r="A64" s="5" t="s">
        <v>109</v>
      </c>
    </row>
    <row r="65" spans="1:7">
      <c r="A65" s="5" t="s">
        <v>109</v>
      </c>
    </row>
    <row r="66" spans="1:7">
      <c r="A66" s="5" t="s">
        <v>109</v>
      </c>
    </row>
    <row r="67" spans="1:7">
      <c r="A67" s="5" t="s">
        <v>109</v>
      </c>
    </row>
    <row r="68" spans="1:7">
      <c r="A68" s="5" t="s">
        <v>109</v>
      </c>
    </row>
    <row r="69" spans="1:7">
      <c r="A69" s="5" t="s">
        <v>109</v>
      </c>
    </row>
    <row r="70" spans="1:7">
      <c r="A70" s="5" t="s">
        <v>109</v>
      </c>
    </row>
    <row r="71" spans="1:7">
      <c r="A71" s="5" t="s">
        <v>109</v>
      </c>
    </row>
    <row r="72" spans="1:7">
      <c r="A72" s="5" t="s">
        <v>109</v>
      </c>
      <c r="G72" s="34">
        <v>99</v>
      </c>
    </row>
    <row r="73" spans="1:7">
      <c r="A73" s="5" t="s">
        <v>109</v>
      </c>
    </row>
    <row r="74" spans="1:7">
      <c r="A74" s="5" t="s">
        <v>109</v>
      </c>
    </row>
    <row r="75" spans="1:7">
      <c r="A75" s="5" t="s">
        <v>109</v>
      </c>
    </row>
    <row r="76" spans="1:7">
      <c r="A76" s="5" t="s">
        <v>109</v>
      </c>
    </row>
    <row r="77" spans="1:7">
      <c r="A77" s="5" t="s">
        <v>109</v>
      </c>
    </row>
    <row r="78" spans="1:7">
      <c r="A78" s="5" t="s">
        <v>109</v>
      </c>
    </row>
    <row r="79" spans="1:7">
      <c r="A79" s="5" t="s">
        <v>109</v>
      </c>
    </row>
    <row r="80" spans="1:7">
      <c r="A80" s="5" t="s">
        <v>109</v>
      </c>
    </row>
    <row r="81" spans="1:7">
      <c r="A81" s="5" t="s">
        <v>109</v>
      </c>
    </row>
    <row r="82" spans="1:7">
      <c r="A82" s="5" t="s">
        <v>109</v>
      </c>
    </row>
    <row r="83" spans="1:7">
      <c r="A83" s="5" t="s">
        <v>109</v>
      </c>
    </row>
    <row r="84" spans="1:7">
      <c r="A84" s="5" t="s">
        <v>109</v>
      </c>
      <c r="G84" s="34">
        <v>104</v>
      </c>
    </row>
    <row r="85" spans="1:7">
      <c r="A85" s="5" t="s">
        <v>109</v>
      </c>
    </row>
    <row r="86" spans="1:7">
      <c r="A86" s="5" t="s">
        <v>109</v>
      </c>
    </row>
    <row r="87" spans="1:7">
      <c r="A87" s="5" t="s">
        <v>109</v>
      </c>
    </row>
    <row r="88" spans="1:7">
      <c r="A88" s="5" t="s">
        <v>109</v>
      </c>
    </row>
    <row r="89" spans="1:7">
      <c r="A89" s="5" t="s">
        <v>109</v>
      </c>
    </row>
    <row r="90" spans="1:7">
      <c r="A90" s="5" t="s">
        <v>109</v>
      </c>
    </row>
    <row r="91" spans="1:7">
      <c r="A91" s="5" t="s">
        <v>109</v>
      </c>
    </row>
    <row r="92" spans="1:7">
      <c r="A92" s="5" t="s">
        <v>109</v>
      </c>
    </row>
    <row r="93" spans="1:7">
      <c r="A93" s="5" t="s">
        <v>109</v>
      </c>
    </row>
    <row r="94" spans="1:7">
      <c r="A94" s="5" t="s">
        <v>109</v>
      </c>
    </row>
    <row r="95" spans="1:7">
      <c r="A95" s="5" t="s">
        <v>109</v>
      </c>
    </row>
    <row r="96" spans="1:7">
      <c r="A96" s="5" t="s">
        <v>109</v>
      </c>
    </row>
    <row r="97" spans="1:7">
      <c r="A97" s="5" t="s">
        <v>109</v>
      </c>
      <c r="G97" s="34">
        <v>80</v>
      </c>
    </row>
    <row r="98" spans="1:7">
      <c r="A98" s="5" t="s">
        <v>109</v>
      </c>
    </row>
    <row r="99" spans="1:7">
      <c r="A99" s="5" t="s">
        <v>109</v>
      </c>
    </row>
    <row r="100" spans="1:7">
      <c r="A100" s="5" t="s">
        <v>109</v>
      </c>
    </row>
    <row r="101" spans="1:7">
      <c r="A101" s="5" t="s">
        <v>109</v>
      </c>
    </row>
    <row r="102" spans="1:7">
      <c r="A102" s="5" t="s">
        <v>109</v>
      </c>
    </row>
    <row r="103" spans="1:7">
      <c r="A103" s="5" t="s">
        <v>109</v>
      </c>
    </row>
    <row r="104" spans="1:7">
      <c r="A104" s="5" t="s">
        <v>109</v>
      </c>
    </row>
    <row r="105" spans="1:7">
      <c r="A105" s="5" t="s">
        <v>109</v>
      </c>
    </row>
    <row r="106" spans="1:7">
      <c r="A106" s="5" t="s">
        <v>109</v>
      </c>
    </row>
    <row r="107" spans="1:7">
      <c r="A107" s="5" t="s">
        <v>109</v>
      </c>
    </row>
    <row r="108" spans="1:7">
      <c r="A108" s="5" t="s">
        <v>109</v>
      </c>
    </row>
    <row r="109" spans="1:7">
      <c r="A109" s="5" t="s">
        <v>109</v>
      </c>
    </row>
    <row r="110" spans="1:7">
      <c r="A110" s="5" t="s">
        <v>130</v>
      </c>
    </row>
    <row r="111" spans="1:7">
      <c r="A111" s="5" t="s">
        <v>130</v>
      </c>
    </row>
    <row r="112" spans="1:7">
      <c r="A112" s="5" t="s">
        <v>130</v>
      </c>
    </row>
    <row r="113" spans="1:1">
      <c r="A113" s="5" t="s">
        <v>130</v>
      </c>
    </row>
    <row r="114" spans="1:1">
      <c r="A114" s="5" t="s">
        <v>130</v>
      </c>
    </row>
    <row r="115" spans="1:1">
      <c r="A115" s="5" t="s">
        <v>130</v>
      </c>
    </row>
    <row r="116" spans="1:1">
      <c r="A116" s="5" t="s">
        <v>130</v>
      </c>
    </row>
    <row r="117" spans="1:1">
      <c r="A117" s="5" t="s">
        <v>130</v>
      </c>
    </row>
    <row r="118" spans="1:1">
      <c r="A118" s="5" t="s">
        <v>130</v>
      </c>
    </row>
    <row r="119" spans="1:1">
      <c r="A119" s="5" t="s">
        <v>130</v>
      </c>
    </row>
    <row r="120" spans="1:1">
      <c r="A120" s="5" t="s">
        <v>130</v>
      </c>
    </row>
    <row r="121" spans="1:1">
      <c r="A121" s="5" t="s">
        <v>130</v>
      </c>
    </row>
    <row r="122" spans="1:1">
      <c r="A122" s="5" t="s">
        <v>130</v>
      </c>
    </row>
    <row r="123" spans="1:1">
      <c r="A123" s="5" t="s">
        <v>130</v>
      </c>
    </row>
    <row r="124" spans="1:1">
      <c r="A124" s="5" t="s">
        <v>130</v>
      </c>
    </row>
    <row r="125" spans="1:1">
      <c r="A125" s="5" t="s">
        <v>130</v>
      </c>
    </row>
    <row r="126" spans="1:1">
      <c r="A126" s="5" t="s">
        <v>130</v>
      </c>
    </row>
    <row r="127" spans="1:1">
      <c r="A127" s="5" t="s">
        <v>130</v>
      </c>
    </row>
    <row r="128" spans="1:1">
      <c r="A128" s="5" t="s">
        <v>130</v>
      </c>
    </row>
    <row r="129" spans="1:1">
      <c r="A129" s="5" t="s">
        <v>130</v>
      </c>
    </row>
    <row r="130" spans="1:1">
      <c r="A130" s="5" t="s">
        <v>130</v>
      </c>
    </row>
    <row r="131" spans="1:1">
      <c r="A131" s="5" t="s">
        <v>130</v>
      </c>
    </row>
    <row r="132" spans="1:1">
      <c r="A132" s="5" t="s">
        <v>130</v>
      </c>
    </row>
    <row r="133" spans="1:1">
      <c r="A133" s="5" t="s">
        <v>130</v>
      </c>
    </row>
    <row r="134" spans="1:1">
      <c r="A134" s="5" t="s">
        <v>130</v>
      </c>
    </row>
    <row r="135" spans="1:1">
      <c r="A135" s="5" t="s">
        <v>130</v>
      </c>
    </row>
    <row r="136" spans="1:1">
      <c r="A136" s="5" t="s">
        <v>130</v>
      </c>
    </row>
    <row r="137" spans="1:1">
      <c r="A137" s="5" t="s">
        <v>130</v>
      </c>
    </row>
    <row r="138" spans="1:1">
      <c r="A138" s="5" t="s">
        <v>130</v>
      </c>
    </row>
    <row r="139" spans="1:1">
      <c r="A139" s="5" t="s">
        <v>130</v>
      </c>
    </row>
    <row r="140" spans="1:1">
      <c r="A140" s="5" t="s">
        <v>130</v>
      </c>
    </row>
    <row r="141" spans="1:1">
      <c r="A141" s="5" t="s">
        <v>130</v>
      </c>
    </row>
    <row r="142" spans="1:1">
      <c r="A142" s="5" t="s">
        <v>130</v>
      </c>
    </row>
    <row r="143" spans="1:1">
      <c r="A143" s="5" t="s">
        <v>130</v>
      </c>
    </row>
    <row r="144" spans="1:1">
      <c r="A144" s="5" t="s">
        <v>130</v>
      </c>
    </row>
    <row r="145" spans="1:1">
      <c r="A145" s="5" t="s">
        <v>130</v>
      </c>
    </row>
    <row r="146" spans="1:1">
      <c r="A146" s="5" t="s">
        <v>130</v>
      </c>
    </row>
    <row r="147" spans="1:1">
      <c r="A147" s="5" t="s">
        <v>130</v>
      </c>
    </row>
    <row r="148" spans="1:1">
      <c r="A148" s="5" t="s">
        <v>130</v>
      </c>
    </row>
    <row r="149" spans="1:1">
      <c r="A149" s="5" t="s">
        <v>130</v>
      </c>
    </row>
    <row r="150" spans="1:1">
      <c r="A150" s="5" t="s">
        <v>130</v>
      </c>
    </row>
    <row r="151" spans="1:1">
      <c r="A151" s="5" t="s">
        <v>130</v>
      </c>
    </row>
    <row r="152" spans="1:1">
      <c r="A152" s="5" t="s">
        <v>130</v>
      </c>
    </row>
    <row r="153" spans="1:1">
      <c r="A153" s="5" t="s">
        <v>130</v>
      </c>
    </row>
    <row r="154" spans="1:1">
      <c r="A154" s="5" t="s">
        <v>130</v>
      </c>
    </row>
    <row r="155" spans="1:1">
      <c r="A155" s="5" t="s">
        <v>130</v>
      </c>
    </row>
    <row r="156" spans="1:1">
      <c r="A156" s="5" t="s">
        <v>130</v>
      </c>
    </row>
    <row r="157" spans="1:1">
      <c r="A157" s="5" t="s">
        <v>130</v>
      </c>
    </row>
    <row r="158" spans="1:1">
      <c r="A158" s="5" t="s">
        <v>130</v>
      </c>
    </row>
    <row r="159" spans="1:1">
      <c r="A159" s="5" t="s">
        <v>130</v>
      </c>
    </row>
    <row r="160" spans="1:1">
      <c r="A160" s="5" t="s">
        <v>130</v>
      </c>
    </row>
    <row r="161" spans="1:1">
      <c r="A161" s="5" t="s">
        <v>130</v>
      </c>
    </row>
    <row r="162" spans="1:1">
      <c r="A162" s="5" t="s">
        <v>130</v>
      </c>
    </row>
    <row r="163" spans="1:1">
      <c r="A163" s="5" t="s">
        <v>130</v>
      </c>
    </row>
    <row r="164" spans="1:1">
      <c r="A164" s="5" t="s">
        <v>130</v>
      </c>
    </row>
    <row r="165" spans="1:1">
      <c r="A165" s="5" t="s">
        <v>130</v>
      </c>
    </row>
    <row r="166" spans="1:1">
      <c r="A166" s="5" t="s">
        <v>130</v>
      </c>
    </row>
    <row r="167" spans="1:1">
      <c r="A167" s="5" t="s">
        <v>130</v>
      </c>
    </row>
    <row r="168" spans="1:1">
      <c r="A168" s="5" t="s">
        <v>130</v>
      </c>
    </row>
    <row r="169" spans="1:1">
      <c r="A169" s="5" t="s">
        <v>130</v>
      </c>
    </row>
    <row r="170" spans="1:1">
      <c r="A170" s="5" t="s">
        <v>130</v>
      </c>
    </row>
    <row r="171" spans="1:1">
      <c r="A171" s="5" t="s">
        <v>130</v>
      </c>
    </row>
    <row r="172" spans="1:1">
      <c r="A172" s="5" t="s">
        <v>130</v>
      </c>
    </row>
    <row r="173" spans="1:1">
      <c r="A173" s="5" t="s">
        <v>130</v>
      </c>
    </row>
    <row r="174" spans="1:1">
      <c r="A174" s="5" t="s">
        <v>130</v>
      </c>
    </row>
    <row r="175" spans="1:1">
      <c r="A175" s="5" t="s">
        <v>130</v>
      </c>
    </row>
    <row r="176" spans="1:1">
      <c r="A176" s="5" t="s">
        <v>130</v>
      </c>
    </row>
    <row r="177" spans="1:1">
      <c r="A177" s="5" t="s">
        <v>130</v>
      </c>
    </row>
    <row r="178" spans="1:1">
      <c r="A178" s="5" t="s">
        <v>130</v>
      </c>
    </row>
    <row r="179" spans="1:1">
      <c r="A179" s="5" t="s">
        <v>130</v>
      </c>
    </row>
    <row r="180" spans="1:1">
      <c r="A180" s="5" t="s">
        <v>130</v>
      </c>
    </row>
    <row r="181" spans="1:1">
      <c r="A181" s="5" t="s">
        <v>130</v>
      </c>
    </row>
    <row r="182" spans="1:1">
      <c r="A182" s="5" t="s">
        <v>130</v>
      </c>
    </row>
    <row r="183" spans="1:1">
      <c r="A183" s="5" t="s">
        <v>130</v>
      </c>
    </row>
    <row r="184" spans="1:1">
      <c r="A184" s="5" t="s">
        <v>130</v>
      </c>
    </row>
    <row r="185" spans="1:1">
      <c r="A185" s="5" t="s">
        <v>130</v>
      </c>
    </row>
    <row r="186" spans="1:1">
      <c r="A186" s="5" t="s">
        <v>130</v>
      </c>
    </row>
    <row r="187" spans="1:1">
      <c r="A187" s="5" t="s">
        <v>130</v>
      </c>
    </row>
    <row r="188" spans="1:1">
      <c r="A188" s="5" t="s">
        <v>130</v>
      </c>
    </row>
    <row r="189" spans="1:1">
      <c r="A189" s="5" t="s">
        <v>130</v>
      </c>
    </row>
    <row r="190" spans="1:1">
      <c r="A190" s="5" t="s">
        <v>130</v>
      </c>
    </row>
    <row r="191" spans="1:1">
      <c r="A191" s="5" t="s">
        <v>130</v>
      </c>
    </row>
    <row r="192" spans="1:1">
      <c r="A192" s="5" t="s">
        <v>130</v>
      </c>
    </row>
    <row r="193" spans="1:1">
      <c r="A193" s="5" t="s">
        <v>130</v>
      </c>
    </row>
    <row r="194" spans="1:1">
      <c r="A194" s="5" t="s">
        <v>130</v>
      </c>
    </row>
    <row r="195" spans="1:1">
      <c r="A195" s="5" t="s">
        <v>130</v>
      </c>
    </row>
    <row r="196" spans="1:1">
      <c r="A196" s="5" t="s">
        <v>130</v>
      </c>
    </row>
    <row r="197" spans="1:1">
      <c r="A197" s="5" t="s">
        <v>130</v>
      </c>
    </row>
    <row r="198" spans="1:1">
      <c r="A198" s="5" t="s">
        <v>130</v>
      </c>
    </row>
    <row r="199" spans="1:1">
      <c r="A199" s="5" t="s">
        <v>130</v>
      </c>
    </row>
    <row r="200" spans="1:1">
      <c r="A200" s="5" t="s">
        <v>130</v>
      </c>
    </row>
    <row r="201" spans="1:1">
      <c r="A201" s="5" t="s">
        <v>130</v>
      </c>
    </row>
    <row r="202" spans="1:1">
      <c r="A202" s="5" t="s">
        <v>130</v>
      </c>
    </row>
    <row r="203" spans="1:1">
      <c r="A203" s="5" t="s">
        <v>130</v>
      </c>
    </row>
    <row r="204" spans="1:1">
      <c r="A204" s="5" t="s">
        <v>130</v>
      </c>
    </row>
    <row r="205" spans="1:1">
      <c r="A205" s="5" t="s">
        <v>130</v>
      </c>
    </row>
    <row r="206" spans="1:1">
      <c r="A206" s="5" t="s">
        <v>130</v>
      </c>
    </row>
    <row r="207" spans="1:1">
      <c r="A207" s="5" t="s">
        <v>130</v>
      </c>
    </row>
    <row r="208" spans="1:1">
      <c r="A208" s="5" t="s">
        <v>130</v>
      </c>
    </row>
    <row r="209" spans="1:1">
      <c r="A209" s="5" t="s">
        <v>130</v>
      </c>
    </row>
    <row r="210" spans="1:1">
      <c r="A210" s="5" t="s">
        <v>130</v>
      </c>
    </row>
    <row r="211" spans="1:1">
      <c r="A211" s="5" t="s">
        <v>130</v>
      </c>
    </row>
    <row r="212" spans="1:1">
      <c r="A212" s="5" t="s">
        <v>130</v>
      </c>
    </row>
    <row r="213" spans="1:1">
      <c r="A213" s="5" t="s">
        <v>130</v>
      </c>
    </row>
    <row r="214" spans="1:1">
      <c r="A214" s="5" t="s">
        <v>130</v>
      </c>
    </row>
    <row r="215" spans="1:1">
      <c r="A215" s="5" t="s">
        <v>130</v>
      </c>
    </row>
    <row r="216" spans="1:1">
      <c r="A216" s="5" t="s">
        <v>130</v>
      </c>
    </row>
    <row r="217" spans="1:1">
      <c r="A217" s="5" t="s">
        <v>130</v>
      </c>
    </row>
    <row r="218" spans="1:1">
      <c r="A218" s="5" t="s">
        <v>130</v>
      </c>
    </row>
    <row r="219" spans="1:1">
      <c r="A219" s="5" t="s">
        <v>130</v>
      </c>
    </row>
    <row r="220" spans="1:1">
      <c r="A220" s="5" t="s">
        <v>130</v>
      </c>
    </row>
    <row r="221" spans="1:1">
      <c r="A221" s="5" t="s">
        <v>130</v>
      </c>
    </row>
    <row r="222" spans="1:1">
      <c r="A222" s="5" t="s">
        <v>130</v>
      </c>
    </row>
    <row r="223" spans="1:1">
      <c r="A223" s="5" t="s">
        <v>130</v>
      </c>
    </row>
    <row r="224" spans="1:1">
      <c r="A224" s="5" t="s">
        <v>130</v>
      </c>
    </row>
    <row r="225" spans="1:1">
      <c r="A225" s="5" t="s">
        <v>130</v>
      </c>
    </row>
    <row r="226" spans="1:1">
      <c r="A226" s="5" t="s">
        <v>130</v>
      </c>
    </row>
    <row r="227" spans="1:1">
      <c r="A227" s="5" t="s">
        <v>130</v>
      </c>
    </row>
    <row r="228" spans="1:1">
      <c r="A228" s="5" t="s">
        <v>130</v>
      </c>
    </row>
    <row r="229" spans="1:1">
      <c r="A229" s="5" t="s">
        <v>131</v>
      </c>
    </row>
    <row r="230" spans="1:1">
      <c r="A230" s="5" t="s">
        <v>131</v>
      </c>
    </row>
    <row r="231" spans="1:1">
      <c r="A231" s="5" t="s">
        <v>131</v>
      </c>
    </row>
    <row r="232" spans="1:1">
      <c r="A232" s="5" t="s">
        <v>131</v>
      </c>
    </row>
    <row r="233" spans="1:1">
      <c r="A233" s="5" t="s">
        <v>131</v>
      </c>
    </row>
    <row r="234" spans="1:1">
      <c r="A234" s="5" t="s">
        <v>131</v>
      </c>
    </row>
    <row r="235" spans="1:1">
      <c r="A235" s="5" t="s">
        <v>131</v>
      </c>
    </row>
    <row r="236" spans="1:1">
      <c r="A236" s="5" t="s">
        <v>131</v>
      </c>
    </row>
    <row r="237" spans="1:1">
      <c r="A237" s="5" t="s">
        <v>131</v>
      </c>
    </row>
    <row r="238" spans="1:1">
      <c r="A238" s="5" t="s">
        <v>131</v>
      </c>
    </row>
    <row r="239" spans="1:1">
      <c r="A239" s="5" t="s">
        <v>131</v>
      </c>
    </row>
    <row r="240" spans="1:1">
      <c r="A240" s="5" t="s">
        <v>131</v>
      </c>
    </row>
    <row r="241" spans="1:1">
      <c r="A241" s="5" t="s">
        <v>131</v>
      </c>
    </row>
    <row r="242" spans="1:1">
      <c r="A242" s="5" t="s">
        <v>131</v>
      </c>
    </row>
    <row r="243" spans="1:1">
      <c r="A243" s="5" t="s">
        <v>131</v>
      </c>
    </row>
    <row r="244" spans="1:1">
      <c r="A244" s="5" t="s">
        <v>131</v>
      </c>
    </row>
    <row r="245" spans="1:1">
      <c r="A245" s="5" t="s">
        <v>131</v>
      </c>
    </row>
    <row r="246" spans="1:1">
      <c r="A246" s="5" t="s">
        <v>131</v>
      </c>
    </row>
    <row r="247" spans="1:1">
      <c r="A247" s="5" t="s">
        <v>131</v>
      </c>
    </row>
    <row r="248" spans="1:1">
      <c r="A248" s="5" t="s">
        <v>131</v>
      </c>
    </row>
    <row r="249" spans="1:1">
      <c r="A249" s="5" t="s">
        <v>131</v>
      </c>
    </row>
    <row r="250" spans="1:1">
      <c r="A250" s="5" t="s">
        <v>131</v>
      </c>
    </row>
    <row r="251" spans="1:1">
      <c r="A251" s="5" t="s">
        <v>131</v>
      </c>
    </row>
    <row r="252" spans="1:1">
      <c r="A252" s="5" t="s">
        <v>131</v>
      </c>
    </row>
    <row r="253" spans="1:1">
      <c r="A253" s="5" t="s">
        <v>131</v>
      </c>
    </row>
    <row r="254" spans="1:1">
      <c r="A254" s="5" t="s">
        <v>131</v>
      </c>
    </row>
    <row r="255" spans="1:1">
      <c r="A255" s="5" t="s">
        <v>131</v>
      </c>
    </row>
    <row r="256" spans="1:1">
      <c r="A256" s="5" t="s">
        <v>131</v>
      </c>
    </row>
    <row r="257" spans="1:1">
      <c r="A257" s="5" t="s">
        <v>131</v>
      </c>
    </row>
    <row r="258" spans="1:1">
      <c r="A258" s="5" t="s">
        <v>131</v>
      </c>
    </row>
    <row r="259" spans="1:1">
      <c r="A259" s="5" t="s">
        <v>131</v>
      </c>
    </row>
    <row r="260" spans="1:1">
      <c r="A260" s="5" t="s">
        <v>131</v>
      </c>
    </row>
    <row r="261" spans="1:1">
      <c r="A261" s="5" t="s">
        <v>131</v>
      </c>
    </row>
    <row r="262" spans="1:1">
      <c r="A262" s="5" t="s">
        <v>131</v>
      </c>
    </row>
    <row r="263" spans="1:1">
      <c r="A263" s="5" t="s">
        <v>131</v>
      </c>
    </row>
    <row r="264" spans="1:1">
      <c r="A264" s="5" t="s">
        <v>131</v>
      </c>
    </row>
    <row r="265" spans="1:1">
      <c r="A265" s="5" t="s">
        <v>131</v>
      </c>
    </row>
    <row r="266" spans="1:1">
      <c r="A266" s="5" t="s">
        <v>131</v>
      </c>
    </row>
    <row r="267" spans="1:1">
      <c r="A267" s="5" t="s">
        <v>131</v>
      </c>
    </row>
    <row r="268" spans="1:1">
      <c r="A268" s="5" t="s">
        <v>131</v>
      </c>
    </row>
    <row r="269" spans="1:1">
      <c r="A269" s="5" t="s">
        <v>131</v>
      </c>
    </row>
    <row r="270" spans="1:1">
      <c r="A270" s="5" t="s">
        <v>131</v>
      </c>
    </row>
    <row r="271" spans="1:1">
      <c r="A271" s="5" t="s">
        <v>131</v>
      </c>
    </row>
    <row r="272" spans="1:1">
      <c r="A272" s="5" t="s">
        <v>131</v>
      </c>
    </row>
    <row r="273" spans="1:1">
      <c r="A273" s="5" t="s">
        <v>131</v>
      </c>
    </row>
    <row r="274" spans="1:1">
      <c r="A274" s="5" t="s">
        <v>131</v>
      </c>
    </row>
    <row r="275" spans="1:1">
      <c r="A275" s="5" t="s">
        <v>131</v>
      </c>
    </row>
    <row r="276" spans="1:1">
      <c r="A276" s="5" t="s">
        <v>131</v>
      </c>
    </row>
    <row r="277" spans="1:1">
      <c r="A277" s="5" t="s">
        <v>131</v>
      </c>
    </row>
    <row r="278" spans="1:1">
      <c r="A278" s="5" t="s">
        <v>131</v>
      </c>
    </row>
    <row r="279" spans="1:1">
      <c r="A279" s="5" t="s">
        <v>131</v>
      </c>
    </row>
  </sheetData>
  <phoneticPr fontId="1"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比较法</vt:lpstr>
      <vt:lpstr>成本（静态）</vt:lpstr>
      <vt:lpstr>各小区租金结果</vt:lpstr>
      <vt:lpstr>系统读取表</vt:lpstr>
      <vt:lpstr>中信新城</vt:lpstr>
      <vt:lpstr>鹿海园三里</vt:lpstr>
      <vt:lpstr>鹿海园</vt:lpstr>
      <vt:lpstr>南海家园三里</vt:lpstr>
      <vt:lpstr>城研数据</vt:lpstr>
      <vt:lpstr>房产信息</vt:lpstr>
      <vt:lpstr>中指成交数据</vt:lpstr>
      <vt:lpstr>城研租金数据</vt:lpstr>
      <vt:lpstr>案例整理</vt:lpstr>
      <vt:lpstr>X83海梓嘉园房源明细</vt:lpstr>
      <vt:lpstr>X85金茂悦房源明细</vt:lpstr>
      <vt:lpstr>X86金域东郡房源明细</vt:lpstr>
      <vt:lpstr>X87金茂逸房源明细</vt:lpstr>
      <vt:lpstr>X88亦庄悦房屋明细</vt:lpstr>
      <vt:lpstr>X91亦庄逸房屋明细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2006-09-16T00:00:00Z</dcterms:created>
  <dcterms:modified xsi:type="dcterms:W3CDTF">2022-08-17T08:43:31Z</dcterms:modified>
</cp:coreProperties>
</file>