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文件夹\"/>
    </mc:Choice>
  </mc:AlternateContent>
  <bookViews>
    <workbookView xWindow="0" yWindow="0" windowWidth="13770" windowHeight="759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33" i="43" l="1"/>
  <c r="G3" i="43"/>
  <c r="D3" i="4"/>
  <c r="D40" i="43" l="1"/>
  <c r="F13" i="4"/>
  <c r="U6" i="43" l="1"/>
  <c r="U5" i="43"/>
  <c r="U4" i="43"/>
  <c r="U3" i="43"/>
  <c r="U2" i="43"/>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S12" i="78"/>
  <c r="T11" i="78"/>
  <c r="W30" i="78"/>
  <c r="N30" i="78"/>
  <c r="M30" i="78"/>
  <c r="P30" i="78" s="1"/>
  <c r="L30" i="78"/>
  <c r="I30" i="78"/>
  <c r="N29" i="78"/>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O12" i="78"/>
  <c r="V12" i="78" s="1"/>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M12" i="78"/>
  <c r="T12" i="78" s="1"/>
  <c r="N12" i="78"/>
  <c r="U12" i="78" s="1"/>
  <c r="N13" i="78"/>
  <c r="M13" i="78"/>
  <c r="P13" i="78" s="1"/>
  <c r="L13" i="78"/>
  <c r="K13" i="78"/>
  <c r="L12" i="78"/>
  <c r="K12" i="78"/>
  <c r="R12" i="78" s="1"/>
  <c r="L11" i="78"/>
  <c r="S11" i="78" s="1"/>
  <c r="K11" i="78"/>
  <c r="R11" i="78" s="1"/>
  <c r="L10" i="78"/>
  <c r="K10" i="78"/>
  <c r="L9" i="78"/>
  <c r="S9" i="78" s="1"/>
  <c r="K9" i="78"/>
  <c r="R9" i="78" s="1"/>
  <c r="L8" i="78"/>
  <c r="K8" i="78"/>
  <c r="L7" i="78"/>
  <c r="K7" i="78"/>
  <c r="L6" i="78"/>
  <c r="K6" i="78"/>
  <c r="L5" i="78"/>
  <c r="K5" i="78"/>
  <c r="S28" i="78" l="1"/>
  <c r="R10" i="78"/>
  <c r="U11" i="78"/>
  <c r="R5" i="78"/>
  <c r="U9" i="78"/>
  <c r="S10" i="78"/>
  <c r="V11" i="78"/>
  <c r="U26" i="78"/>
  <c r="U27" i="78"/>
  <c r="T28" i="78"/>
  <c r="W28" i="78" s="1"/>
  <c r="T27" i="78"/>
  <c r="W27" i="78" s="1"/>
  <c r="T26" i="78"/>
  <c r="W26" i="78" s="1"/>
  <c r="U28" i="78"/>
  <c r="T29" i="78"/>
  <c r="W29" i="78" s="1"/>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P22"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C17" i="45"/>
  <c r="D17" i="45"/>
  <c r="E17" i="45"/>
  <c r="F17" i="45"/>
  <c r="G17" i="45"/>
  <c r="H17" i="45"/>
  <c r="L37" i="43"/>
  <c r="Q37" i="43" s="1"/>
  <c r="N37" i="43"/>
  <c r="N36" i="43"/>
  <c r="O36" i="43"/>
  <c r="P36" i="43"/>
  <c r="Q36" i="43"/>
  <c r="M36" i="43"/>
  <c r="O37" i="43"/>
  <c r="M37" i="43"/>
  <c r="P37" i="43"/>
  <c r="G14" i="73"/>
  <c r="F14" i="73"/>
  <c r="E14" i="73"/>
  <c r="G13" i="73"/>
  <c r="F13" i="73"/>
  <c r="E13" i="73"/>
  <c r="R9" i="71"/>
  <c r="Q9" i="71"/>
  <c r="P9" i="71"/>
  <c r="O9" i="71"/>
  <c r="R43" i="77"/>
  <c r="R35" i="77" s="1"/>
  <c r="U34" i="77" s="1"/>
  <c r="R40" i="77"/>
  <c r="R41" i="77" s="1"/>
  <c r="F36" i="77"/>
  <c r="R34" i="77"/>
  <c r="R33" i="77"/>
  <c r="C30" i="77"/>
  <c r="R27" i="77"/>
  <c r="M24" i="77"/>
  <c r="R23" i="77"/>
  <c r="C23" i="77"/>
  <c r="R22" i="77"/>
  <c r="R21" i="77"/>
  <c r="N19" i="77"/>
  <c r="R18" i="77"/>
  <c r="D18" i="77"/>
  <c r="R17" i="77"/>
  <c r="D17" i="77"/>
  <c r="R16" i="77"/>
  <c r="R19" i="77" s="1"/>
  <c r="D16" i="77"/>
  <c r="D15" i="77"/>
  <c r="N14" i="77"/>
  <c r="M14" i="77"/>
  <c r="D14" i="77"/>
  <c r="R13" i="77"/>
  <c r="R12" i="77"/>
  <c r="D12" i="77"/>
  <c r="D11" i="77" s="1"/>
  <c r="R11" i="77"/>
  <c r="E11" i="77"/>
  <c r="E7" i="77" s="1"/>
  <c r="C27" i="77" s="1"/>
  <c r="R10" i="77"/>
  <c r="D10" i="77"/>
  <c r="R9" i="77"/>
  <c r="R14" i="77" s="1"/>
  <c r="D9" i="77"/>
  <c r="R8" i="77"/>
  <c r="R7" i="77"/>
  <c r="D7" i="77"/>
  <c r="C26" i="77" s="1"/>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F40"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A2" i="53"/>
  <c r="B19" i="72" s="1"/>
  <c r="K59" i="67"/>
  <c r="K59" i="15"/>
  <c r="P74" i="15"/>
  <c r="P61" i="15"/>
  <c r="D116" i="39"/>
  <c r="E116" i="39"/>
  <c r="F116" i="39"/>
  <c r="G116" i="39"/>
  <c r="H116" i="39"/>
  <c r="I116" i="39"/>
  <c r="J116" i="39"/>
  <c r="K116" i="39"/>
  <c r="L116" i="39"/>
  <c r="M116" i="39"/>
  <c r="C116" i="39"/>
  <c r="A21" i="62"/>
  <c r="A20" i="62"/>
  <c r="A22" i="5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s="1"/>
  <c r="E109" i="9"/>
  <c r="A124" i="9"/>
  <c r="B44" i="72"/>
  <c r="B42" i="72"/>
  <c r="B69" i="72"/>
  <c r="B68" i="72"/>
  <c r="B63" i="72"/>
  <c r="B62" i="72"/>
  <c r="B67" i="72"/>
  <c r="B66"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s="1"/>
  <c r="F77" i="71"/>
  <c r="V77" i="71"/>
  <c r="C77" i="71"/>
  <c r="C76" i="71" s="1"/>
  <c r="D76" i="71" s="1"/>
  <c r="B77" i="71"/>
  <c r="T77" i="71"/>
  <c r="R76" i="71"/>
  <c r="Q76" i="71"/>
  <c r="P76" i="71"/>
  <c r="O76" i="71"/>
  <c r="G76" i="71"/>
  <c r="G75" i="71" s="1"/>
  <c r="B76" i="71"/>
  <c r="B75" i="71"/>
  <c r="R75" i="71"/>
  <c r="Q75" i="71"/>
  <c r="P75" i="71"/>
  <c r="O75" i="71"/>
  <c r="R74" i="71"/>
  <c r="Q74" i="71"/>
  <c r="P74" i="71"/>
  <c r="O74" i="71"/>
  <c r="D74" i="71"/>
  <c r="R73" i="71"/>
  <c r="Q73" i="71"/>
  <c r="P73" i="71"/>
  <c r="O73" i="71"/>
  <c r="G73" i="71"/>
  <c r="W73" i="71" s="1"/>
  <c r="F73" i="71"/>
  <c r="V73" i="71" s="1"/>
  <c r="C73" i="71"/>
  <c r="U73" i="71" s="1"/>
  <c r="B73" i="71"/>
  <c r="R72" i="71"/>
  <c r="Q72" i="71"/>
  <c r="P72" i="71"/>
  <c r="O72" i="71"/>
  <c r="G72" i="71"/>
  <c r="G71" i="71" s="1"/>
  <c r="R71" i="71"/>
  <c r="Q71" i="71"/>
  <c r="P71" i="71"/>
  <c r="O71" i="71"/>
  <c r="R70" i="71"/>
  <c r="Q70" i="71"/>
  <c r="P70" i="71"/>
  <c r="O70" i="71"/>
  <c r="D70" i="71"/>
  <c r="G69" i="71"/>
  <c r="G68" i="71" s="1"/>
  <c r="F69" i="71"/>
  <c r="Q69" i="71"/>
  <c r="C69" i="71"/>
  <c r="B69" i="71"/>
  <c r="T69"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C35" i="71" s="1"/>
  <c r="C36" i="71" s="1"/>
  <c r="O34" i="71"/>
  <c r="B35" i="71" s="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F39" i="71"/>
  <c r="F40" i="71" s="1"/>
  <c r="F41" i="71" s="1"/>
  <c r="V41" i="71" s="1"/>
  <c r="F35" i="71"/>
  <c r="F36" i="71" s="1"/>
  <c r="F37" i="71" s="1"/>
  <c r="V37" i="71" s="1"/>
  <c r="Q29" i="71"/>
  <c r="F29" i="71" s="1"/>
  <c r="V69" i="71"/>
  <c r="F68" i="71"/>
  <c r="R29" i="71"/>
  <c r="R69" i="71"/>
  <c r="F72" i="71"/>
  <c r="F71" i="71" s="1"/>
  <c r="F76" i="71"/>
  <c r="F75" i="71" s="1"/>
  <c r="C80" i="71"/>
  <c r="F80" i="71"/>
  <c r="F79" i="71" s="1"/>
  <c r="C84" i="71"/>
  <c r="C83" i="71" s="1"/>
  <c r="D83" i="71" s="1"/>
  <c r="C88" i="71"/>
  <c r="D88" i="71" s="1"/>
  <c r="G29" i="71"/>
  <c r="G28" i="71" s="1"/>
  <c r="D84" i="71"/>
  <c r="C87" i="71"/>
  <c r="D8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c r="F25" i="40"/>
  <c r="Q29" i="39"/>
  <c r="Z29" i="39" s="1"/>
  <c r="D103" i="39"/>
  <c r="E103" i="39" s="1"/>
  <c r="F103" i="39" s="1"/>
  <c r="G103" i="39" s="1"/>
  <c r="F29" i="39"/>
  <c r="AA29" i="39"/>
  <c r="Q18" i="36"/>
  <c r="Z18" i="36" s="1"/>
  <c r="D66" i="36"/>
  <c r="E66" i="36"/>
  <c r="F66" i="36" s="1"/>
  <c r="G66" i="36" s="1"/>
  <c r="H18" i="36"/>
  <c r="AB18" i="36"/>
  <c r="F18" i="36"/>
  <c r="AA18" i="36" s="1"/>
  <c r="C18" i="36"/>
  <c r="Q18" i="35"/>
  <c r="Z18" i="35" s="1"/>
  <c r="D68" i="35"/>
  <c r="E68" i="35" s="1"/>
  <c r="F68" i="35" s="1"/>
  <c r="F18" i="35"/>
  <c r="AA18" i="35"/>
  <c r="C18" i="35"/>
  <c r="Q21" i="37"/>
  <c r="Z21" i="37" s="1"/>
  <c r="D77" i="37"/>
  <c r="E77" i="37"/>
  <c r="C21" i="37"/>
  <c r="Q21" i="34"/>
  <c r="Z21" i="34" s="1"/>
  <c r="D84" i="34"/>
  <c r="E84" i="34" s="1"/>
  <c r="F84" i="34" s="1"/>
  <c r="F21" i="34"/>
  <c r="AA21" i="34"/>
  <c r="C21" i="34"/>
  <c r="Q21" i="33"/>
  <c r="Z21" i="33" s="1"/>
  <c r="D83" i="33"/>
  <c r="E83" i="33" s="1"/>
  <c r="C21" i="33"/>
  <c r="C21" i="21"/>
  <c r="Q21" i="21"/>
  <c r="Z21" i="21" s="1"/>
  <c r="H19" i="21"/>
  <c r="D83" i="21"/>
  <c r="F21" i="21"/>
  <c r="AA21" i="21" s="1"/>
  <c r="D81" i="21"/>
  <c r="G20" i="20"/>
  <c r="B89" i="43"/>
  <c r="C22" i="20"/>
  <c r="C25" i="40"/>
  <c r="S29" i="39"/>
  <c r="S18" i="36"/>
  <c r="U18" i="36"/>
  <c r="S21" i="34"/>
  <c r="F94" i="40"/>
  <c r="G94" i="40" s="1"/>
  <c r="H25" i="40"/>
  <c r="AB25" i="40" s="1"/>
  <c r="J25" i="40"/>
  <c r="AC25" i="40" s="1"/>
  <c r="H29" i="39"/>
  <c r="J29" i="39"/>
  <c r="AC29" i="39" s="1"/>
  <c r="J18" i="36"/>
  <c r="AC18" i="36" s="1"/>
  <c r="H18" i="35"/>
  <c r="S18" i="35"/>
  <c r="G68" i="35"/>
  <c r="J18" i="35"/>
  <c r="F77" i="37"/>
  <c r="G77" i="37" s="1"/>
  <c r="H21" i="37"/>
  <c r="U21" i="37" s="1"/>
  <c r="F21" i="37"/>
  <c r="AA21" i="37" s="1"/>
  <c r="H21" i="34"/>
  <c r="F83" i="33"/>
  <c r="G83" i="33" s="1"/>
  <c r="H21" i="33"/>
  <c r="U21" i="33" s="1"/>
  <c r="F21" i="33"/>
  <c r="E83" i="21"/>
  <c r="S21" i="21"/>
  <c r="H1" i="69"/>
  <c r="W25" i="40"/>
  <c r="U25" i="40"/>
  <c r="W18" i="36"/>
  <c r="AB21" i="37"/>
  <c r="AB21" i="34"/>
  <c r="U21" i="34"/>
  <c r="AA21" i="33"/>
  <c r="S21" i="33"/>
  <c r="AC18" i="35"/>
  <c r="W18" i="35"/>
  <c r="J21" i="37"/>
  <c r="AC21" i="37" s="1"/>
  <c r="G84" i="34"/>
  <c r="J21" i="34"/>
  <c r="W21" i="34" s="1"/>
  <c r="J21" i="33"/>
  <c r="F83" i="21"/>
  <c r="G83" i="21" s="1"/>
  <c r="H21" i="21"/>
  <c r="U21" i="21" s="1"/>
  <c r="F38" i="69"/>
  <c r="E37" i="69"/>
  <c r="F36" i="69"/>
  <c r="F35" i="69"/>
  <c r="F21" i="69"/>
  <c r="F40" i="69" s="1"/>
  <c r="C21" i="69"/>
  <c r="F20" i="69"/>
  <c r="F39" i="69" s="1"/>
  <c r="E10" i="69"/>
  <c r="E9" i="69"/>
  <c r="W21" i="37"/>
  <c r="AC21" i="34"/>
  <c r="AC21" i="33"/>
  <c r="W21" i="33"/>
  <c r="AB21" i="21"/>
  <c r="J21" i="21"/>
  <c r="AC21" i="21" s="1"/>
  <c r="C40" i="69"/>
  <c r="F38" i="68"/>
  <c r="E37" i="68"/>
  <c r="F36" i="68"/>
  <c r="F35" i="68"/>
  <c r="F21" i="68"/>
  <c r="C21" i="68"/>
  <c r="F20" i="68"/>
  <c r="F39" i="68" s="1"/>
  <c r="E10" i="68"/>
  <c r="E9" i="68"/>
  <c r="C7" i="68"/>
  <c r="W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4" i="43"/>
  <c r="D65"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0" i="43"/>
  <c r="N70" i="43" s="1"/>
  <c r="K70" i="43"/>
  <c r="M69" i="43"/>
  <c r="N69" i="43" s="1"/>
  <c r="K69" i="43"/>
  <c r="J69" i="43" s="1"/>
  <c r="M68" i="43"/>
  <c r="N68" i="43" s="1"/>
  <c r="K68" i="43"/>
  <c r="J68" i="43" s="1"/>
  <c r="M67" i="43"/>
  <c r="N67" i="43"/>
  <c r="K67" i="43"/>
  <c r="J67" i="43" s="1"/>
  <c r="M66" i="43"/>
  <c r="K66" i="43"/>
  <c r="J66" i="43" s="1"/>
  <c r="M65" i="43"/>
  <c r="N65" i="43" s="1"/>
  <c r="K65" i="43"/>
  <c r="J65" i="43" s="1"/>
  <c r="M64" i="43"/>
  <c r="N64" i="43" s="1"/>
  <c r="K64" i="43"/>
  <c r="J64" i="43" s="1"/>
  <c r="M63" i="43"/>
  <c r="N63" i="43"/>
  <c r="K63" i="43"/>
  <c r="J63" i="43" s="1"/>
  <c r="M62" i="43"/>
  <c r="N62" i="43" s="1"/>
  <c r="K62" i="43"/>
  <c r="J62" i="43" s="1"/>
  <c r="M59" i="43"/>
  <c r="N59" i="43" s="1"/>
  <c r="K59" i="43"/>
  <c r="J59" i="43" s="1"/>
  <c r="D59" i="43"/>
  <c r="M58" i="43"/>
  <c r="N58" i="43" s="1"/>
  <c r="K58" i="43"/>
  <c r="J58" i="43" s="1"/>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c r="F12" i="31" s="1"/>
  <c r="G12" i="31" s="1"/>
  <c r="H12" i="31" s="1"/>
  <c r="I12" i="31"/>
  <c r="J12" i="31" s="1"/>
  <c r="K12" i="31" s="1"/>
  <c r="L12" i="31" s="1"/>
  <c r="M12" i="31" s="1"/>
  <c r="N12" i="3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F15" i="4"/>
  <c r="I24" i="43" s="1"/>
  <c r="G44" i="43" s="1"/>
  <c r="F8" i="1"/>
  <c r="F9" i="1"/>
  <c r="F10" i="1"/>
  <c r="F11" i="1"/>
  <c r="F12" i="1"/>
  <c r="F13" i="1"/>
  <c r="D6" i="1"/>
  <c r="D9" i="1"/>
  <c r="D10" i="1"/>
  <c r="D11" i="1"/>
  <c r="D12" i="1"/>
  <c r="D13" i="1"/>
  <c r="D7" i="1"/>
  <c r="D8" i="1"/>
  <c r="A7" i="1"/>
  <c r="A8" i="1"/>
  <c r="B8" i="1" s="1"/>
  <c r="E8" i="1" s="1"/>
  <c r="A9" i="1"/>
  <c r="A10" i="1"/>
  <c r="K10" i="1" s="1"/>
  <c r="A11" i="1"/>
  <c r="B11" i="1" s="1"/>
  <c r="E11" i="1" s="1"/>
  <c r="A12" i="1"/>
  <c r="A13" i="1"/>
  <c r="A6" i="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L78" i="3" s="1"/>
  <c r="BN78" i="3"/>
  <c r="BM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L40" i="3" s="1"/>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BC247" i="3"/>
  <c r="BB247" i="3"/>
  <c r="AZ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Z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BC210" i="3"/>
  <c r="BB210" i="3"/>
  <c r="AZ210" i="3"/>
  <c r="AX210" i="3"/>
  <c r="AW210" i="3"/>
  <c r="AV210" i="3"/>
  <c r="AC210" i="3"/>
  <c r="H210" i="3"/>
  <c r="BT209" i="3"/>
  <c r="BS209" i="3"/>
  <c r="BR209" i="3"/>
  <c r="BQ209" i="3"/>
  <c r="BP209" i="3"/>
  <c r="BO209" i="3"/>
  <c r="BL209" i="3" s="1"/>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c r="R260" i="31"/>
  <c r="R261" i="31"/>
  <c r="S261" i="31" s="1"/>
  <c r="R262" i="31"/>
  <c r="R263" i="31"/>
  <c r="S263" i="31"/>
  <c r="R264" i="31"/>
  <c r="R265" i="31"/>
  <c r="S265" i="31"/>
  <c r="R266" i="31"/>
  <c r="S266" i="31" s="1"/>
  <c r="R267" i="31"/>
  <c r="S267" i="31"/>
  <c r="R268" i="31"/>
  <c r="R269" i="31"/>
  <c r="S269" i="31" s="1"/>
  <c r="R270" i="31"/>
  <c r="R271" i="31"/>
  <c r="S271" i="3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c r="R290" i="31"/>
  <c r="R291" i="31"/>
  <c r="S291" i="31"/>
  <c r="R292" i="31"/>
  <c r="R293" i="31"/>
  <c r="S293" i="31" s="1"/>
  <c r="R294" i="31"/>
  <c r="R295" i="31"/>
  <c r="S295" i="31"/>
  <c r="R296" i="31"/>
  <c r="R297" i="31"/>
  <c r="S297" i="31"/>
  <c r="R298" i="31"/>
  <c r="S298" i="31" s="1"/>
  <c r="R299" i="31"/>
  <c r="S299" i="31"/>
  <c r="R300" i="31"/>
  <c r="R301" i="31"/>
  <c r="S301" i="31" s="1"/>
  <c r="R302" i="31"/>
  <c r="R303" i="31"/>
  <c r="S303" i="3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c r="R322" i="31"/>
  <c r="R323" i="31"/>
  <c r="S323" i="31"/>
  <c r="R324" i="31"/>
  <c r="R325" i="31"/>
  <c r="S325" i="31" s="1"/>
  <c r="R326" i="31"/>
  <c r="R327" i="31"/>
  <c r="S327" i="31"/>
  <c r="R328" i="31"/>
  <c r="R329" i="31"/>
  <c r="S329" i="31"/>
  <c r="R330" i="31"/>
  <c r="R331" i="31"/>
  <c r="S331" i="31"/>
  <c r="R332" i="31"/>
  <c r="R333" i="31"/>
  <c r="S333" i="31" s="1"/>
  <c r="R334" i="31"/>
  <c r="R335" i="31"/>
  <c r="S335" i="31"/>
  <c r="R336" i="31"/>
  <c r="R337" i="31"/>
  <c r="S337" i="31" s="1"/>
  <c r="R338" i="31"/>
  <c r="R339" i="31"/>
  <c r="S339" i="31"/>
  <c r="R340" i="31"/>
  <c r="R341" i="31"/>
  <c r="S341" i="31" s="1"/>
  <c r="R342" i="31"/>
  <c r="S342" i="31" s="1"/>
  <c r="R343" i="31"/>
  <c r="S343" i="31" s="1"/>
  <c r="R344" i="31"/>
  <c r="R345" i="31"/>
  <c r="S345" i="31" s="1"/>
  <c r="R346" i="31"/>
  <c r="R347" i="31"/>
  <c r="S347" i="31"/>
  <c r="R348" i="31"/>
  <c r="R349" i="31"/>
  <c r="S349" i="31" s="1"/>
  <c r="R350" i="31"/>
  <c r="R351" i="31"/>
  <c r="S351" i="31" s="1"/>
  <c r="R352" i="31"/>
  <c r="R353" i="31"/>
  <c r="S353" i="31"/>
  <c r="R354" i="31"/>
  <c r="R355" i="31"/>
  <c r="S355" i="31"/>
  <c r="R356" i="31"/>
  <c r="R357" i="31"/>
  <c r="S357" i="31" s="1"/>
  <c r="R358" i="31"/>
  <c r="R359" i="31"/>
  <c r="S359" i="31"/>
  <c r="R360" i="31"/>
  <c r="R361" i="31"/>
  <c r="S361" i="31"/>
  <c r="R362" i="31"/>
  <c r="S362" i="31" s="1"/>
  <c r="R363" i="31"/>
  <c r="S363" i="31"/>
  <c r="R364" i="31"/>
  <c r="R365" i="31"/>
  <c r="S365" i="31" s="1"/>
  <c r="R366" i="31"/>
  <c r="R367" i="31"/>
  <c r="S367" i="31"/>
  <c r="R368" i="31"/>
  <c r="R369" i="31"/>
  <c r="S369" i="31" s="1"/>
  <c r="R370" i="31"/>
  <c r="R371" i="31"/>
  <c r="S371" i="31"/>
  <c r="R372" i="31"/>
  <c r="R373" i="31"/>
  <c r="S373" i="31" s="1"/>
  <c r="R374" i="31"/>
  <c r="S374" i="31" s="1"/>
  <c r="R375" i="31"/>
  <c r="S375" i="31" s="1"/>
  <c r="R376" i="31"/>
  <c r="R377" i="31"/>
  <c r="S377" i="31" s="1"/>
  <c r="R378" i="31"/>
  <c r="R379" i="31"/>
  <c r="S379" i="31"/>
  <c r="R380" i="31"/>
  <c r="R381" i="31"/>
  <c r="S381" i="31" s="1"/>
  <c r="R382" i="31"/>
  <c r="R383" i="31"/>
  <c r="S383" i="31" s="1"/>
  <c r="R384" i="31"/>
  <c r="R385" i="31"/>
  <c r="S385" i="31"/>
  <c r="R386" i="31"/>
  <c r="R387" i="31"/>
  <c r="S387" i="31"/>
  <c r="R388" i="31"/>
  <c r="S388" i="31" s="1"/>
  <c r="R389" i="31"/>
  <c r="S389" i="31" s="1"/>
  <c r="R390" i="31"/>
  <c r="R391" i="31"/>
  <c r="S391" i="31"/>
  <c r="R392" i="31"/>
  <c r="R393" i="31"/>
  <c r="S393" i="31"/>
  <c r="R394" i="31"/>
  <c r="R395" i="31"/>
  <c r="S395" i="31"/>
  <c r="R396" i="31"/>
  <c r="R397" i="31"/>
  <c r="S397" i="31" s="1"/>
  <c r="R398" i="31"/>
  <c r="R399" i="31"/>
  <c r="S399" i="31"/>
  <c r="R400" i="31"/>
  <c r="R401" i="31"/>
  <c r="S401" i="31" s="1"/>
  <c r="R402" i="31"/>
  <c r="R403" i="31"/>
  <c r="S403" i="31"/>
  <c r="R404" i="31"/>
  <c r="R405" i="31"/>
  <c r="S405" i="31" s="1"/>
  <c r="R406" i="31"/>
  <c r="S406" i="31" s="1"/>
  <c r="R407" i="31"/>
  <c r="S407" i="31" s="1"/>
  <c r="R408" i="31"/>
  <c r="R409" i="31"/>
  <c r="S409" i="31" s="1"/>
  <c r="R410" i="31"/>
  <c r="R411" i="31"/>
  <c r="S411" i="31"/>
  <c r="R412" i="31"/>
  <c r="R413" i="31"/>
  <c r="S413" i="31" s="1"/>
  <c r="R414" i="31"/>
  <c r="R415" i="31"/>
  <c r="S415" i="31" s="1"/>
  <c r="R416" i="31"/>
  <c r="R417" i="31"/>
  <c r="S417" i="31"/>
  <c r="R418" i="31"/>
  <c r="R419" i="31"/>
  <c r="S419" i="31"/>
  <c r="R420" i="31"/>
  <c r="R421" i="31"/>
  <c r="S421" i="31" s="1"/>
  <c r="R422" i="31"/>
  <c r="R423" i="31"/>
  <c r="S423" i="31"/>
  <c r="R424" i="31"/>
  <c r="R425" i="31"/>
  <c r="R426" i="31"/>
  <c r="R427" i="31"/>
  <c r="S427" i="31" s="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R508" i="31"/>
  <c r="R509" i="31"/>
  <c r="R510" i="31"/>
  <c r="R511" i="3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c r="B8" i="53"/>
  <c r="B23" i="72" s="1"/>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6" i="31"/>
  <c r="S384" i="31"/>
  <c r="S382" i="31"/>
  <c r="S380" i="31"/>
  <c r="S378" i="31"/>
  <c r="S376" i="31"/>
  <c r="S372" i="31"/>
  <c r="S370" i="31"/>
  <c r="S368" i="31"/>
  <c r="S366" i="31"/>
  <c r="S364" i="31"/>
  <c r="S360" i="31"/>
  <c r="S358" i="31"/>
  <c r="S356" i="31"/>
  <c r="S354" i="31"/>
  <c r="S352" i="31"/>
  <c r="S350" i="31"/>
  <c r="S348" i="31"/>
  <c r="S346" i="31"/>
  <c r="S344" i="31"/>
  <c r="S340" i="31"/>
  <c r="S338" i="31"/>
  <c r="S336" i="31"/>
  <c r="S334" i="31"/>
  <c r="S332" i="31"/>
  <c r="S330" i="31"/>
  <c r="S328" i="31"/>
  <c r="S326" i="31"/>
  <c r="S324" i="31"/>
  <c r="S322" i="31"/>
  <c r="S424" i="31"/>
  <c r="S320" i="31"/>
  <c r="S318" i="31"/>
  <c r="S316" i="31"/>
  <c r="S314" i="31"/>
  <c r="S312" i="31"/>
  <c r="S310" i="31"/>
  <c r="S308" i="31"/>
  <c r="S306" i="31"/>
  <c r="S304" i="31"/>
  <c r="S302" i="31"/>
  <c r="S300" i="31"/>
  <c r="S296" i="31"/>
  <c r="S294" i="31"/>
  <c r="S292" i="31"/>
  <c r="S290" i="31"/>
  <c r="S288" i="31"/>
  <c r="S286" i="31"/>
  <c r="S284" i="31"/>
  <c r="S282" i="31"/>
  <c r="S280" i="31"/>
  <c r="S278" i="31"/>
  <c r="S276" i="31"/>
  <c r="S274" i="31"/>
  <c r="S272" i="31"/>
  <c r="S270" i="31"/>
  <c r="S268"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3" i="31"/>
  <c r="S442" i="31"/>
  <c r="S441" i="31"/>
  <c r="S440" i="31"/>
  <c r="S439" i="31"/>
  <c r="S438" i="31"/>
  <c r="S437" i="31"/>
  <c r="S436" i="31"/>
  <c r="S435" i="31"/>
  <c r="S434" i="31"/>
  <c r="S433" i="31"/>
  <c r="S432" i="31"/>
  <c r="S431" i="31"/>
  <c r="S430" i="31"/>
  <c r="S122" i="31"/>
  <c r="S121" i="31"/>
  <c r="S120" i="31"/>
  <c r="S118" i="31"/>
  <c r="S117" i="31"/>
  <c r="S116"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c r="J31" i="35"/>
  <c r="H31" i="35"/>
  <c r="F31" i="35"/>
  <c r="D87" i="35"/>
  <c r="E87" i="35" s="1"/>
  <c r="F87" i="35"/>
  <c r="G87" i="35" s="1"/>
  <c r="H87" i="35" s="1"/>
  <c r="I87" i="35" s="1"/>
  <c r="J87" i="35" s="1"/>
  <c r="K87" i="35" s="1"/>
  <c r="L87" i="35" s="1"/>
  <c r="M87" i="35" s="1"/>
  <c r="H34" i="37"/>
  <c r="D101" i="37"/>
  <c r="E101" i="37" s="1"/>
  <c r="F101" i="37" s="1"/>
  <c r="G101" i="37" s="1"/>
  <c r="H101" i="37" s="1"/>
  <c r="F34" i="37"/>
  <c r="D99" i="37"/>
  <c r="E99" i="37"/>
  <c r="F99" i="37" s="1"/>
  <c r="G99" i="37" s="1"/>
  <c r="H99" i="37" s="1"/>
  <c r="I99" i="37" s="1"/>
  <c r="J99" i="37" s="1"/>
  <c r="K99" i="37" s="1"/>
  <c r="L99" i="37" s="1"/>
  <c r="M99" i="37" s="1"/>
  <c r="H42" i="34"/>
  <c r="J42" i="34"/>
  <c r="W42" i="34" s="1"/>
  <c r="F42" i="34"/>
  <c r="J38" i="34"/>
  <c r="D114" i="34"/>
  <c r="F38" i="34"/>
  <c r="S38" i="34" s="1"/>
  <c r="D112" i="34"/>
  <c r="E112" i="34" s="1"/>
  <c r="F112" i="34"/>
  <c r="G112" i="34"/>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6" i="31"/>
  <c r="S517" i="31"/>
  <c r="S518" i="31"/>
  <c r="S520" i="31"/>
  <c r="S521" i="31"/>
  <c r="S522" i="31"/>
  <c r="S524" i="31"/>
  <c r="F41" i="21"/>
  <c r="J41" i="21"/>
  <c r="AC41" i="21" s="1"/>
  <c r="H41" i="21"/>
  <c r="D81" i="39"/>
  <c r="E81" i="39" s="1"/>
  <c r="F81" i="39"/>
  <c r="G81" i="39" s="1"/>
  <c r="H81" i="39" s="1"/>
  <c r="I81" i="39" s="1"/>
  <c r="J81" i="39" s="1"/>
  <c r="K81" i="39" s="1"/>
  <c r="L81" i="39" s="1"/>
  <c r="M81" i="39" s="1"/>
  <c r="D76" i="40"/>
  <c r="E76" i="40"/>
  <c r="F76" i="40"/>
  <c r="G76" i="40" s="1"/>
  <c r="H76" i="40"/>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c r="G113" i="40" s="1"/>
  <c r="H113" i="40" s="1"/>
  <c r="I113" i="40" s="1"/>
  <c r="J113" i="40" s="1"/>
  <c r="K113" i="40" s="1"/>
  <c r="L113" i="40"/>
  <c r="M113" i="40" s="1"/>
  <c r="D111" i="40"/>
  <c r="E111" i="40"/>
  <c r="M107" i="40"/>
  <c r="L107" i="40"/>
  <c r="K107" i="40"/>
  <c r="J107" i="40"/>
  <c r="H107" i="40"/>
  <c r="G107" i="40"/>
  <c r="F107" i="40"/>
  <c r="E107" i="40"/>
  <c r="D107" i="40"/>
  <c r="C107" i="40"/>
  <c r="B105" i="40"/>
  <c r="J33" i="40"/>
  <c r="B103" i="40"/>
  <c r="J32" i="40"/>
  <c r="AC32" i="40"/>
  <c r="B101" i="40"/>
  <c r="J31" i="40" s="1"/>
  <c r="W31" i="40" s="1"/>
  <c r="AC31" i="40"/>
  <c r="D100" i="40"/>
  <c r="E100" i="40"/>
  <c r="F100" i="40" s="1"/>
  <c r="G100" i="40" s="1"/>
  <c r="H100" i="40" s="1"/>
  <c r="I100" i="40" s="1"/>
  <c r="J100" i="40" s="1"/>
  <c r="K100" i="40" s="1"/>
  <c r="L100" i="40" s="1"/>
  <c r="M100" i="40" s="1"/>
  <c r="D98" i="40"/>
  <c r="J28" i="40"/>
  <c r="W28" i="40" s="1"/>
  <c r="D96" i="40"/>
  <c r="E96" i="40" s="1"/>
  <c r="F96" i="40" s="1"/>
  <c r="G96" i="40"/>
  <c r="H96" i="40" s="1"/>
  <c r="I96" i="40" s="1"/>
  <c r="J96" i="40" s="1"/>
  <c r="K96" i="40" s="1"/>
  <c r="L96" i="40" s="1"/>
  <c r="M96" i="40" s="1"/>
  <c r="B95" i="40"/>
  <c r="J27" i="40" s="1"/>
  <c r="D92" i="40"/>
  <c r="E92" i="40" s="1"/>
  <c r="F92" i="40" s="1"/>
  <c r="G92" i="40" s="1"/>
  <c r="D90" i="40"/>
  <c r="E90" i="40"/>
  <c r="F90" i="40" s="1"/>
  <c r="G90" i="40" s="1"/>
  <c r="D88" i="40"/>
  <c r="E88" i="40" s="1"/>
  <c r="D86" i="40"/>
  <c r="E86" i="40"/>
  <c r="F86" i="40"/>
  <c r="G86" i="40" s="1"/>
  <c r="D84" i="40"/>
  <c r="E84" i="40"/>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F9" i="40"/>
  <c r="S9" i="40" s="1"/>
  <c r="J8" i="40"/>
  <c r="H8" i="40"/>
  <c r="AB8" i="40" s="1"/>
  <c r="F8" i="40"/>
  <c r="S8" i="40" s="1"/>
  <c r="AA8" i="40"/>
  <c r="J38" i="39"/>
  <c r="W38" i="39" s="1"/>
  <c r="H38" i="39"/>
  <c r="AB38" i="39"/>
  <c r="F38" i="39"/>
  <c r="D124" i="39"/>
  <c r="E124" i="39" s="1"/>
  <c r="F124" i="39" s="1"/>
  <c r="G124" i="39" s="1"/>
  <c r="H124" i="39" s="1"/>
  <c r="I124" i="39"/>
  <c r="J124" i="39" s="1"/>
  <c r="K124" i="39" s="1"/>
  <c r="L124" i="39" s="1"/>
  <c r="M124" i="39" s="1"/>
  <c r="D120" i="39"/>
  <c r="E120" i="39" s="1"/>
  <c r="F120" i="39" s="1"/>
  <c r="G120" i="39"/>
  <c r="H120" i="39"/>
  <c r="I120" i="39" s="1"/>
  <c r="J120" i="39" s="1"/>
  <c r="K120" i="39" s="1"/>
  <c r="L120" i="39" s="1"/>
  <c r="M120" i="39" s="1"/>
  <c r="B114" i="39"/>
  <c r="H37" i="39" s="1"/>
  <c r="J37" i="39"/>
  <c r="D109" i="39"/>
  <c r="F34" i="39"/>
  <c r="AA34" i="39"/>
  <c r="D107" i="39"/>
  <c r="E107" i="39" s="1"/>
  <c r="D105" i="39"/>
  <c r="E105" i="39"/>
  <c r="F105" i="39"/>
  <c r="G105" i="39" s="1"/>
  <c r="H105" i="39" s="1"/>
  <c r="I105" i="39"/>
  <c r="J105" i="39"/>
  <c r="K105" i="39" s="1"/>
  <c r="L105" i="39" s="1"/>
  <c r="M105" i="39" s="1"/>
  <c r="D101" i="39"/>
  <c r="D99" i="39"/>
  <c r="E99" i="39" s="1"/>
  <c r="F99" i="39"/>
  <c r="G99" i="39" s="1"/>
  <c r="Q39" i="39"/>
  <c r="Z39" i="39" s="1"/>
  <c r="Q40" i="39"/>
  <c r="Z40" i="39" s="1"/>
  <c r="Q41" i="39"/>
  <c r="Z41" i="39" s="1"/>
  <c r="Q42" i="39"/>
  <c r="Z42" i="39"/>
  <c r="Q43" i="39"/>
  <c r="Z43" i="39" s="1"/>
  <c r="Q44" i="39"/>
  <c r="Z44" i="39"/>
  <c r="Q45" i="39"/>
  <c r="Z45" i="39" s="1"/>
  <c r="Q38" i="39"/>
  <c r="Z38" i="39" s="1"/>
  <c r="Q36" i="39"/>
  <c r="Z36" i="39" s="1"/>
  <c r="Q37" i="39"/>
  <c r="Z37" i="39"/>
  <c r="B131" i="39"/>
  <c r="H45" i="39" s="1"/>
  <c r="B129" i="39"/>
  <c r="B127" i="39"/>
  <c r="J43" i="39" s="1"/>
  <c r="D126" i="39"/>
  <c r="E126" i="39"/>
  <c r="F126" i="39" s="1"/>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J31" i="39" s="1"/>
  <c r="AC31" i="39" s="1"/>
  <c r="D97" i="39"/>
  <c r="J23" i="39"/>
  <c r="D95" i="39"/>
  <c r="E95" i="39" s="1"/>
  <c r="F95" i="39" s="1"/>
  <c r="D93" i="39"/>
  <c r="E93" i="39" s="1"/>
  <c r="F93" i="39" s="1"/>
  <c r="G93" i="39" s="1"/>
  <c r="D91" i="39"/>
  <c r="E91" i="39" s="1"/>
  <c r="F91" i="39" s="1"/>
  <c r="G91" i="39" s="1"/>
  <c r="D89" i="39"/>
  <c r="E89" i="39" s="1"/>
  <c r="F89" i="39" s="1"/>
  <c r="G89" i="39" s="1"/>
  <c r="B86" i="39"/>
  <c r="B84" i="39"/>
  <c r="J13" i="39" s="1"/>
  <c r="B82" i="39"/>
  <c r="J12" i="39"/>
  <c r="AC12" i="39" s="1"/>
  <c r="M79" i="39"/>
  <c r="L79" i="39"/>
  <c r="K79" i="39"/>
  <c r="J79" i="39"/>
  <c r="I79" i="39"/>
  <c r="H79" i="39"/>
  <c r="G79" i="39"/>
  <c r="F79" i="39"/>
  <c r="E79" i="39"/>
  <c r="D79" i="39"/>
  <c r="C79" i="39"/>
  <c r="P48" i="39"/>
  <c r="P47" i="39"/>
  <c r="V46" i="39"/>
  <c r="T46" i="39"/>
  <c r="R46" i="39"/>
  <c r="P46" i="39"/>
  <c r="F44" i="39"/>
  <c r="J40" i="39"/>
  <c r="F40" i="39"/>
  <c r="AA40" i="39" s="1"/>
  <c r="Q35" i="39"/>
  <c r="Z35" i="39"/>
  <c r="Q34" i="39"/>
  <c r="Z34" i="39" s="1"/>
  <c r="Q32" i="39"/>
  <c r="Z32" i="39"/>
  <c r="Q31" i="39"/>
  <c r="Z31" i="39" s="1"/>
  <c r="Q27" i="39"/>
  <c r="Z27" i="39" s="1"/>
  <c r="Q25" i="39"/>
  <c r="Z25" i="39" s="1"/>
  <c r="Q23" i="39"/>
  <c r="Z23" i="39"/>
  <c r="Q21" i="39"/>
  <c r="Z21" i="39" s="1"/>
  <c r="Q19" i="39"/>
  <c r="Z19" i="39"/>
  <c r="Q17" i="39"/>
  <c r="Z17" i="39" s="1"/>
  <c r="Q15" i="39"/>
  <c r="Z15" i="39"/>
  <c r="Q14" i="39"/>
  <c r="Z14" i="39" s="1"/>
  <c r="Q13" i="39"/>
  <c r="Z13" i="39" s="1"/>
  <c r="Q12" i="39"/>
  <c r="Z12" i="39" s="1"/>
  <c r="Q11" i="39"/>
  <c r="Z11" i="39"/>
  <c r="Q10" i="39"/>
  <c r="Z10" i="39" s="1"/>
  <c r="Q9" i="39"/>
  <c r="Z9" i="39" s="1"/>
  <c r="J9" i="39"/>
  <c r="AC9" i="39" s="1"/>
  <c r="H9" i="39"/>
  <c r="AB9" i="39"/>
  <c r="F9" i="39"/>
  <c r="AA9" i="39" s="1"/>
  <c r="J8" i="39"/>
  <c r="AC8" i="39" s="1"/>
  <c r="H8" i="39"/>
  <c r="F8" i="39"/>
  <c r="AA8" i="39" s="1"/>
  <c r="C20" i="36"/>
  <c r="C20" i="35"/>
  <c r="C16" i="36"/>
  <c r="C16" i="35"/>
  <c r="C14" i="36"/>
  <c r="C14" i="35"/>
  <c r="B80" i="37"/>
  <c r="B110" i="37"/>
  <c r="J39" i="37"/>
  <c r="AC39" i="37"/>
  <c r="B108" i="37"/>
  <c r="C23" i="37"/>
  <c r="C19" i="37"/>
  <c r="C17" i="37"/>
  <c r="C15" i="37"/>
  <c r="B112" i="37"/>
  <c r="D107" i="37"/>
  <c r="E107" i="37"/>
  <c r="D105" i="37"/>
  <c r="E105" i="37" s="1"/>
  <c r="D103" i="37"/>
  <c r="E103" i="37" s="1"/>
  <c r="F103" i="37" s="1"/>
  <c r="G103" i="37" s="1"/>
  <c r="H103" i="37" s="1"/>
  <c r="I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c r="D75" i="37"/>
  <c r="E75" i="37"/>
  <c r="F75" i="37" s="1"/>
  <c r="D73" i="37"/>
  <c r="E73" i="37"/>
  <c r="F73" i="37" s="1"/>
  <c r="G73" i="37" s="1"/>
  <c r="D71" i="37"/>
  <c r="E71" i="37" s="1"/>
  <c r="H15" i="37"/>
  <c r="AB15" i="37"/>
  <c r="B68" i="37"/>
  <c r="H14" i="37"/>
  <c r="AB14" i="37" s="1"/>
  <c r="B66" i="37"/>
  <c r="B64" i="37"/>
  <c r="H12" i="37" s="1"/>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AC31" i="37"/>
  <c r="Q30" i="37"/>
  <c r="Z30" i="37" s="1"/>
  <c r="J30" i="37"/>
  <c r="H30" i="37"/>
  <c r="AB30" i="37" s="1"/>
  <c r="F30" i="37"/>
  <c r="AA30" i="37"/>
  <c r="Q29" i="37"/>
  <c r="Z29" i="37" s="1"/>
  <c r="H29" i="37"/>
  <c r="AB29" i="37" s="1"/>
  <c r="Q28" i="37"/>
  <c r="Z28" i="37" s="1"/>
  <c r="Q27" i="37"/>
  <c r="Z27" i="37" s="1"/>
  <c r="Q26" i="37"/>
  <c r="Z26" i="37" s="1"/>
  <c r="J26" i="37"/>
  <c r="AC26" i="37" s="1"/>
  <c r="Q25" i="37"/>
  <c r="Z25" i="37" s="1"/>
  <c r="J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W8" i="37" s="1"/>
  <c r="H8" i="37"/>
  <c r="AB8" i="37"/>
  <c r="F8" i="37"/>
  <c r="S8" i="37" s="1"/>
  <c r="J31" i="36"/>
  <c r="AC31" i="36" s="1"/>
  <c r="H31" i="36"/>
  <c r="AB31" i="36"/>
  <c r="F31" i="36"/>
  <c r="S31" i="36"/>
  <c r="M86" i="36"/>
  <c r="L86" i="36"/>
  <c r="K86" i="36"/>
  <c r="J86" i="36"/>
  <c r="I86" i="36"/>
  <c r="H86" i="36"/>
  <c r="G86" i="36"/>
  <c r="F86" i="36"/>
  <c r="E86" i="36"/>
  <c r="D86" i="36"/>
  <c r="C86" i="36"/>
  <c r="D85" i="36"/>
  <c r="E85" i="36" s="1"/>
  <c r="H29" i="36"/>
  <c r="D81" i="36"/>
  <c r="E81" i="36" s="1"/>
  <c r="F81" i="36" s="1"/>
  <c r="G81" i="36"/>
  <c r="H81" i="36" s="1"/>
  <c r="I81" i="36" s="1"/>
  <c r="J81" i="36"/>
  <c r="K81" i="36"/>
  <c r="L81" i="36" s="1"/>
  <c r="M81" i="36" s="1"/>
  <c r="F79" i="36"/>
  <c r="E79" i="36"/>
  <c r="D79" i="36"/>
  <c r="C79" i="36"/>
  <c r="B93" i="36"/>
  <c r="H33" i="36"/>
  <c r="B91" i="36"/>
  <c r="B95" i="36"/>
  <c r="H34" i="36" s="1"/>
  <c r="AB34" i="36" s="1"/>
  <c r="D83" i="36"/>
  <c r="E83" i="36" s="1"/>
  <c r="F83" i="36"/>
  <c r="G83" i="36"/>
  <c r="H83" i="36" s="1"/>
  <c r="I83" i="36" s="1"/>
  <c r="J83" i="36" s="1"/>
  <c r="K83" i="36"/>
  <c r="L83" i="36" s="1"/>
  <c r="M83" i="36" s="1"/>
  <c r="D78" i="36"/>
  <c r="E78" i="36"/>
  <c r="F78" i="36"/>
  <c r="G78" i="36" s="1"/>
  <c r="H78" i="36" s="1"/>
  <c r="I78" i="36" s="1"/>
  <c r="J78" i="36" s="1"/>
  <c r="K78" i="36" s="1"/>
  <c r="L78" i="36" s="1"/>
  <c r="M78" i="36"/>
  <c r="B75" i="36"/>
  <c r="B73" i="36"/>
  <c r="J24" i="36"/>
  <c r="W24" i="36" s="1"/>
  <c r="AC24" i="36"/>
  <c r="B71" i="36"/>
  <c r="D70" i="36"/>
  <c r="H22" i="36"/>
  <c r="U22" i="36" s="1"/>
  <c r="AB22" i="36"/>
  <c r="D68" i="36"/>
  <c r="E68" i="36" s="1"/>
  <c r="F68" i="36"/>
  <c r="G68" i="36" s="1"/>
  <c r="D64" i="36"/>
  <c r="E64" i="36" s="1"/>
  <c r="F64" i="36" s="1"/>
  <c r="G64" i="36"/>
  <c r="J16" i="36"/>
  <c r="W16" i="36" s="1"/>
  <c r="D62" i="36"/>
  <c r="E62" i="36" s="1"/>
  <c r="F62" i="36"/>
  <c r="G62" i="36" s="1"/>
  <c r="B59" i="36"/>
  <c r="B57" i="36"/>
  <c r="B55" i="36"/>
  <c r="F54" i="36"/>
  <c r="G54" i="36"/>
  <c r="H54" i="36" s="1"/>
  <c r="I54" i="36" s="1"/>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s="1"/>
  <c r="Q25" i="36"/>
  <c r="Z25" i="36" s="1"/>
  <c r="Q24" i="36"/>
  <c r="Z24" i="36"/>
  <c r="H24" i="36"/>
  <c r="Q23" i="36"/>
  <c r="Z23" i="36"/>
  <c r="J23" i="36"/>
  <c r="AC23" i="36" s="1"/>
  <c r="H23" i="36"/>
  <c r="AB23" i="36" s="1"/>
  <c r="F23" i="36"/>
  <c r="AA23" i="36" s="1"/>
  <c r="Q22" i="36"/>
  <c r="Z22" i="36"/>
  <c r="J22" i="36"/>
  <c r="AC22" i="36" s="1"/>
  <c r="Q20" i="36"/>
  <c r="Z20" i="36" s="1"/>
  <c r="Q16" i="36"/>
  <c r="Z16" i="36" s="1"/>
  <c r="Q14" i="36"/>
  <c r="Z14" i="36"/>
  <c r="Q13" i="36"/>
  <c r="Z13" i="36" s="1"/>
  <c r="Q12" i="36"/>
  <c r="Z12" i="36" s="1"/>
  <c r="Q11" i="36"/>
  <c r="Z11" i="36"/>
  <c r="Q10" i="36"/>
  <c r="Z10" i="36" s="1"/>
  <c r="F10" i="36"/>
  <c r="S10" i="36" s="1"/>
  <c r="AA10" i="36"/>
  <c r="Q9" i="36"/>
  <c r="Z9" i="36" s="1"/>
  <c r="J8" i="36"/>
  <c r="H8" i="36"/>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c r="J22" i="35"/>
  <c r="B101" i="35"/>
  <c r="B99" i="35"/>
  <c r="B97" i="35"/>
  <c r="B77" i="35"/>
  <c r="B75" i="35"/>
  <c r="J24" i="35" s="1"/>
  <c r="AC24" i="35"/>
  <c r="B73" i="35"/>
  <c r="B57" i="35"/>
  <c r="J11" i="35" s="1"/>
  <c r="B61" i="35"/>
  <c r="B59" i="35"/>
  <c r="H12" i="35" s="1"/>
  <c r="B131" i="34"/>
  <c r="B129" i="34"/>
  <c r="F46" i="34" s="1"/>
  <c r="AA46" i="34" s="1"/>
  <c r="B127" i="34"/>
  <c r="B99" i="34"/>
  <c r="J32" i="34" s="1"/>
  <c r="B97" i="34"/>
  <c r="B95" i="34"/>
  <c r="J30" i="34" s="1"/>
  <c r="B93" i="34"/>
  <c r="B75" i="34"/>
  <c r="B73" i="34"/>
  <c r="B71" i="34"/>
  <c r="F12" i="34" s="1"/>
  <c r="AA12" i="34" s="1"/>
  <c r="B130" i="33"/>
  <c r="F46" i="33" s="1"/>
  <c r="B128" i="33"/>
  <c r="J45" i="33" s="1"/>
  <c r="B126" i="33"/>
  <c r="B98" i="33"/>
  <c r="H31" i="33" s="1"/>
  <c r="U31" i="33" s="1"/>
  <c r="B96" i="33"/>
  <c r="J30" i="33" s="1"/>
  <c r="W30" i="33" s="1"/>
  <c r="B94" i="33"/>
  <c r="B74" i="33"/>
  <c r="B72" i="33"/>
  <c r="H13" i="33" s="1"/>
  <c r="B70" i="33"/>
  <c r="J12" i="33"/>
  <c r="W12" i="33" s="1"/>
  <c r="D96" i="35"/>
  <c r="E96" i="35"/>
  <c r="F96" i="35"/>
  <c r="G96" i="35"/>
  <c r="D94" i="35"/>
  <c r="E94" i="35"/>
  <c r="F94" i="35"/>
  <c r="G94" i="35"/>
  <c r="H94" i="35" s="1"/>
  <c r="I94" i="35" s="1"/>
  <c r="J94" i="35"/>
  <c r="K94" i="35" s="1"/>
  <c r="L94" i="35" s="1"/>
  <c r="M94" i="35"/>
  <c r="D84" i="35"/>
  <c r="E84" i="35"/>
  <c r="F84" i="35" s="1"/>
  <c r="G84" i="35" s="1"/>
  <c r="H84" i="35"/>
  <c r="I84" i="35" s="1"/>
  <c r="J84" i="35" s="1"/>
  <c r="K84" i="35"/>
  <c r="L84" i="35" s="1"/>
  <c r="M84" i="35" s="1"/>
  <c r="D80" i="35"/>
  <c r="E80" i="35"/>
  <c r="F80" i="35"/>
  <c r="G80" i="35" s="1"/>
  <c r="H80" i="35" s="1"/>
  <c r="I80" i="35" s="1"/>
  <c r="J80" i="35" s="1"/>
  <c r="K80" i="35" s="1"/>
  <c r="L80" i="35" s="1"/>
  <c r="M80" i="35"/>
  <c r="D72" i="35"/>
  <c r="E72" i="35"/>
  <c r="F72" i="35" s="1"/>
  <c r="G72" i="35"/>
  <c r="D70" i="35"/>
  <c r="E70" i="35" s="1"/>
  <c r="F70" i="35" s="1"/>
  <c r="G70" i="35" s="1"/>
  <c r="D66" i="35"/>
  <c r="E66" i="35" s="1"/>
  <c r="F66" i="35" s="1"/>
  <c r="G66" i="35" s="1"/>
  <c r="D64" i="35"/>
  <c r="E64" i="35" s="1"/>
  <c r="F64" i="35" s="1"/>
  <c r="G64" i="35"/>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c r="H28" i="35"/>
  <c r="AB28" i="35" s="1"/>
  <c r="F28" i="35"/>
  <c r="AA28" i="35" s="1"/>
  <c r="Q27" i="35"/>
  <c r="Z27" i="35" s="1"/>
  <c r="Q26" i="35"/>
  <c r="Z26" i="35"/>
  <c r="Q25" i="35"/>
  <c r="Z25" i="35" s="1"/>
  <c r="Q24" i="35"/>
  <c r="Z24" i="35"/>
  <c r="Q23" i="35"/>
  <c r="Z23" i="35" s="1"/>
  <c r="Q22" i="35"/>
  <c r="Z22" i="35" s="1"/>
  <c r="Q20" i="35"/>
  <c r="Z20" i="35" s="1"/>
  <c r="Q16" i="35"/>
  <c r="Z16" i="35" s="1"/>
  <c r="Q14" i="35"/>
  <c r="Z14" i="35" s="1"/>
  <c r="Q13" i="35"/>
  <c r="Z13" i="35" s="1"/>
  <c r="Q12" i="35"/>
  <c r="Z12" i="35" s="1"/>
  <c r="U12" i="35"/>
  <c r="F12" i="35"/>
  <c r="S12" i="35" s="1"/>
  <c r="Q11" i="35"/>
  <c r="Z11" i="35" s="1"/>
  <c r="Q10" i="35"/>
  <c r="Z10" i="35" s="1"/>
  <c r="Q9" i="35"/>
  <c r="Z9" i="35"/>
  <c r="J8" i="35"/>
  <c r="W8" i="35" s="1"/>
  <c r="H8" i="35"/>
  <c r="AB8" i="35"/>
  <c r="F8" i="35"/>
  <c r="D120" i="34"/>
  <c r="E120" i="34"/>
  <c r="F120" i="34"/>
  <c r="G120" i="34" s="1"/>
  <c r="H120" i="34"/>
  <c r="I120" i="34" s="1"/>
  <c r="J120" i="34" s="1"/>
  <c r="K120" i="34" s="1"/>
  <c r="L120" i="34" s="1"/>
  <c r="M120" i="34" s="1"/>
  <c r="D90" i="34"/>
  <c r="E90" i="34" s="1"/>
  <c r="F90" i="34"/>
  <c r="G90" i="34" s="1"/>
  <c r="H90" i="34" s="1"/>
  <c r="I90" i="34" s="1"/>
  <c r="J90" i="34" s="1"/>
  <c r="K90" i="34"/>
  <c r="L90" i="34" s="1"/>
  <c r="M90" i="34" s="1"/>
  <c r="C15" i="34"/>
  <c r="F67" i="34"/>
  <c r="G67" i="34"/>
  <c r="H67" i="34" s="1"/>
  <c r="I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c r="H88" i="34"/>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c r="Q12" i="34"/>
  <c r="Z12" i="34" s="1"/>
  <c r="J12" i="34"/>
  <c r="W12" i="34" s="1"/>
  <c r="H12" i="34"/>
  <c r="U12" i="34" s="1"/>
  <c r="S12" i="34"/>
  <c r="Q11" i="34"/>
  <c r="Z11" i="34" s="1"/>
  <c r="Q10" i="34"/>
  <c r="Z10" i="34"/>
  <c r="F10" i="34"/>
  <c r="AA10" i="34" s="1"/>
  <c r="Q9" i="34"/>
  <c r="Z9" i="34"/>
  <c r="J9" i="34"/>
  <c r="F9" i="34"/>
  <c r="AA9" i="34" s="1"/>
  <c r="J8" i="34"/>
  <c r="H8" i="34"/>
  <c r="U8" i="34" s="1"/>
  <c r="F8" i="34"/>
  <c r="S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F27" i="33" s="1"/>
  <c r="S27" i="33" s="1"/>
  <c r="D87" i="33"/>
  <c r="E87" i="33" s="1"/>
  <c r="D85" i="33"/>
  <c r="E85" i="33"/>
  <c r="D81" i="33"/>
  <c r="E81" i="33" s="1"/>
  <c r="D79" i="33"/>
  <c r="E79" i="33" s="1"/>
  <c r="F79" i="33" s="1"/>
  <c r="G79" i="33" s="1"/>
  <c r="D77" i="33"/>
  <c r="E77" i="33" s="1"/>
  <c r="F77" i="33"/>
  <c r="G77" i="33"/>
  <c r="D69" i="33"/>
  <c r="E69" i="33" s="1"/>
  <c r="F69" i="33"/>
  <c r="G69" i="33"/>
  <c r="H69" i="33"/>
  <c r="I69" i="33" s="1"/>
  <c r="J69" i="33" s="1"/>
  <c r="K69" i="33"/>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s="1"/>
  <c r="AC41" i="33"/>
  <c r="W41" i="33"/>
  <c r="Q41" i="33"/>
  <c r="Z41" i="33" s="1"/>
  <c r="Q40" i="33"/>
  <c r="Z40" i="33" s="1"/>
  <c r="J40" i="33"/>
  <c r="AC40" i="33" s="1"/>
  <c r="H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W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c r="Q9" i="33"/>
  <c r="Z9" i="33"/>
  <c r="H9" i="33"/>
  <c r="AB9" i="33"/>
  <c r="J8" i="33"/>
  <c r="AC8" i="33" s="1"/>
  <c r="H8" i="33"/>
  <c r="AB8" i="33"/>
  <c r="F8" i="33"/>
  <c r="AA8" i="33" s="1"/>
  <c r="M102" i="21"/>
  <c r="D102" i="21"/>
  <c r="E102" i="21"/>
  <c r="F102" i="21"/>
  <c r="G102" i="21"/>
  <c r="H102" i="21"/>
  <c r="I102" i="21"/>
  <c r="J102" i="21"/>
  <c r="K102" i="21"/>
  <c r="L102" i="21"/>
  <c r="C102" i="21"/>
  <c r="C63" i="21"/>
  <c r="G18" i="20"/>
  <c r="B91" i="43"/>
  <c r="G19" i="20"/>
  <c r="G16" i="20"/>
  <c r="B85" i="43"/>
  <c r="G15" i="20"/>
  <c r="B84" i="43" s="1"/>
  <c r="C24" i="20"/>
  <c r="C21" i="20"/>
  <c r="C20" i="20"/>
  <c r="B80" i="43"/>
  <c r="C18" i="20"/>
  <c r="C17" i="20"/>
  <c r="B62" i="43"/>
  <c r="C16" i="20"/>
  <c r="C17" i="39" s="1"/>
  <c r="C15" i="20"/>
  <c r="C15" i="39" s="1"/>
  <c r="B73"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D117" i="21"/>
  <c r="E117" i="2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c r="G110" i="21"/>
  <c r="H110" i="21" s="1"/>
  <c r="I110" i="2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c r="F89" i="21"/>
  <c r="G89" i="21" s="1"/>
  <c r="H89" i="21" s="1"/>
  <c r="I89" i="21" s="1"/>
  <c r="J89" i="21" s="1"/>
  <c r="K89" i="21" s="1"/>
  <c r="L89" i="2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J28" i="21" s="1"/>
  <c r="B90" i="21"/>
  <c r="J27" i="21"/>
  <c r="B74" i="21"/>
  <c r="B72" i="21"/>
  <c r="H13" i="21" s="1"/>
  <c r="AB13" i="21" s="1"/>
  <c r="B70" i="21"/>
  <c r="F12" i="21"/>
  <c r="AA12" i="21" s="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H34" i="21"/>
  <c r="AB34" i="21" s="1"/>
  <c r="F43" i="21"/>
  <c r="H38" i="21"/>
  <c r="U38" i="21"/>
  <c r="H43" i="21"/>
  <c r="AB43" i="21" s="1"/>
  <c r="F38" i="21"/>
  <c r="S38" i="21"/>
  <c r="F36" i="21"/>
  <c r="S36" i="21" s="1"/>
  <c r="F39" i="21"/>
  <c r="AA39" i="21"/>
  <c r="J40" i="21"/>
  <c r="H35" i="21"/>
  <c r="J8" i="21"/>
  <c r="AC8" i="21" s="1"/>
  <c r="H8" i="21"/>
  <c r="U8" i="21"/>
  <c r="H10" i="21"/>
  <c r="AB10" i="21" s="1"/>
  <c r="H39" i="21"/>
  <c r="U39" i="21"/>
  <c r="J34" i="21"/>
  <c r="H36" i="21"/>
  <c r="U36" i="21"/>
  <c r="F35" i="21"/>
  <c r="AA35" i="21" s="1"/>
  <c r="J10" i="21"/>
  <c r="AC10" i="21" s="1"/>
  <c r="H26" i="21"/>
  <c r="AB19" i="21"/>
  <c r="J19" i="21"/>
  <c r="W19" i="21" s="1"/>
  <c r="J12" i="21"/>
  <c r="AC12" i="21"/>
  <c r="H12" i="21"/>
  <c r="AB12" i="21" s="1"/>
  <c r="J26" i="21"/>
  <c r="W26" i="21"/>
  <c r="F26" i="21"/>
  <c r="F45" i="39"/>
  <c r="S45" i="39" s="1"/>
  <c r="J45" i="39"/>
  <c r="AC45" i="39" s="1"/>
  <c r="W45" i="39"/>
  <c r="F36" i="39"/>
  <c r="S36" i="39" s="1"/>
  <c r="H36" i="39"/>
  <c r="J35" i="39"/>
  <c r="AC35" i="39"/>
  <c r="F35" i="39"/>
  <c r="AA35" i="39" s="1"/>
  <c r="J36" i="39"/>
  <c r="AC36" i="39" s="1"/>
  <c r="U9" i="39"/>
  <c r="W31" i="37"/>
  <c r="J103" i="37"/>
  <c r="K103" i="37" s="1"/>
  <c r="L103" i="37" s="1"/>
  <c r="M103" i="37" s="1"/>
  <c r="F39" i="37"/>
  <c r="S39" i="37"/>
  <c r="U14" i="37"/>
  <c r="F29" i="36"/>
  <c r="AA29" i="36"/>
  <c r="F16" i="36"/>
  <c r="AA16" i="36" s="1"/>
  <c r="W28" i="36"/>
  <c r="S30" i="36"/>
  <c r="AA31" i="36"/>
  <c r="W31" i="36"/>
  <c r="U31" i="36"/>
  <c r="J33" i="36"/>
  <c r="W33" i="36"/>
  <c r="H22" i="35"/>
  <c r="AB22" i="35"/>
  <c r="W28" i="35"/>
  <c r="U31" i="35"/>
  <c r="S31" i="35"/>
  <c r="F36" i="34"/>
  <c r="J35" i="34"/>
  <c r="U34" i="34"/>
  <c r="H39" i="33"/>
  <c r="AB39" i="33" s="1"/>
  <c r="F26" i="33"/>
  <c r="AA26" i="33"/>
  <c r="U33" i="33"/>
  <c r="U35" i="33"/>
  <c r="W39" i="33"/>
  <c r="H39" i="37"/>
  <c r="AB39" i="37"/>
  <c r="S27" i="35"/>
  <c r="F11" i="40"/>
  <c r="AA11" i="40" s="1"/>
  <c r="H11" i="40"/>
  <c r="AB11" i="40" s="1"/>
  <c r="AB39" i="40"/>
  <c r="AC40" i="40"/>
  <c r="AA9" i="40"/>
  <c r="AC9" i="40"/>
  <c r="S34" i="40"/>
  <c r="U34" i="40"/>
  <c r="U40" i="40"/>
  <c r="F42" i="39"/>
  <c r="AA42" i="39"/>
  <c r="F41" i="39"/>
  <c r="S41" i="39"/>
  <c r="H40" i="39"/>
  <c r="AB40" i="39"/>
  <c r="H39" i="39"/>
  <c r="U39" i="39"/>
  <c r="S34" i="39"/>
  <c r="H34" i="39"/>
  <c r="U34" i="39" s="1"/>
  <c r="E109" i="39"/>
  <c r="H31" i="39"/>
  <c r="AB31" i="39"/>
  <c r="F31" i="39"/>
  <c r="AA31" i="39" s="1"/>
  <c r="E101" i="39"/>
  <c r="H19" i="39"/>
  <c r="U19" i="39" s="1"/>
  <c r="AB19" i="39"/>
  <c r="F19" i="39"/>
  <c r="AA19" i="39"/>
  <c r="H17" i="39"/>
  <c r="AB17" i="39"/>
  <c r="F17" i="39"/>
  <c r="AA17" i="39"/>
  <c r="J23" i="40"/>
  <c r="AC23" i="40"/>
  <c r="F21" i="40"/>
  <c r="AA21" i="40"/>
  <c r="J21" i="40"/>
  <c r="AC21" i="40" s="1"/>
  <c r="W21" i="40"/>
  <c r="H42" i="39"/>
  <c r="AB42" i="39"/>
  <c r="J34" i="39"/>
  <c r="W34" i="39" s="1"/>
  <c r="AC34" i="39"/>
  <c r="F109" i="39"/>
  <c r="G109" i="39"/>
  <c r="H109" i="39" s="1"/>
  <c r="I109" i="39"/>
  <c r="J109" i="39" s="1"/>
  <c r="K109" i="39" s="1"/>
  <c r="L109" i="39" s="1"/>
  <c r="M109" i="39" s="1"/>
  <c r="F101" i="39"/>
  <c r="H27" i="39"/>
  <c r="AB27" i="39" s="1"/>
  <c r="J19" i="39"/>
  <c r="AC19" i="39"/>
  <c r="J17" i="39"/>
  <c r="W17" i="39" s="1"/>
  <c r="J27" i="39"/>
  <c r="F27" i="39"/>
  <c r="S27" i="39" s="1"/>
  <c r="F11" i="21"/>
  <c r="S11" i="21"/>
  <c r="U34" i="21"/>
  <c r="C21" i="39"/>
  <c r="H11" i="39"/>
  <c r="S40" i="39"/>
  <c r="H32" i="33"/>
  <c r="AB32" i="33"/>
  <c r="H11" i="21"/>
  <c r="U11" i="21" s="1"/>
  <c r="J11" i="21"/>
  <c r="AC11" i="21" s="1"/>
  <c r="W11" i="21"/>
  <c r="H37" i="40"/>
  <c r="U37" i="40" s="1"/>
  <c r="H36" i="40"/>
  <c r="AB36" i="40" s="1"/>
  <c r="F35" i="40"/>
  <c r="AA35" i="40" s="1"/>
  <c r="H23" i="40"/>
  <c r="AB23" i="40"/>
  <c r="H17" i="40"/>
  <c r="U17" i="40" s="1"/>
  <c r="J15" i="40"/>
  <c r="W15" i="40" s="1"/>
  <c r="J11" i="40"/>
  <c r="AC12" i="34"/>
  <c r="AB12" i="35"/>
  <c r="W32" i="40"/>
  <c r="F37" i="39"/>
  <c r="AA37" i="39"/>
  <c r="J34" i="36"/>
  <c r="U30" i="36"/>
  <c r="J30" i="35"/>
  <c r="W30" i="35"/>
  <c r="H30" i="35"/>
  <c r="AB30" i="35"/>
  <c r="F22" i="35"/>
  <c r="AA22" i="35"/>
  <c r="H10" i="35"/>
  <c r="U10" i="35"/>
  <c r="F33" i="36"/>
  <c r="AA33" i="36" s="1"/>
  <c r="H16" i="36"/>
  <c r="AB16" i="36"/>
  <c r="F85" i="36"/>
  <c r="G85" i="36" s="1"/>
  <c r="H85" i="36"/>
  <c r="I85" i="36" s="1"/>
  <c r="J85" i="36" s="1"/>
  <c r="K85" i="36" s="1"/>
  <c r="L85" i="36" s="1"/>
  <c r="M85" i="36" s="1"/>
  <c r="J29" i="36"/>
  <c r="AC29" i="36" s="1"/>
  <c r="F24" i="36"/>
  <c r="AA24" i="36"/>
  <c r="F34" i="36"/>
  <c r="S34" i="36" s="1"/>
  <c r="S8" i="36"/>
  <c r="U8" i="35"/>
  <c r="F14" i="35"/>
  <c r="AA14" i="35"/>
  <c r="J32" i="35"/>
  <c r="AC32" i="35"/>
  <c r="J16" i="35"/>
  <c r="W16" i="35" s="1"/>
  <c r="AC16" i="35"/>
  <c r="H16" i="35"/>
  <c r="U16" i="35"/>
  <c r="F16" i="35"/>
  <c r="S16" i="35"/>
  <c r="H14" i="35"/>
  <c r="AB14" i="35"/>
  <c r="J29" i="35"/>
  <c r="W29" i="35" s="1"/>
  <c r="H33" i="35"/>
  <c r="AC8" i="35"/>
  <c r="J20" i="35"/>
  <c r="W20" i="35"/>
  <c r="F35" i="37"/>
  <c r="S35" i="37"/>
  <c r="I101" i="37"/>
  <c r="J101" i="37" s="1"/>
  <c r="K101" i="37" s="1"/>
  <c r="L101" i="37"/>
  <c r="M101" i="37" s="1"/>
  <c r="J34" i="37"/>
  <c r="S10" i="37"/>
  <c r="AA39" i="37"/>
  <c r="J33" i="37"/>
  <c r="AC33" i="37"/>
  <c r="U42" i="34"/>
  <c r="H40" i="34"/>
  <c r="U40" i="34" s="1"/>
  <c r="E114" i="34"/>
  <c r="H36" i="34"/>
  <c r="U36" i="34"/>
  <c r="F37" i="34"/>
  <c r="AA37" i="34"/>
  <c r="S35" i="34"/>
  <c r="F28" i="34"/>
  <c r="F27" i="34"/>
  <c r="AA27" i="34"/>
  <c r="F25" i="34"/>
  <c r="H23" i="34"/>
  <c r="J23" i="34"/>
  <c r="W23" i="34" s="1"/>
  <c r="F19" i="34"/>
  <c r="H17" i="34"/>
  <c r="F15" i="34"/>
  <c r="J15" i="34"/>
  <c r="H15" i="34"/>
  <c r="AB15" i="34" s="1"/>
  <c r="S9" i="34"/>
  <c r="J28" i="34"/>
  <c r="W28" i="34"/>
  <c r="F41" i="33"/>
  <c r="S38" i="33"/>
  <c r="E113" i="33"/>
  <c r="F113" i="33" s="1"/>
  <c r="G113" i="33" s="1"/>
  <c r="F32" i="33"/>
  <c r="AA32" i="33" s="1"/>
  <c r="J19" i="33"/>
  <c r="W19" i="33" s="1"/>
  <c r="AC19" i="33"/>
  <c r="J15" i="33"/>
  <c r="F11" i="33"/>
  <c r="AA11" i="33" s="1"/>
  <c r="S26" i="33"/>
  <c r="W40" i="33"/>
  <c r="U8" i="33"/>
  <c r="S8" i="33"/>
  <c r="F37" i="40"/>
  <c r="AA37" i="40"/>
  <c r="F36" i="40"/>
  <c r="H28" i="40"/>
  <c r="U28" i="40"/>
  <c r="F23" i="40"/>
  <c r="F17" i="40"/>
  <c r="AA17" i="40"/>
  <c r="J17" i="40"/>
  <c r="W17" i="40" s="1"/>
  <c r="F15" i="40"/>
  <c r="S15" i="40"/>
  <c r="H15" i="40"/>
  <c r="AB15" i="40" s="1"/>
  <c r="AB30" i="36"/>
  <c r="U30" i="35"/>
  <c r="F29" i="35"/>
  <c r="H29" i="35"/>
  <c r="AB29" i="35" s="1"/>
  <c r="H33" i="37"/>
  <c r="AB33" i="37" s="1"/>
  <c r="F33" i="37"/>
  <c r="AA33" i="37"/>
  <c r="W33" i="37"/>
  <c r="S34" i="37"/>
  <c r="AA34" i="37"/>
  <c r="J43" i="34"/>
  <c r="AB42" i="34"/>
  <c r="J40" i="34"/>
  <c r="F114" i="34"/>
  <c r="G114" i="34" s="1"/>
  <c r="H114" i="34" s="1"/>
  <c r="I114" i="34" s="1"/>
  <c r="J114" i="34"/>
  <c r="K114" i="34"/>
  <c r="L114" i="34" s="1"/>
  <c r="M114" i="34" s="1"/>
  <c r="H38" i="34"/>
  <c r="U38" i="34" s="1"/>
  <c r="AB38" i="34"/>
  <c r="J36" i="34"/>
  <c r="W36" i="34"/>
  <c r="H37" i="34"/>
  <c r="U37" i="34"/>
  <c r="H25" i="34"/>
  <c r="AB25" i="34"/>
  <c r="J25" i="34"/>
  <c r="AC25" i="34"/>
  <c r="F23" i="34"/>
  <c r="AA23" i="34" s="1"/>
  <c r="J19" i="34"/>
  <c r="AC19" i="34" s="1"/>
  <c r="F17" i="34"/>
  <c r="AA17" i="34" s="1"/>
  <c r="J17" i="34"/>
  <c r="W17" i="34" s="1"/>
  <c r="AA15" i="34"/>
  <c r="S15" i="34"/>
  <c r="H113" i="33"/>
  <c r="I113" i="33" s="1"/>
  <c r="J113" i="33"/>
  <c r="K113" i="33" s="1"/>
  <c r="L113" i="33" s="1"/>
  <c r="M113" i="33" s="1"/>
  <c r="H37" i="33"/>
  <c r="AB37" i="33" s="1"/>
  <c r="H15" i="33"/>
  <c r="AB15" i="33" s="1"/>
  <c r="H11" i="33"/>
  <c r="AB11" i="33"/>
  <c r="F28" i="40"/>
  <c r="AA28" i="40" s="1"/>
  <c r="AA42" i="34"/>
  <c r="S42" i="34"/>
  <c r="AA38" i="34"/>
  <c r="J37" i="34"/>
  <c r="AC37" i="34"/>
  <c r="J11" i="33"/>
  <c r="W11" i="33"/>
  <c r="U23" i="40"/>
  <c r="J42" i="21"/>
  <c r="AC42" i="21" s="1"/>
  <c r="H42" i="21"/>
  <c r="U42" i="21"/>
  <c r="J44" i="34"/>
  <c r="W44" i="34" s="1"/>
  <c r="F44" i="34"/>
  <c r="AA44" i="34"/>
  <c r="J10" i="35"/>
  <c r="AC10" i="35" s="1"/>
  <c r="W10" i="35"/>
  <c r="J14" i="21"/>
  <c r="F14" i="21"/>
  <c r="S14" i="21" s="1"/>
  <c r="H14" i="21"/>
  <c r="U14" i="21"/>
  <c r="H30" i="21"/>
  <c r="U30" i="21"/>
  <c r="F30" i="21"/>
  <c r="S30" i="21" s="1"/>
  <c r="J30" i="21"/>
  <c r="AC30" i="21" s="1"/>
  <c r="J44" i="21"/>
  <c r="AC44" i="21" s="1"/>
  <c r="H44" i="21"/>
  <c r="U44" i="21" s="1"/>
  <c r="F44" i="21"/>
  <c r="J46" i="21"/>
  <c r="W46" i="21" s="1"/>
  <c r="E119" i="21"/>
  <c r="F119" i="21" s="1"/>
  <c r="G119" i="21" s="1"/>
  <c r="H119" i="21" s="1"/>
  <c r="I119" i="21" s="1"/>
  <c r="J119" i="21" s="1"/>
  <c r="K119" i="21" s="1"/>
  <c r="L119" i="21" s="1"/>
  <c r="M119" i="21" s="1"/>
  <c r="H26" i="33"/>
  <c r="U26" i="33"/>
  <c r="H28" i="33"/>
  <c r="U28" i="33" s="1"/>
  <c r="AA28" i="33"/>
  <c r="J28" i="33"/>
  <c r="AC28" i="33" s="1"/>
  <c r="F33" i="35"/>
  <c r="S33" i="35"/>
  <c r="J33" i="35"/>
  <c r="W33" i="35" s="1"/>
  <c r="F30" i="35"/>
  <c r="S30" i="35"/>
  <c r="E89" i="35"/>
  <c r="F89" i="35" s="1"/>
  <c r="G89" i="35" s="1"/>
  <c r="H89" i="35" s="1"/>
  <c r="I89" i="35" s="1"/>
  <c r="J89" i="35" s="1"/>
  <c r="K89" i="35" s="1"/>
  <c r="L89" i="35" s="1"/>
  <c r="M89" i="35" s="1"/>
  <c r="H10" i="36"/>
  <c r="AB10" i="36" s="1"/>
  <c r="J14" i="36"/>
  <c r="AC14" i="36"/>
  <c r="H14" i="36"/>
  <c r="U14" i="36" s="1"/>
  <c r="F28" i="36"/>
  <c r="AA28" i="36"/>
  <c r="H27" i="21"/>
  <c r="U27" i="21" s="1"/>
  <c r="AB27" i="21"/>
  <c r="F27" i="21"/>
  <c r="AA27" i="21" s="1"/>
  <c r="H29" i="21"/>
  <c r="U29" i="21" s="1"/>
  <c r="F31" i="21"/>
  <c r="S31" i="21" s="1"/>
  <c r="F45" i="21"/>
  <c r="AA27" i="33"/>
  <c r="J13" i="33"/>
  <c r="AC13" i="33" s="1"/>
  <c r="AB13" i="33"/>
  <c r="F13" i="33"/>
  <c r="S13" i="33"/>
  <c r="H29" i="33"/>
  <c r="U29" i="33"/>
  <c r="J31" i="33"/>
  <c r="W31" i="33" s="1"/>
  <c r="F31" i="33"/>
  <c r="H45" i="33"/>
  <c r="U45" i="33"/>
  <c r="W45" i="33"/>
  <c r="F45" i="33"/>
  <c r="AA45" i="33"/>
  <c r="F14" i="34"/>
  <c r="AA14" i="34" s="1"/>
  <c r="S14" i="34"/>
  <c r="H30" i="34"/>
  <c r="F30" i="34"/>
  <c r="S30" i="34" s="1"/>
  <c r="W30" i="34"/>
  <c r="H32" i="34"/>
  <c r="F32" i="34"/>
  <c r="AA32" i="34" s="1"/>
  <c r="W32" i="34"/>
  <c r="H46" i="34"/>
  <c r="U46" i="34"/>
  <c r="J46" i="34"/>
  <c r="H11" i="35"/>
  <c r="U11" i="35"/>
  <c r="AC11" i="35"/>
  <c r="F11" i="35"/>
  <c r="S11" i="35" s="1"/>
  <c r="J26" i="36"/>
  <c r="W26" i="36"/>
  <c r="H28" i="36"/>
  <c r="U28" i="36" s="1"/>
  <c r="J32" i="36"/>
  <c r="AC32" i="36" s="1"/>
  <c r="W32" i="36"/>
  <c r="J11" i="36"/>
  <c r="AC11" i="36"/>
  <c r="H11" i="36"/>
  <c r="AB11" i="36" s="1"/>
  <c r="U11" i="36"/>
  <c r="F11" i="36"/>
  <c r="AA11" i="36"/>
  <c r="H13" i="36"/>
  <c r="AB13" i="36"/>
  <c r="E89" i="37"/>
  <c r="F89" i="37" s="1"/>
  <c r="G89" i="37" s="1"/>
  <c r="H89" i="37" s="1"/>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H14" i="33"/>
  <c r="U14" i="33"/>
  <c r="F14" i="33"/>
  <c r="J14" i="33"/>
  <c r="H30" i="33"/>
  <c r="AB30" i="33" s="1"/>
  <c r="F30" i="33"/>
  <c r="AA30" i="33" s="1"/>
  <c r="H44" i="33"/>
  <c r="U44" i="33" s="1"/>
  <c r="J44" i="33"/>
  <c r="W44" i="33" s="1"/>
  <c r="F44" i="33"/>
  <c r="S44" i="33"/>
  <c r="J46" i="33"/>
  <c r="W46" i="33" s="1"/>
  <c r="AA46" i="33"/>
  <c r="H46" i="33"/>
  <c r="U46" i="33" s="1"/>
  <c r="H13" i="34"/>
  <c r="U13" i="34"/>
  <c r="J13" i="34"/>
  <c r="AC13" i="34" s="1"/>
  <c r="F13" i="34"/>
  <c r="AA13" i="34"/>
  <c r="J29" i="34"/>
  <c r="W29" i="34" s="1"/>
  <c r="F29" i="34"/>
  <c r="S29" i="34" s="1"/>
  <c r="H29" i="34"/>
  <c r="AB29" i="34" s="1"/>
  <c r="J31" i="34"/>
  <c r="H31" i="34"/>
  <c r="AB31" i="34" s="1"/>
  <c r="F31" i="34"/>
  <c r="S31" i="34" s="1"/>
  <c r="H45" i="34"/>
  <c r="AB45" i="34" s="1"/>
  <c r="U45" i="34"/>
  <c r="J45" i="34"/>
  <c r="W45" i="34" s="1"/>
  <c r="F45" i="34"/>
  <c r="S45" i="34"/>
  <c r="H47" i="34"/>
  <c r="U47" i="34" s="1"/>
  <c r="F47" i="34"/>
  <c r="S47" i="34" s="1"/>
  <c r="J47" i="34"/>
  <c r="F13" i="35"/>
  <c r="AA13" i="35" s="1"/>
  <c r="S13" i="35"/>
  <c r="J13" i="35"/>
  <c r="H13" i="35"/>
  <c r="U13" i="35"/>
  <c r="J25" i="35"/>
  <c r="W25" i="35" s="1"/>
  <c r="F25" i="35"/>
  <c r="S25" i="35"/>
  <c r="H25" i="35"/>
  <c r="AB25" i="35" s="1"/>
  <c r="J35" i="35"/>
  <c r="F35" i="35"/>
  <c r="AA35" i="35" s="1"/>
  <c r="H35" i="35"/>
  <c r="AB35" i="35"/>
  <c r="J25" i="36"/>
  <c r="F25" i="36"/>
  <c r="S25" i="36" s="1"/>
  <c r="H25" i="36"/>
  <c r="AB25" i="36" s="1"/>
  <c r="H13" i="37"/>
  <c r="U13" i="37" s="1"/>
  <c r="AB13" i="37"/>
  <c r="F13" i="37"/>
  <c r="S13" i="37" s="1"/>
  <c r="J13" i="37"/>
  <c r="W13" i="37" s="1"/>
  <c r="F28" i="37"/>
  <c r="AA28" i="37" s="1"/>
  <c r="J28" i="37"/>
  <c r="AC28" i="37" s="1"/>
  <c r="H28" i="37"/>
  <c r="U28" i="37" s="1"/>
  <c r="H38" i="37"/>
  <c r="AB38" i="37" s="1"/>
  <c r="J38" i="37"/>
  <c r="F38" i="37"/>
  <c r="S38" i="37"/>
  <c r="F43" i="39"/>
  <c r="AA43" i="39" s="1"/>
  <c r="H43" i="39"/>
  <c r="AB43" i="39" s="1"/>
  <c r="J14" i="39"/>
  <c r="W14" i="39" s="1"/>
  <c r="AC14" i="39"/>
  <c r="F14" i="39"/>
  <c r="H14" i="39"/>
  <c r="AB14" i="39" s="1"/>
  <c r="H12" i="40"/>
  <c r="AB12" i="40" s="1"/>
  <c r="H30" i="40"/>
  <c r="AB30" i="40" s="1"/>
  <c r="F33" i="40"/>
  <c r="S33" i="40" s="1"/>
  <c r="AA33" i="40"/>
  <c r="H33" i="40"/>
  <c r="U33" i="40" s="1"/>
  <c r="J35" i="40"/>
  <c r="AC35" i="40"/>
  <c r="J37" i="40"/>
  <c r="AC37" i="40" s="1"/>
  <c r="H13" i="40"/>
  <c r="J13" i="40"/>
  <c r="W13" i="40" s="1"/>
  <c r="F13" i="40"/>
  <c r="AA13" i="40"/>
  <c r="F14" i="37"/>
  <c r="S14" i="37" s="1"/>
  <c r="F27" i="37"/>
  <c r="S27" i="37" s="1"/>
  <c r="AA27" i="37"/>
  <c r="F13" i="39"/>
  <c r="S13" i="39" s="1"/>
  <c r="H14" i="40"/>
  <c r="AB14" i="40" s="1"/>
  <c r="J14" i="40"/>
  <c r="W14" i="40" s="1"/>
  <c r="F14" i="40"/>
  <c r="AA14" i="40" s="1"/>
  <c r="J14" i="37"/>
  <c r="AC14" i="37" s="1"/>
  <c r="J27" i="37"/>
  <c r="AC27" i="37" s="1"/>
  <c r="AA44" i="33"/>
  <c r="J36" i="37"/>
  <c r="AC36" i="37"/>
  <c r="G105" i="37"/>
  <c r="AB11" i="35"/>
  <c r="J10" i="36"/>
  <c r="AC10" i="36" s="1"/>
  <c r="AB26" i="33"/>
  <c r="AB30" i="21"/>
  <c r="AA14" i="37"/>
  <c r="S11" i="36"/>
  <c r="W11" i="36"/>
  <c r="W11" i="35"/>
  <c r="AB46" i="34"/>
  <c r="AC30" i="34"/>
  <c r="S45" i="33"/>
  <c r="AB45" i="33"/>
  <c r="AB31" i="33"/>
  <c r="U13" i="33"/>
  <c r="S44" i="34"/>
  <c r="BA586" i="3"/>
  <c r="BA585" i="3"/>
  <c r="AZ585" i="3" s="1"/>
  <c r="F17" i="21"/>
  <c r="AA17" i="21" s="1"/>
  <c r="H17" i="21"/>
  <c r="F15" i="21"/>
  <c r="S15" i="21" s="1"/>
  <c r="AB11" i="21"/>
  <c r="J41" i="39"/>
  <c r="W41" i="39" s="1"/>
  <c r="W36" i="39"/>
  <c r="W35" i="39"/>
  <c r="S35" i="39"/>
  <c r="G544" i="3"/>
  <c r="G540" i="3"/>
  <c r="G535" i="3"/>
  <c r="G532" i="3"/>
  <c r="G531" i="3"/>
  <c r="G527" i="3"/>
  <c r="G523" i="3"/>
  <c r="G518" i="3"/>
  <c r="G510" i="3"/>
  <c r="G508" i="3"/>
  <c r="G504" i="3"/>
  <c r="G496" i="3"/>
  <c r="G584" i="3"/>
  <c r="G580" i="3"/>
  <c r="G572" i="3"/>
  <c r="G568" i="3"/>
  <c r="G564" i="3"/>
  <c r="G560" i="3"/>
  <c r="G554" i="3"/>
  <c r="G550" i="3"/>
  <c r="BL584" i="3"/>
  <c r="BL576" i="3"/>
  <c r="BL572" i="3"/>
  <c r="BL560" i="3"/>
  <c r="BL554" i="3"/>
  <c r="BL546" i="3"/>
  <c r="BL538" i="3"/>
  <c r="BL534" i="3"/>
  <c r="BL530" i="3"/>
  <c r="BL522" i="3"/>
  <c r="AZ522" i="3" s="1"/>
  <c r="BL516" i="3"/>
  <c r="BL512" i="3"/>
  <c r="BL502" i="3"/>
  <c r="BL498" i="3"/>
  <c r="BL494" i="3"/>
  <c r="BL578" i="3"/>
  <c r="BL574" i="3"/>
  <c r="BL570" i="3"/>
  <c r="AZ570" i="3" s="1"/>
  <c r="BL562" i="3"/>
  <c r="BL556" i="3"/>
  <c r="BL552" i="3"/>
  <c r="BL540" i="3"/>
  <c r="BL536" i="3"/>
  <c r="G533" i="3"/>
  <c r="G529" i="3"/>
  <c r="BL528" i="3"/>
  <c r="G525" i="3"/>
  <c r="BL518" i="3"/>
  <c r="BL514" i="3"/>
  <c r="BL510" i="3"/>
  <c r="BL500" i="3"/>
  <c r="BL496" i="3"/>
  <c r="G493" i="3"/>
  <c r="BA582" i="3"/>
  <c r="BA580" i="3"/>
  <c r="BA578" i="3"/>
  <c r="AZ578" i="3"/>
  <c r="BA576" i="3"/>
  <c r="BA574" i="3"/>
  <c r="AZ574" i="3" s="1"/>
  <c r="BA572" i="3"/>
  <c r="AZ572" i="3" s="1"/>
  <c r="BA570" i="3"/>
  <c r="BA568" i="3"/>
  <c r="BA566" i="3"/>
  <c r="BA564" i="3"/>
  <c r="BA562" i="3"/>
  <c r="AZ562" i="3" s="1"/>
  <c r="BA556" i="3"/>
  <c r="AZ556" i="3" s="1"/>
  <c r="BA552" i="3"/>
  <c r="AZ552" i="3"/>
  <c r="BA546" i="3"/>
  <c r="AZ546" i="3" s="1"/>
  <c r="BA544" i="3"/>
  <c r="BA540" i="3"/>
  <c r="AZ540" i="3" s="1"/>
  <c r="BA536" i="3"/>
  <c r="AZ536" i="3"/>
  <c r="BA532" i="3"/>
  <c r="BA528" i="3"/>
  <c r="BA526" i="3"/>
  <c r="BA524" i="3"/>
  <c r="BA522" i="3"/>
  <c r="BA518" i="3"/>
  <c r="AZ518" i="3"/>
  <c r="BA516" i="3"/>
  <c r="AZ516" i="3" s="1"/>
  <c r="BA514" i="3"/>
  <c r="BA512" i="3"/>
  <c r="AZ512" i="3"/>
  <c r="BA508" i="3"/>
  <c r="BA506" i="3"/>
  <c r="BA502" i="3"/>
  <c r="BA500" i="3"/>
  <c r="BA496" i="3"/>
  <c r="BA494" i="3"/>
  <c r="BA583" i="3"/>
  <c r="BA581" i="3"/>
  <c r="BA579" i="3"/>
  <c r="BA577" i="3"/>
  <c r="BA575" i="3"/>
  <c r="BA571" i="3"/>
  <c r="BA569" i="3"/>
  <c r="BA563" i="3"/>
  <c r="BA561" i="3"/>
  <c r="BA559" i="3"/>
  <c r="BA549" i="3"/>
  <c r="AZ549" i="3" s="1"/>
  <c r="BA547" i="3"/>
  <c r="BA543" i="3"/>
  <c r="BA541" i="3"/>
  <c r="BA539" i="3"/>
  <c r="AZ539" i="3" s="1"/>
  <c r="BA535" i="3"/>
  <c r="BA533" i="3"/>
  <c r="BA531" i="3"/>
  <c r="BA527" i="3"/>
  <c r="BA525" i="3"/>
  <c r="BA523" i="3"/>
  <c r="BA517" i="3"/>
  <c r="BA515" i="3"/>
  <c r="BA513" i="3"/>
  <c r="BA507" i="3"/>
  <c r="BA505" i="3"/>
  <c r="BA503" i="3"/>
  <c r="BA499" i="3"/>
  <c r="BA497" i="3"/>
  <c r="BA495" i="3"/>
  <c r="G583" i="3"/>
  <c r="G581" i="3"/>
  <c r="G577" i="3"/>
  <c r="G575" i="3"/>
  <c r="G573" i="3"/>
  <c r="G569" i="3"/>
  <c r="G567" i="3"/>
  <c r="G565" i="3"/>
  <c r="G563" i="3"/>
  <c r="G561" i="3"/>
  <c r="BA557" i="3"/>
  <c r="AC557" i="3"/>
  <c r="G557" i="3" s="1"/>
  <c r="BQ557" i="3"/>
  <c r="BQ583" i="3"/>
  <c r="BL583" i="3"/>
  <c r="AZ583" i="3" s="1"/>
  <c r="BQ581" i="3"/>
  <c r="BL581" i="3"/>
  <c r="BQ579" i="3"/>
  <c r="BL579" i="3" s="1"/>
  <c r="BQ577" i="3"/>
  <c r="BL577" i="3"/>
  <c r="AZ577" i="3"/>
  <c r="BQ575" i="3"/>
  <c r="BL575" i="3"/>
  <c r="AZ575" i="3"/>
  <c r="BQ573" i="3"/>
  <c r="BQ571" i="3"/>
  <c r="BL571" i="3"/>
  <c r="BQ569" i="3"/>
  <c r="BL569" i="3" s="1"/>
  <c r="BQ567" i="3"/>
  <c r="BL567" i="3"/>
  <c r="BQ565" i="3"/>
  <c r="BQ563" i="3"/>
  <c r="BL563" i="3"/>
  <c r="AZ563" i="3" s="1"/>
  <c r="BQ561" i="3"/>
  <c r="BL561" i="3"/>
  <c r="AZ561" i="3"/>
  <c r="BQ559" i="3"/>
  <c r="G559" i="3"/>
  <c r="G555" i="3"/>
  <c r="G549" i="3"/>
  <c r="G547" i="3"/>
  <c r="G545" i="3"/>
  <c r="G541" i="3"/>
  <c r="G539" i="3"/>
  <c r="G537" i="3"/>
  <c r="BQ555" i="3"/>
  <c r="BL555" i="3"/>
  <c r="BQ553" i="3"/>
  <c r="BQ551" i="3"/>
  <c r="BL551" i="3"/>
  <c r="BQ549" i="3"/>
  <c r="BQ547" i="3"/>
  <c r="BL547" i="3" s="1"/>
  <c r="AZ547" i="3" s="1"/>
  <c r="BQ545" i="3"/>
  <c r="BL545" i="3"/>
  <c r="BQ543" i="3"/>
  <c r="BQ541" i="3"/>
  <c r="BL541" i="3" s="1"/>
  <c r="BQ539" i="3"/>
  <c r="BL539" i="3" s="1"/>
  <c r="BQ537" i="3"/>
  <c r="BL537" i="3"/>
  <c r="BQ535" i="3"/>
  <c r="BQ533" i="3"/>
  <c r="BL533" i="3" s="1"/>
  <c r="BQ531" i="3"/>
  <c r="BL531" i="3" s="1"/>
  <c r="AZ531" i="3" s="1"/>
  <c r="BQ529" i="3"/>
  <c r="BL529" i="3"/>
  <c r="BQ527" i="3"/>
  <c r="BQ525" i="3"/>
  <c r="BL525" i="3" s="1"/>
  <c r="BQ523" i="3"/>
  <c r="BL523" i="3" s="1"/>
  <c r="AZ523" i="3"/>
  <c r="AC521" i="3"/>
  <c r="G521" i="3" s="1"/>
  <c r="BQ521" i="3"/>
  <c r="BL521" i="3"/>
  <c r="BL520" i="3"/>
  <c r="G517" i="3"/>
  <c r="G515" i="3"/>
  <c r="G513" i="3"/>
  <c r="BQ519" i="3"/>
  <c r="BL519" i="3"/>
  <c r="BQ517" i="3"/>
  <c r="BL517" i="3"/>
  <c r="AZ517" i="3"/>
  <c r="BQ515" i="3"/>
  <c r="BQ513" i="3"/>
  <c r="BL513" i="3"/>
  <c r="BQ511" i="3"/>
  <c r="BL511" i="3"/>
  <c r="AC509" i="3"/>
  <c r="AC5" i="3" s="1"/>
  <c r="BQ509" i="3"/>
  <c r="BL509" i="3" s="1"/>
  <c r="G507" i="3"/>
  <c r="G505" i="3"/>
  <c r="G501" i="3"/>
  <c r="G499" i="3"/>
  <c r="G497" i="3"/>
  <c r="BQ507" i="3"/>
  <c r="BL507" i="3" s="1"/>
  <c r="BQ505" i="3"/>
  <c r="BL505" i="3"/>
  <c r="AZ505" i="3"/>
  <c r="BQ503" i="3"/>
  <c r="BQ501" i="3"/>
  <c r="BL501" i="3"/>
  <c r="BQ499" i="3"/>
  <c r="BL499" i="3"/>
  <c r="BQ497" i="3"/>
  <c r="BL497" i="3"/>
  <c r="AZ497" i="3" s="1"/>
  <c r="BQ495" i="3"/>
  <c r="BL495" i="3"/>
  <c r="AZ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c r="E125" i="33"/>
  <c r="F125" i="33" s="1"/>
  <c r="G125" i="33" s="1"/>
  <c r="H43" i="33"/>
  <c r="AB43" i="33" s="1"/>
  <c r="H17" i="37"/>
  <c r="U17" i="37" s="1"/>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s="1"/>
  <c r="H27" i="34"/>
  <c r="U27" i="34" s="1"/>
  <c r="AB27" i="34"/>
  <c r="H35" i="34"/>
  <c r="U35" i="34" s="1"/>
  <c r="F41" i="34"/>
  <c r="S41" i="34"/>
  <c r="H41" i="34"/>
  <c r="U41" i="34" s="1"/>
  <c r="J41" i="34"/>
  <c r="F10" i="35"/>
  <c r="S10" i="35" s="1"/>
  <c r="F24" i="35"/>
  <c r="AA24" i="35"/>
  <c r="H24" i="35"/>
  <c r="AB24" i="35" s="1"/>
  <c r="H23" i="37"/>
  <c r="AB23" i="37"/>
  <c r="J32" i="37"/>
  <c r="AC32" i="37" s="1"/>
  <c r="F36" i="37"/>
  <c r="AA36" i="37"/>
  <c r="F37" i="37"/>
  <c r="F31" i="40"/>
  <c r="AA31" i="40" s="1"/>
  <c r="H31" i="40"/>
  <c r="U31" i="40" s="1"/>
  <c r="F32" i="40"/>
  <c r="S32" i="40"/>
  <c r="H32" i="40"/>
  <c r="J36" i="40"/>
  <c r="AC36" i="40" s="1"/>
  <c r="W36" i="40"/>
  <c r="AA41" i="34"/>
  <c r="H19" i="37"/>
  <c r="AB19" i="37"/>
  <c r="H42" i="33"/>
  <c r="AB42" i="33"/>
  <c r="J43" i="33"/>
  <c r="AC43" i="33" s="1"/>
  <c r="U43" i="33"/>
  <c r="S28" i="31"/>
  <c r="S27" i="31"/>
  <c r="S26" i="31"/>
  <c r="U14" i="40"/>
  <c r="AC33" i="36"/>
  <c r="U35" i="35"/>
  <c r="W14" i="37"/>
  <c r="AB28" i="37"/>
  <c r="U33" i="37"/>
  <c r="U39" i="37"/>
  <c r="AC8" i="37"/>
  <c r="AB13" i="34"/>
  <c r="W37" i="34"/>
  <c r="AB37" i="34"/>
  <c r="AC36" i="34"/>
  <c r="AA13" i="33"/>
  <c r="AC45" i="33"/>
  <c r="U11" i="33"/>
  <c r="U19" i="21"/>
  <c r="W44" i="21"/>
  <c r="AC46" i="21"/>
  <c r="U12" i="21"/>
  <c r="AB38" i="21"/>
  <c r="F43" i="33"/>
  <c r="AA43" i="33"/>
  <c r="W15" i="34"/>
  <c r="AC15" i="34"/>
  <c r="W40" i="37"/>
  <c r="G107" i="37"/>
  <c r="H107" i="37" s="1"/>
  <c r="I107" i="37" s="1"/>
  <c r="J107" i="37" s="1"/>
  <c r="K107" i="37" s="1"/>
  <c r="L107" i="37" s="1"/>
  <c r="M107" i="37" s="1"/>
  <c r="H37" i="21"/>
  <c r="U37" i="21" s="1"/>
  <c r="S42" i="21"/>
  <c r="H19" i="34"/>
  <c r="AB19" i="34"/>
  <c r="F36" i="35"/>
  <c r="S36" i="35"/>
  <c r="J9" i="37"/>
  <c r="W9" i="37"/>
  <c r="H9" i="37"/>
  <c r="U9" i="37" s="1"/>
  <c r="AB9" i="37"/>
  <c r="F9" i="37"/>
  <c r="S9" i="37"/>
  <c r="J12" i="37"/>
  <c r="AC12" i="37" s="1"/>
  <c r="W12" i="37"/>
  <c r="AB12" i="37"/>
  <c r="F12" i="37"/>
  <c r="S12" i="37" s="1"/>
  <c r="F15" i="37"/>
  <c r="AA15" i="37"/>
  <c r="E94" i="37"/>
  <c r="F94" i="37" s="1"/>
  <c r="G94" i="37" s="1"/>
  <c r="H94" i="37" s="1"/>
  <c r="I94" i="37" s="1"/>
  <c r="J94" i="37" s="1"/>
  <c r="K94" i="37" s="1"/>
  <c r="L94" i="37" s="1"/>
  <c r="M94" i="37" s="1"/>
  <c r="F31" i="37"/>
  <c r="S31" i="37"/>
  <c r="F12" i="39"/>
  <c r="S12" i="39" s="1"/>
  <c r="J42" i="39"/>
  <c r="AC42" i="39"/>
  <c r="H21" i="40"/>
  <c r="U21" i="40" s="1"/>
  <c r="H31" i="37"/>
  <c r="U31" i="37" s="1"/>
  <c r="F71" i="37"/>
  <c r="G71" i="37" s="1"/>
  <c r="J15" i="37"/>
  <c r="W15" i="37"/>
  <c r="U12" i="37"/>
  <c r="AT6" i="3"/>
  <c r="H5" i="3"/>
  <c r="AA25" i="21"/>
  <c r="H19" i="40"/>
  <c r="U19" i="40" s="1"/>
  <c r="F88" i="40"/>
  <c r="G88" i="40"/>
  <c r="F19" i="40"/>
  <c r="S19" i="40" s="1"/>
  <c r="AC13" i="40"/>
  <c r="AB33" i="40"/>
  <c r="AC43" i="39"/>
  <c r="W43" i="39"/>
  <c r="U45" i="39"/>
  <c r="AB45" i="39"/>
  <c r="G101" i="39"/>
  <c r="AB37" i="39"/>
  <c r="AC37" i="39"/>
  <c r="W37" i="39"/>
  <c r="H25" i="39"/>
  <c r="AB25" i="39"/>
  <c r="J25" i="39"/>
  <c r="AC25" i="39" s="1"/>
  <c r="F25" i="39"/>
  <c r="AA25" i="39" s="1"/>
  <c r="F15" i="39"/>
  <c r="AA15" i="39"/>
  <c r="H15" i="39"/>
  <c r="J15" i="39"/>
  <c r="W15" i="39" s="1"/>
  <c r="H41" i="39"/>
  <c r="AB34" i="39"/>
  <c r="U40" i="39"/>
  <c r="S42" i="39"/>
  <c r="AA41" i="39"/>
  <c r="W9" i="39"/>
  <c r="W8" i="39"/>
  <c r="J19" i="40"/>
  <c r="AC19" i="40"/>
  <c r="J50" i="40"/>
  <c r="B54" i="72"/>
  <c r="H103" i="9"/>
  <c r="D8" i="53"/>
  <c r="B16" i="53"/>
  <c r="B33" i="72" s="1"/>
  <c r="C7" i="34"/>
  <c r="C59" i="34" s="1"/>
  <c r="D59" i="34" s="1"/>
  <c r="W35" i="40"/>
  <c r="A118" i="9"/>
  <c r="A4" i="52"/>
  <c r="B41" i="72" s="1"/>
  <c r="J11" i="39"/>
  <c r="W11" i="39"/>
  <c r="F11" i="39"/>
  <c r="AA11" i="39" s="1"/>
  <c r="A12" i="52"/>
  <c r="B56" i="72" s="1"/>
  <c r="G4" i="4"/>
  <c r="I4" i="4"/>
  <c r="K5" i="4" s="1"/>
  <c r="B47" i="48" s="1"/>
  <c r="A2" i="9"/>
  <c r="AZ20" i="3"/>
  <c r="AZ28" i="3"/>
  <c r="AZ32" i="3"/>
  <c r="BL549" i="3"/>
  <c r="AZ494" i="3"/>
  <c r="AZ514"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AZ327" i="3" s="1"/>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c r="G117" i="3"/>
  <c r="BA119" i="3"/>
  <c r="AZ119" i="3" s="1"/>
  <c r="BL120" i="3"/>
  <c r="AZ120" i="3" s="1"/>
  <c r="G121" i="3"/>
  <c r="BA123" i="3"/>
  <c r="AZ123" i="3" s="1"/>
  <c r="BL124" i="3"/>
  <c r="AZ124" i="3"/>
  <c r="G125" i="3"/>
  <c r="BA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AZ152" i="3" s="1"/>
  <c r="G153" i="3"/>
  <c r="BA155" i="3"/>
  <c r="AZ155" i="3" s="1"/>
  <c r="BL156" i="3"/>
  <c r="G157" i="3"/>
  <c r="BA159" i="3"/>
  <c r="AZ159" i="3"/>
  <c r="BL160" i="3"/>
  <c r="AZ160" i="3" s="1"/>
  <c r="G161" i="3"/>
  <c r="BA163" i="3"/>
  <c r="AZ163" i="3"/>
  <c r="BL164" i="3"/>
  <c r="AZ164" i="3" s="1"/>
  <c r="G165" i="3"/>
  <c r="BA167" i="3"/>
  <c r="AZ167" i="3"/>
  <c r="BL168" i="3"/>
  <c r="G169" i="3"/>
  <c r="BA171" i="3"/>
  <c r="AZ171" i="3"/>
  <c r="BL172" i="3"/>
  <c r="AZ172" i="3" s="1"/>
  <c r="G173" i="3"/>
  <c r="BA175" i="3"/>
  <c r="AZ175" i="3"/>
  <c r="BL176" i="3"/>
  <c r="G177" i="3"/>
  <c r="BA179" i="3"/>
  <c r="AZ179" i="3"/>
  <c r="BL180" i="3"/>
  <c r="AZ180" i="3"/>
  <c r="G181" i="3"/>
  <c r="BA183" i="3"/>
  <c r="BL184" i="3"/>
  <c r="AZ184" i="3" s="1"/>
  <c r="G185" i="3"/>
  <c r="BA187" i="3"/>
  <c r="AZ187" i="3" s="1"/>
  <c r="BL188" i="3"/>
  <c r="G189" i="3"/>
  <c r="BA191" i="3"/>
  <c r="AZ191" i="3"/>
  <c r="BL192" i="3"/>
  <c r="AZ192" i="3" s="1"/>
  <c r="G193" i="3"/>
  <c r="BA195" i="3"/>
  <c r="AZ195" i="3"/>
  <c r="BL196" i="3"/>
  <c r="AZ196" i="3" s="1"/>
  <c r="G197" i="3"/>
  <c r="BA199" i="3"/>
  <c r="AZ199" i="3" s="1"/>
  <c r="BL200" i="3"/>
  <c r="G201" i="3"/>
  <c r="BA203" i="3"/>
  <c r="AZ203" i="3" s="1"/>
  <c r="BL204" i="3"/>
  <c r="AZ47" i="3"/>
  <c r="AZ63" i="3"/>
  <c r="AZ71" i="3"/>
  <c r="AZ83" i="3"/>
  <c r="AZ144" i="3"/>
  <c r="AZ176" i="3"/>
  <c r="AZ200" i="3"/>
  <c r="AZ85" i="3"/>
  <c r="AZ93" i="3"/>
  <c r="AZ128" i="3"/>
  <c r="G534" i="3"/>
  <c r="G522" i="3"/>
  <c r="G516" i="3"/>
  <c r="G512" i="3"/>
  <c r="G498" i="3"/>
  <c r="G494" i="3"/>
  <c r="G16" i="3"/>
  <c r="G15" i="3"/>
  <c r="BA304" i="3"/>
  <c r="AZ304" i="3" s="1"/>
  <c r="BA305" i="3"/>
  <c r="BL305" i="3"/>
  <c r="G306" i="3"/>
  <c r="G309" i="3"/>
  <c r="BL310" i="3"/>
  <c r="BA312" i="3"/>
  <c r="AZ312" i="3"/>
  <c r="BA313" i="3"/>
  <c r="BL313" i="3"/>
  <c r="AZ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s="1"/>
  <c r="BA344" i="3"/>
  <c r="AZ344" i="3" s="1"/>
  <c r="BL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AZ390" i="3" s="1"/>
  <c r="BL390" i="3"/>
  <c r="G391" i="3"/>
  <c r="G394" i="3"/>
  <c r="AZ138" i="3"/>
  <c r="AZ146" i="3"/>
  <c r="AZ150" i="3"/>
  <c r="AZ158" i="3"/>
  <c r="AZ166" i="3"/>
  <c r="AZ170" i="3"/>
  <c r="AZ178" i="3"/>
  <c r="AZ182" i="3"/>
  <c r="AZ190" i="3"/>
  <c r="AZ194" i="3"/>
  <c r="AZ198" i="3"/>
  <c r="AZ206"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AZ323" i="3" s="1"/>
  <c r="G324" i="3"/>
  <c r="BA326" i="3"/>
  <c r="AZ326" i="3"/>
  <c r="BL327" i="3"/>
  <c r="G328" i="3"/>
  <c r="BA330" i="3"/>
  <c r="AZ330" i="3" s="1"/>
  <c r="BL331" i="3"/>
  <c r="AZ331" i="3" s="1"/>
  <c r="G332" i="3"/>
  <c r="BA334" i="3"/>
  <c r="AZ334" i="3" s="1"/>
  <c r="BL335" i="3"/>
  <c r="G336" i="3"/>
  <c r="BA338" i="3"/>
  <c r="AZ338" i="3" s="1"/>
  <c r="BL339" i="3"/>
  <c r="AZ339" i="3"/>
  <c r="G340" i="3"/>
  <c r="BL343" i="3"/>
  <c r="G344" i="3"/>
  <c r="G348" i="3"/>
  <c r="G355" i="3"/>
  <c r="AZ209" i="3"/>
  <c r="AZ214" i="3"/>
  <c r="AZ218" i="3"/>
  <c r="AZ222" i="3"/>
  <c r="G342" i="3"/>
  <c r="BL345" i="3"/>
  <c r="AZ345" i="3" s="1"/>
  <c r="G346" i="3"/>
  <c r="BL349" i="3"/>
  <c r="AZ349" i="3" s="1"/>
  <c r="BL352" i="3"/>
  <c r="AZ352" i="3" s="1"/>
  <c r="G353" i="3"/>
  <c r="BA357" i="3"/>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c r="AZ229" i="3"/>
  <c r="AZ233" i="3"/>
  <c r="AZ237" i="3"/>
  <c r="AZ241" i="3"/>
  <c r="AZ249" i="3"/>
  <c r="AZ257" i="3"/>
  <c r="AZ261" i="3"/>
  <c r="AZ265" i="3"/>
  <c r="AZ269" i="3"/>
  <c r="AZ273" i="3"/>
  <c r="BA379" i="3"/>
  <c r="AZ379" i="3" s="1"/>
  <c r="BL380" i="3"/>
  <c r="G381" i="3"/>
  <c r="BA383" i="3"/>
  <c r="AZ383" i="3" s="1"/>
  <c r="BL384" i="3"/>
  <c r="G385" i="3"/>
  <c r="BA387" i="3"/>
  <c r="AZ387" i="3" s="1"/>
  <c r="BL388" i="3"/>
  <c r="G389" i="3"/>
  <c r="BA391" i="3"/>
  <c r="AZ391" i="3" s="1"/>
  <c r="BL392" i="3"/>
  <c r="AZ392" i="3" s="1"/>
  <c r="G393" i="3"/>
  <c r="AZ275" i="3"/>
  <c r="AZ283" i="3"/>
  <c r="AZ291" i="3"/>
  <c r="AZ295" i="3"/>
  <c r="AZ299" i="3"/>
  <c r="BO5" i="3"/>
  <c r="BM5" i="3"/>
  <c r="F29" i="6" s="1"/>
  <c r="BH5" i="3"/>
  <c r="BF5" i="3"/>
  <c r="BD5" i="3"/>
  <c r="AZ317" i="3"/>
  <c r="AZ333" i="3"/>
  <c r="AZ496" i="3"/>
  <c r="G548" i="3"/>
  <c r="G538" i="3"/>
  <c r="G502" i="3"/>
  <c r="BS5" i="3"/>
  <c r="BP5" i="3"/>
  <c r="BI5" i="3"/>
  <c r="BE5" i="3"/>
  <c r="G17" i="3"/>
  <c r="BA17" i="3"/>
  <c r="BT5" i="3"/>
  <c r="AZ350" i="3"/>
  <c r="AZ364" i="3"/>
  <c r="AZ368" i="3"/>
  <c r="BA15" i="3"/>
  <c r="AZ15" i="3" s="1"/>
  <c r="BB5" i="3"/>
  <c r="E5" i="6" s="1"/>
  <c r="D9" i="11" s="1"/>
  <c r="C9" i="11" s="1"/>
  <c r="AZ380" i="3"/>
  <c r="AZ384" i="3"/>
  <c r="AZ388" i="3"/>
  <c r="AZ394" i="3"/>
  <c r="AZ499" i="3"/>
  <c r="E8" i="6"/>
  <c r="BL493" i="3"/>
  <c r="AZ382" i="3"/>
  <c r="U36" i="40"/>
  <c r="H117" i="43"/>
  <c r="D21" i="43"/>
  <c r="F42" i="43"/>
  <c r="I21" i="43"/>
  <c r="F39" i="43"/>
  <c r="J21" i="43"/>
  <c r="F6" i="1"/>
  <c r="U17" i="39"/>
  <c r="S14" i="35"/>
  <c r="U43" i="21"/>
  <c r="AC35" i="21"/>
  <c r="U10" i="21"/>
  <c r="AC11" i="39"/>
  <c r="W37" i="37"/>
  <c r="S15" i="37"/>
  <c r="J37" i="33"/>
  <c r="W37" i="33" s="1"/>
  <c r="AC17" i="34"/>
  <c r="F106" i="33"/>
  <c r="G106" i="33" s="1"/>
  <c r="H106" i="33" s="1"/>
  <c r="I106" i="33" s="1"/>
  <c r="J106" i="33" s="1"/>
  <c r="K106" i="33" s="1"/>
  <c r="L106" i="33" s="1"/>
  <c r="M106" i="33" s="1"/>
  <c r="J34" i="33"/>
  <c r="AC34" i="33" s="1"/>
  <c r="W34" i="33"/>
  <c r="F33" i="34"/>
  <c r="S33" i="34"/>
  <c r="H20" i="36"/>
  <c r="U20" i="36"/>
  <c r="J20" i="36"/>
  <c r="AC20" i="36" s="1"/>
  <c r="W20" i="36"/>
  <c r="J27" i="36"/>
  <c r="AC27" i="36" s="1"/>
  <c r="F111" i="40"/>
  <c r="G111" i="40" s="1"/>
  <c r="H111" i="40" s="1"/>
  <c r="I111" i="40" s="1"/>
  <c r="J111" i="40" s="1"/>
  <c r="K111" i="40" s="1"/>
  <c r="L111" i="40" s="1"/>
  <c r="M111" i="40" s="1"/>
  <c r="H35" i="40"/>
  <c r="AB35" i="40"/>
  <c r="AC29" i="35"/>
  <c r="H35" i="37"/>
  <c r="U35" i="37" s="1"/>
  <c r="AC14" i="35"/>
  <c r="H20" i="35"/>
  <c r="U20" i="35"/>
  <c r="F20" i="35"/>
  <c r="S20" i="35" s="1"/>
  <c r="AA20" i="35"/>
  <c r="AB29" i="36"/>
  <c r="U29" i="36"/>
  <c r="H32" i="37"/>
  <c r="AB32" i="37" s="1"/>
  <c r="H27" i="40"/>
  <c r="U27" i="40" s="1"/>
  <c r="AC27" i="40"/>
  <c r="F27" i="40"/>
  <c r="AA27" i="40" s="1"/>
  <c r="S27" i="40"/>
  <c r="J30" i="40"/>
  <c r="AC30" i="40"/>
  <c r="F30" i="40"/>
  <c r="S30" i="40" s="1"/>
  <c r="AA30" i="40"/>
  <c r="S31" i="39"/>
  <c r="E98" i="40"/>
  <c r="F98" i="40" s="1"/>
  <c r="G98" i="40"/>
  <c r="H98" i="40" s="1"/>
  <c r="I98" i="40" s="1"/>
  <c r="J98" i="40" s="1"/>
  <c r="K98" i="40" s="1"/>
  <c r="L98" i="40" s="1"/>
  <c r="M98" i="40" s="1"/>
  <c r="F10" i="33"/>
  <c r="S10" i="33"/>
  <c r="F34" i="33"/>
  <c r="S34" i="33" s="1"/>
  <c r="H34" i="33"/>
  <c r="U34" i="33"/>
  <c r="F35" i="33"/>
  <c r="S35" i="33" s="1"/>
  <c r="F39" i="34"/>
  <c r="S39" i="34"/>
  <c r="J39" i="34"/>
  <c r="W39" i="34" s="1"/>
  <c r="F40" i="34"/>
  <c r="S40" i="34"/>
  <c r="F43" i="34"/>
  <c r="S43" i="34" s="1"/>
  <c r="H44" i="34"/>
  <c r="AB44" i="34"/>
  <c r="AC38" i="39"/>
  <c r="F39" i="39"/>
  <c r="S39" i="39" s="1"/>
  <c r="J39" i="39"/>
  <c r="W39" i="39" s="1"/>
  <c r="AC39" i="39"/>
  <c r="E97" i="39"/>
  <c r="F97" i="39" s="1"/>
  <c r="G97" i="39" s="1"/>
  <c r="AZ353" i="3"/>
  <c r="AZ354" i="3"/>
  <c r="AZ386" i="3"/>
  <c r="C40" i="11"/>
  <c r="AZ215" i="3"/>
  <c r="AZ227" i="3"/>
  <c r="AZ232" i="3"/>
  <c r="AZ235" i="3"/>
  <c r="AZ240" i="3"/>
  <c r="AZ243" i="3"/>
  <c r="AZ251" i="3"/>
  <c r="AZ256" i="3"/>
  <c r="AZ259" i="3"/>
  <c r="AZ268" i="3"/>
  <c r="AZ280" i="3"/>
  <c r="AZ288" i="3"/>
  <c r="AZ296" i="3"/>
  <c r="AZ114" i="3"/>
  <c r="AZ117" i="3"/>
  <c r="AZ130" i="3"/>
  <c r="AZ133" i="3"/>
  <c r="AZ21" i="3"/>
  <c r="AZ37" i="3"/>
  <c r="AZ42" i="3"/>
  <c r="AZ45" i="3"/>
  <c r="AZ50" i="3"/>
  <c r="AZ53" i="3"/>
  <c r="AZ58" i="3"/>
  <c r="AZ61" i="3"/>
  <c r="AZ66" i="3"/>
  <c r="AZ69" i="3"/>
  <c r="F23" i="39"/>
  <c r="AA23" i="39" s="1"/>
  <c r="H27" i="36"/>
  <c r="U27" i="36" s="1"/>
  <c r="F27" i="36"/>
  <c r="H33" i="34"/>
  <c r="AB33" i="34" s="1"/>
  <c r="F32" i="37"/>
  <c r="AA32" i="37" s="1"/>
  <c r="F20" i="36"/>
  <c r="AA20" i="36"/>
  <c r="J33" i="34"/>
  <c r="W33" i="34" s="1"/>
  <c r="AC33" i="34"/>
  <c r="H23" i="39"/>
  <c r="U23" i="39"/>
  <c r="D48" i="9"/>
  <c r="M52" i="9"/>
  <c r="K9" i="1"/>
  <c r="M9" i="1" s="1"/>
  <c r="AE9" i="1"/>
  <c r="D93" i="9"/>
  <c r="K6" i="1"/>
  <c r="M6" i="1" s="1"/>
  <c r="O6" i="1" s="1"/>
  <c r="P6" i="1" s="1"/>
  <c r="W26" i="33"/>
  <c r="W27" i="34"/>
  <c r="AC27" i="34"/>
  <c r="U34" i="36"/>
  <c r="AB33" i="36"/>
  <c r="U33" i="36"/>
  <c r="W12" i="39"/>
  <c r="AC39" i="40"/>
  <c r="W39" i="40"/>
  <c r="AZ401" i="3"/>
  <c r="AZ412" i="3"/>
  <c r="AZ433" i="3"/>
  <c r="AZ465" i="3"/>
  <c r="E26" i="43"/>
  <c r="AC12" i="33"/>
  <c r="AZ408" i="3"/>
  <c r="AZ441" i="3"/>
  <c r="AZ457" i="3"/>
  <c r="AZ490" i="3"/>
  <c r="AA39" i="34"/>
  <c r="BL14" i="3"/>
  <c r="U30" i="33"/>
  <c r="AA47" i="34"/>
  <c r="W28" i="37"/>
  <c r="S19" i="39"/>
  <c r="H12" i="39"/>
  <c r="U12" i="39" s="1"/>
  <c r="AB12" i="39"/>
  <c r="F39" i="40"/>
  <c r="AA39" i="40" s="1"/>
  <c r="BA14" i="3"/>
  <c r="AZ14" i="3"/>
  <c r="AZ367" i="3"/>
  <c r="AZ213" i="3"/>
  <c r="AZ224" i="3"/>
  <c r="AZ234" i="3"/>
  <c r="AZ254" i="3"/>
  <c r="AZ281" i="3"/>
  <c r="AZ286" i="3"/>
  <c r="AZ297" i="3"/>
  <c r="AZ149" i="3"/>
  <c r="AZ157" i="3"/>
  <c r="AZ165" i="3"/>
  <c r="AZ173" i="3"/>
  <c r="AZ189" i="3"/>
  <c r="AZ197" i="3"/>
  <c r="AZ26" i="3"/>
  <c r="AZ35" i="3"/>
  <c r="S12" i="1"/>
  <c r="AR12" i="1" s="1"/>
  <c r="R12" i="1"/>
  <c r="B12" i="1"/>
  <c r="E12" i="1"/>
  <c r="S10" i="1"/>
  <c r="AQ10" i="1" s="1"/>
  <c r="R10" i="1"/>
  <c r="B10" i="1"/>
  <c r="E10" i="1"/>
  <c r="AZ88" i="3"/>
  <c r="AZ107" i="3"/>
  <c r="AZ111" i="3"/>
  <c r="K12" i="1"/>
  <c r="M12" i="1" s="1"/>
  <c r="S13" i="1"/>
  <c r="AR13" i="1" s="1"/>
  <c r="R13" i="1"/>
  <c r="S11" i="1"/>
  <c r="R11" i="1"/>
  <c r="S9" i="1"/>
  <c r="AR9" i="1" s="1"/>
  <c r="R9" i="1"/>
  <c r="J51" i="67"/>
  <c r="AA34" i="33"/>
  <c r="B41" i="1"/>
  <c r="F53" i="9" s="1"/>
  <c r="AB37" i="40"/>
  <c r="S35" i="40"/>
  <c r="U35" i="40"/>
  <c r="W38" i="40"/>
  <c r="AA32" i="40"/>
  <c r="S17" i="40"/>
  <c r="AA19" i="40"/>
  <c r="S28" i="40"/>
  <c r="AB19" i="40"/>
  <c r="W42" i="39"/>
  <c r="U37" i="39"/>
  <c r="S43" i="39"/>
  <c r="S37" i="39"/>
  <c r="U35" i="39"/>
  <c r="F32" i="39"/>
  <c r="F107" i="39"/>
  <c r="G107" i="39"/>
  <c r="U25" i="39"/>
  <c r="U31" i="39"/>
  <c r="S25" i="39"/>
  <c r="J21" i="39"/>
  <c r="AC21" i="39" s="1"/>
  <c r="F21" i="39"/>
  <c r="G95" i="39"/>
  <c r="H21" i="39"/>
  <c r="AB21" i="39" s="1"/>
  <c r="W19" i="39"/>
  <c r="S17" i="39"/>
  <c r="AC15" i="39"/>
  <c r="S15" i="39"/>
  <c r="S9" i="39"/>
  <c r="U14" i="39"/>
  <c r="U13" i="36"/>
  <c r="AB27" i="36"/>
  <c r="U26" i="36"/>
  <c r="S33" i="36"/>
  <c r="AA26" i="36"/>
  <c r="S29" i="36"/>
  <c r="AC26" i="36"/>
  <c r="AA22" i="36"/>
  <c r="W14" i="36"/>
  <c r="AB14" i="36"/>
  <c r="S16" i="36"/>
  <c r="AA25" i="36"/>
  <c r="S24" i="36"/>
  <c r="U23" i="36"/>
  <c r="AB20" i="36"/>
  <c r="U16" i="36"/>
  <c r="U10" i="36"/>
  <c r="W10" i="36"/>
  <c r="AA25" i="35"/>
  <c r="W24" i="35"/>
  <c r="AB13" i="35"/>
  <c r="U28" i="35"/>
  <c r="AB27" i="35"/>
  <c r="U32" i="35"/>
  <c r="AA33" i="35"/>
  <c r="AC30" i="35"/>
  <c r="S32" i="35"/>
  <c r="AA36" i="35"/>
  <c r="W32" i="35"/>
  <c r="S28" i="35"/>
  <c r="AB16" i="35"/>
  <c r="U22" i="35"/>
  <c r="AC20" i="35"/>
  <c r="S22" i="35"/>
  <c r="U14" i="35"/>
  <c r="AA10" i="35"/>
  <c r="AB10" i="35"/>
  <c r="AA11" i="35"/>
  <c r="AC9" i="35"/>
  <c r="W9" i="35"/>
  <c r="F9" i="35"/>
  <c r="AA9" i="35" s="1"/>
  <c r="H9" i="35"/>
  <c r="AB9" i="35" s="1"/>
  <c r="F26" i="35"/>
  <c r="AA26" i="35" s="1"/>
  <c r="J26" i="35"/>
  <c r="W26" i="35" s="1"/>
  <c r="H26" i="35"/>
  <c r="AB26" i="35" s="1"/>
  <c r="AB40" i="37"/>
  <c r="W27" i="37"/>
  <c r="AC9" i="37"/>
  <c r="AC29" i="37"/>
  <c r="S32" i="37"/>
  <c r="AB31" i="37"/>
  <c r="S36" i="37"/>
  <c r="AA38" i="37"/>
  <c r="U32" i="37"/>
  <c r="AC35" i="37"/>
  <c r="W39" i="37"/>
  <c r="S30" i="37"/>
  <c r="AC15" i="37"/>
  <c r="J17" i="37"/>
  <c r="W17" i="37" s="1"/>
  <c r="F17" i="37"/>
  <c r="S17" i="37" s="1"/>
  <c r="AA17" i="37"/>
  <c r="AB17" i="37"/>
  <c r="F19" i="37"/>
  <c r="AA19" i="37" s="1"/>
  <c r="F79" i="37"/>
  <c r="F23" i="37"/>
  <c r="S23" i="37" s="1"/>
  <c r="U23" i="37"/>
  <c r="U15" i="37"/>
  <c r="AC13" i="37"/>
  <c r="AA13" i="37"/>
  <c r="AA12" i="37"/>
  <c r="AA9" i="37"/>
  <c r="H10" i="37"/>
  <c r="H60" i="37"/>
  <c r="F63" i="37"/>
  <c r="F11" i="37"/>
  <c r="S11" i="37" s="1"/>
  <c r="S27" i="34"/>
  <c r="W25" i="34"/>
  <c r="AB8" i="34"/>
  <c r="AA33" i="34"/>
  <c r="U44" i="34"/>
  <c r="U43" i="34"/>
  <c r="AC39" i="34"/>
  <c r="AC42" i="34"/>
  <c r="AB35" i="34"/>
  <c r="U39" i="34"/>
  <c r="AB41" i="34"/>
  <c r="AA45" i="34"/>
  <c r="W34" i="34"/>
  <c r="U28" i="34"/>
  <c r="S17" i="34"/>
  <c r="AA29" i="34"/>
  <c r="S23" i="34"/>
  <c r="S10" i="34"/>
  <c r="S13" i="34"/>
  <c r="H10" i="34"/>
  <c r="AB10" i="34" s="1"/>
  <c r="F11" i="34"/>
  <c r="S11" i="34" s="1"/>
  <c r="F70" i="34"/>
  <c r="W42" i="33"/>
  <c r="S32" i="33"/>
  <c r="AB29" i="33"/>
  <c r="W38" i="33"/>
  <c r="H41" i="33"/>
  <c r="AB41" i="33" s="1"/>
  <c r="F121" i="33"/>
  <c r="G121" i="33" s="1"/>
  <c r="H121" i="33" s="1"/>
  <c r="I121" i="33" s="1"/>
  <c r="J121" i="33" s="1"/>
  <c r="K121" i="33" s="1"/>
  <c r="L121" i="33" s="1"/>
  <c r="M121" i="33" s="1"/>
  <c r="U42" i="33"/>
  <c r="S42" i="33"/>
  <c r="F36" i="33"/>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G85" i="33" s="1"/>
  <c r="H23" i="33"/>
  <c r="F81" i="33"/>
  <c r="F19" i="33"/>
  <c r="AA19" i="33" s="1"/>
  <c r="S19" i="33"/>
  <c r="J17" i="33"/>
  <c r="S15" i="33"/>
  <c r="U9" i="33"/>
  <c r="I66" i="33"/>
  <c r="J10" i="33"/>
  <c r="H10" i="33"/>
  <c r="AA10" i="33"/>
  <c r="AC11" i="33"/>
  <c r="AB14" i="33"/>
  <c r="W36" i="21"/>
  <c r="W41" i="21"/>
  <c r="AB39" i="21"/>
  <c r="S39" i="21"/>
  <c r="AA38" i="21"/>
  <c r="AA36" i="21"/>
  <c r="J15" i="21"/>
  <c r="W15" i="21" s="1"/>
  <c r="F77" i="21"/>
  <c r="G77" i="21" s="1"/>
  <c r="F23" i="21"/>
  <c r="S23" i="21" s="1"/>
  <c r="E85" i="21"/>
  <c r="AA14" i="21"/>
  <c r="AB8" i="21"/>
  <c r="M3" i="43"/>
  <c r="M1" i="43"/>
  <c r="N8" i="43"/>
  <c r="D120" i="9"/>
  <c r="D121" i="9" s="1"/>
  <c r="D7" i="52" s="1"/>
  <c r="C18" i="9"/>
  <c r="D18" i="9"/>
  <c r="F34" i="67"/>
  <c r="F62" i="67"/>
  <c r="M20" i="67"/>
  <c r="F34" i="15"/>
  <c r="F62" i="15" s="1"/>
  <c r="G13" i="3"/>
  <c r="BL17" i="3"/>
  <c r="AZ17" i="3"/>
  <c r="J56" i="9"/>
  <c r="J57" i="9"/>
  <c r="J59" i="9" s="1"/>
  <c r="J61" i="9" s="1"/>
  <c r="A24" i="51"/>
  <c r="B18" i="72"/>
  <c r="U29" i="34"/>
  <c r="E32" i="6"/>
  <c r="L19" i="6" s="1"/>
  <c r="G1" i="68"/>
  <c r="K1" i="12"/>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40"/>
  <c r="C63" i="40" s="1"/>
  <c r="O23" i="43"/>
  <c r="T35" i="4"/>
  <c r="A19" i="51"/>
  <c r="B14" i="72" s="1"/>
  <c r="A4" i="51"/>
  <c r="B6" i="72"/>
  <c r="C4" i="12"/>
  <c r="L20" i="6"/>
  <c r="B6" i="1"/>
  <c r="E6" i="1" s="1"/>
  <c r="S8" i="1"/>
  <c r="AR8" i="1" s="1"/>
  <c r="K11" i="1"/>
  <c r="M11" i="1" s="1"/>
  <c r="AP6" i="1"/>
  <c r="B9" i="1"/>
  <c r="E9" i="1" s="1"/>
  <c r="K7" i="1"/>
  <c r="M7" i="1" s="1"/>
  <c r="O7" i="1" s="1"/>
  <c r="P7" i="1" s="1"/>
  <c r="G1" i="15"/>
  <c r="G1" i="69"/>
  <c r="G1" i="67"/>
  <c r="W23" i="40"/>
  <c r="AB31" i="40"/>
  <c r="S37" i="40"/>
  <c r="AB28" i="40"/>
  <c r="W34" i="40"/>
  <c r="W19" i="40"/>
  <c r="W27" i="40"/>
  <c r="AC14" i="40"/>
  <c r="S13" i="40"/>
  <c r="AA15" i="40"/>
  <c r="U11" i="40"/>
  <c r="U15" i="40"/>
  <c r="AB17" i="40"/>
  <c r="U8" i="40"/>
  <c r="AA39" i="39"/>
  <c r="AC41" i="39"/>
  <c r="U42" i="39"/>
  <c r="AB23" i="39"/>
  <c r="U41" i="39"/>
  <c r="AB41" i="39"/>
  <c r="W25" i="39"/>
  <c r="S14" i="39"/>
  <c r="AA14" i="39"/>
  <c r="U43" i="39"/>
  <c r="AB11" i="39"/>
  <c r="U11" i="39"/>
  <c r="AA27" i="39"/>
  <c r="W31" i="39"/>
  <c r="AB39" i="39"/>
  <c r="U38" i="39"/>
  <c r="S20" i="36"/>
  <c r="S28" i="36"/>
  <c r="U25" i="36"/>
  <c r="AB28" i="36"/>
  <c r="W22" i="36"/>
  <c r="W23" i="36"/>
  <c r="AB20" i="35"/>
  <c r="U25" i="35"/>
  <c r="S24" i="35"/>
  <c r="AA30" i="35"/>
  <c r="U24" i="35"/>
  <c r="S35" i="35"/>
  <c r="AA16" i="35"/>
  <c r="AA35" i="37"/>
  <c r="W36" i="37"/>
  <c r="U36" i="37"/>
  <c r="S40" i="37"/>
  <c r="AB37" i="37"/>
  <c r="S33" i="37"/>
  <c r="AB35" i="37"/>
  <c r="AA11" i="37"/>
  <c r="AA31" i="37"/>
  <c r="U19" i="37"/>
  <c r="AA29" i="37"/>
  <c r="AA8" i="37"/>
  <c r="U8" i="37"/>
  <c r="AA40" i="34"/>
  <c r="AB40" i="34"/>
  <c r="U19" i="34"/>
  <c r="W19" i="34"/>
  <c r="AC45" i="34"/>
  <c r="AA31" i="34"/>
  <c r="AA30" i="34"/>
  <c r="U25" i="34"/>
  <c r="AB36" i="34"/>
  <c r="AC32" i="34"/>
  <c r="AC29" i="34"/>
  <c r="W46" i="34"/>
  <c r="AC46" i="34"/>
  <c r="S32" i="34"/>
  <c r="U30" i="34"/>
  <c r="AB30" i="34"/>
  <c r="S37" i="34"/>
  <c r="AC40" i="34"/>
  <c r="W40" i="34"/>
  <c r="AA19" i="34"/>
  <c r="S19" i="34"/>
  <c r="AA36" i="34"/>
  <c r="S36" i="34"/>
  <c r="AA8" i="34"/>
  <c r="AB9" i="34"/>
  <c r="U9" i="34"/>
  <c r="S46" i="34"/>
  <c r="U32" i="34"/>
  <c r="AB32" i="34"/>
  <c r="AC43" i="34"/>
  <c r="W43" i="34"/>
  <c r="AC23" i="34"/>
  <c r="AC35" i="34"/>
  <c r="W35" i="34"/>
  <c r="AB12" i="34"/>
  <c r="AB28" i="33"/>
  <c r="AC37" i="33"/>
  <c r="U39" i="33"/>
  <c r="AB34" i="33"/>
  <c r="S30" i="33"/>
  <c r="AC14" i="33"/>
  <c r="W14" i="33"/>
  <c r="AC30" i="33"/>
  <c r="S31" i="33"/>
  <c r="AA31" i="33"/>
  <c r="U15" i="33"/>
  <c r="S11" i="33"/>
  <c r="U37" i="33"/>
  <c r="S28" i="33"/>
  <c r="W8" i="33"/>
  <c r="AB42" i="21"/>
  <c r="AA11" i="21"/>
  <c r="F33" i="21"/>
  <c r="S33" i="21" s="1"/>
  <c r="J33" i="21"/>
  <c r="W33" i="21" s="1"/>
  <c r="H33" i="21"/>
  <c r="AB33" i="21"/>
  <c r="F37" i="21"/>
  <c r="S37" i="21" s="1"/>
  <c r="AA37" i="21"/>
  <c r="AB14" i="21"/>
  <c r="U40" i="21"/>
  <c r="AC15" i="21"/>
  <c r="W8" i="21"/>
  <c r="S35" i="21"/>
  <c r="AB37" i="21"/>
  <c r="J37" i="21"/>
  <c r="W37" i="21"/>
  <c r="H15" i="21"/>
  <c r="AB15" i="21" s="1"/>
  <c r="J17" i="21"/>
  <c r="AC17" i="21"/>
  <c r="AC19" i="21"/>
  <c r="W39" i="21"/>
  <c r="W30" i="21"/>
  <c r="H45" i="21"/>
  <c r="U45" i="21" s="1"/>
  <c r="F29" i="21"/>
  <c r="S29" i="21" s="1"/>
  <c r="AC38" i="21"/>
  <c r="H32" i="21"/>
  <c r="U32" i="21" s="1"/>
  <c r="H9" i="21"/>
  <c r="AB9" i="21" s="1"/>
  <c r="J32" i="21"/>
  <c r="F32" i="21"/>
  <c r="AA32" i="21" s="1"/>
  <c r="W29" i="21"/>
  <c r="S19" i="21"/>
  <c r="K141" i="21"/>
  <c r="K144" i="21"/>
  <c r="K143" i="21"/>
  <c r="AB25" i="21"/>
  <c r="AA30" i="21"/>
  <c r="W42" i="21"/>
  <c r="AC45" i="21"/>
  <c r="F10" i="21"/>
  <c r="AA10" i="21" s="1"/>
  <c r="K145" i="21"/>
  <c r="W17" i="21"/>
  <c r="W25" i="21"/>
  <c r="AA29" i="21"/>
  <c r="S27" i="21"/>
  <c r="S17" i="21"/>
  <c r="AA15" i="21"/>
  <c r="AC26" i="21"/>
  <c r="AB29" i="21"/>
  <c r="W10" i="21"/>
  <c r="W12" i="21"/>
  <c r="AB36" i="21"/>
  <c r="W30" i="40"/>
  <c r="C19" i="39"/>
  <c r="C17" i="40"/>
  <c r="C21" i="40"/>
  <c r="U30" i="40"/>
  <c r="B57" i="43"/>
  <c r="B52" i="43"/>
  <c r="B55" i="43"/>
  <c r="B59" i="43"/>
  <c r="B66" i="43"/>
  <c r="B70" i="43"/>
  <c r="D23" i="15"/>
  <c r="D22" i="15"/>
  <c r="E4" i="4"/>
  <c r="B5" i="62" s="1"/>
  <c r="B73" i="72" s="1"/>
  <c r="C4" i="4"/>
  <c r="F30" i="68"/>
  <c r="F48" i="68" s="1"/>
  <c r="F30" i="11"/>
  <c r="C48" i="11" s="1"/>
  <c r="F28" i="67"/>
  <c r="F31" i="12"/>
  <c r="F52" i="9"/>
  <c r="F32" i="67"/>
  <c r="F60" i="67"/>
  <c r="F30" i="69"/>
  <c r="F48" i="69" s="1"/>
  <c r="M18" i="15"/>
  <c r="F28" i="15"/>
  <c r="T13" i="1"/>
  <c r="S7" i="1"/>
  <c r="AR7" i="1" s="1"/>
  <c r="E7" i="70"/>
  <c r="S39" i="40"/>
  <c r="F54" i="9"/>
  <c r="J32" i="39"/>
  <c r="W32" i="39" s="1"/>
  <c r="H107" i="39"/>
  <c r="I107" i="39" s="1"/>
  <c r="J107" i="39" s="1"/>
  <c r="K107" i="39" s="1"/>
  <c r="L107" i="39" s="1"/>
  <c r="M107" i="39" s="1"/>
  <c r="H32" i="39"/>
  <c r="U32" i="39" s="1"/>
  <c r="AA32" i="39"/>
  <c r="S32" i="39"/>
  <c r="U21" i="39"/>
  <c r="AA21" i="39"/>
  <c r="S21" i="39"/>
  <c r="W21" i="39"/>
  <c r="S26" i="35"/>
  <c r="U9" i="35"/>
  <c r="AC26" i="35"/>
  <c r="J19" i="37"/>
  <c r="W19" i="37" s="1"/>
  <c r="G75" i="37"/>
  <c r="S19" i="37"/>
  <c r="AA23" i="37"/>
  <c r="J23" i="37"/>
  <c r="AC23" i="37" s="1"/>
  <c r="G79" i="37"/>
  <c r="J10" i="37"/>
  <c r="I60" i="37"/>
  <c r="G63" i="37"/>
  <c r="H63" i="37" s="1"/>
  <c r="I63" i="37" s="1"/>
  <c r="J63" i="37" s="1"/>
  <c r="K63" i="37" s="1"/>
  <c r="L63" i="37" s="1"/>
  <c r="M63" i="37" s="1"/>
  <c r="H11" i="37"/>
  <c r="AB10" i="37"/>
  <c r="U10" i="37"/>
  <c r="G70" i="34"/>
  <c r="H70" i="34" s="1"/>
  <c r="H11" i="34"/>
  <c r="U11" i="34" s="1"/>
  <c r="J10" i="34"/>
  <c r="AC10" i="34" s="1"/>
  <c r="J36" i="33"/>
  <c r="AC36" i="33" s="1"/>
  <c r="H36" i="33"/>
  <c r="S36" i="33"/>
  <c r="AA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W23" i="33"/>
  <c r="H19" i="33"/>
  <c r="U19" i="33" s="1"/>
  <c r="G81" i="33"/>
  <c r="H17" i="33"/>
  <c r="F17" i="33"/>
  <c r="AA17" i="33" s="1"/>
  <c r="W17" i="33"/>
  <c r="AC17" i="33"/>
  <c r="U10" i="33"/>
  <c r="AB10" i="33"/>
  <c r="AC10" i="33"/>
  <c r="W10" i="33"/>
  <c r="AC37" i="21"/>
  <c r="U33" i="21"/>
  <c r="J23" i="21"/>
  <c r="W23" i="21" s="1"/>
  <c r="F85" i="21"/>
  <c r="G85" i="21" s="1"/>
  <c r="H23" i="21"/>
  <c r="D6" i="52"/>
  <c r="AP7" i="1"/>
  <c r="AC33" i="21"/>
  <c r="W32" i="21"/>
  <c r="AC32" i="21"/>
  <c r="U9" i="21"/>
  <c r="AB32" i="21"/>
  <c r="S10" i="21"/>
  <c r="C30" i="11"/>
  <c r="E6" i="70"/>
  <c r="AB32" i="39"/>
  <c r="AC32" i="39"/>
  <c r="AB11" i="37"/>
  <c r="U11" i="37"/>
  <c r="J11" i="37"/>
  <c r="W10" i="37"/>
  <c r="AC10" i="37"/>
  <c r="AB11" i="34"/>
  <c r="W10" i="34"/>
  <c r="I70" i="34"/>
  <c r="J70" i="34" s="1"/>
  <c r="K70" i="34" s="1"/>
  <c r="L70" i="34" s="1"/>
  <c r="M70" i="34" s="1"/>
  <c r="J11" i="34"/>
  <c r="U36" i="33"/>
  <c r="AB36" i="33"/>
  <c r="W25" i="33"/>
  <c r="AC25" i="33"/>
  <c r="AA23" i="33"/>
  <c r="S23" i="33"/>
  <c r="U17" i="33"/>
  <c r="AB17" i="33"/>
  <c r="U23" i="21"/>
  <c r="AB23" i="21"/>
  <c r="AC23" i="21"/>
  <c r="AC11" i="37"/>
  <c r="W11" i="37"/>
  <c r="W11" i="34"/>
  <c r="AC11" i="34"/>
  <c r="R7" i="1"/>
  <c r="F34" i="11"/>
  <c r="F11" i="12"/>
  <c r="C23" i="12" s="1"/>
  <c r="F34" i="68"/>
  <c r="R8" i="1"/>
  <c r="AE7" i="1"/>
  <c r="AE8" i="1"/>
  <c r="AE6" i="1"/>
  <c r="AG6" i="1"/>
  <c r="H109" i="9"/>
  <c r="H110" i="9" s="1"/>
  <c r="D18" i="53" s="1"/>
  <c r="B35" i="72" s="1"/>
  <c r="M49" i="9"/>
  <c r="L68" i="9" s="1"/>
  <c r="M68" i="9" s="1"/>
  <c r="D16" i="53"/>
  <c r="B34" i="72"/>
  <c r="D17" i="53"/>
  <c r="B36" i="72" s="1"/>
  <c r="H112" i="9"/>
  <c r="D21" i="53"/>
  <c r="B39" i="72"/>
  <c r="H111" i="9"/>
  <c r="D126" i="9" s="1"/>
  <c r="D19" i="53"/>
  <c r="D20" i="53" s="1"/>
  <c r="B40" i="72" s="1"/>
  <c r="B38" i="72"/>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D81" i="71"/>
  <c r="D73" i="71"/>
  <c r="B68" i="71"/>
  <c r="M11" i="43"/>
  <c r="B117" i="43"/>
  <c r="I122" i="43" s="1"/>
  <c r="J122" i="43" s="1"/>
  <c r="K122" i="43" s="1"/>
  <c r="L122" i="43" s="1"/>
  <c r="M122" i="43" s="1"/>
  <c r="N94" i="46"/>
  <c r="G26" i="43"/>
  <c r="D23" i="67"/>
  <c r="G25" i="12"/>
  <c r="G41" i="11"/>
  <c r="G27" i="12"/>
  <c r="G41" i="68"/>
  <c r="K4" i="4"/>
  <c r="B46" i="48" s="1"/>
  <c r="B4" i="72" s="1"/>
  <c r="B4" i="62"/>
  <c r="B71" i="72"/>
  <c r="D9" i="53"/>
  <c r="B25" i="72" s="1"/>
  <c r="B24" i="72"/>
  <c r="K120" i="9"/>
  <c r="A18" i="62" s="1"/>
  <c r="B64" i="72" s="1"/>
  <c r="B67" i="71"/>
  <c r="O68" i="71"/>
  <c r="M32" i="43"/>
  <c r="N32" i="43"/>
  <c r="O32" i="43"/>
  <c r="P32" i="43"/>
  <c r="C24" i="43"/>
  <c r="O67" i="71"/>
  <c r="O66" i="71"/>
  <c r="J26" i="43"/>
  <c r="M24" i="15"/>
  <c r="F7" i="73"/>
  <c r="L48" i="67"/>
  <c r="M8" i="67"/>
  <c r="M6" i="15"/>
  <c r="M6" i="67"/>
  <c r="E11" i="76"/>
  <c r="B11" i="76"/>
  <c r="D2" i="21"/>
  <c r="D2" i="33"/>
  <c r="F40" i="67"/>
  <c r="F41" i="67"/>
  <c r="E9" i="76"/>
  <c r="E2" i="69"/>
  <c r="C20" i="9"/>
  <c r="E10" i="76"/>
  <c r="AO6" i="1"/>
  <c r="AO10" i="1"/>
  <c r="D2" i="34"/>
  <c r="F9" i="67"/>
  <c r="F37" i="15"/>
  <c r="D2" i="36"/>
  <c r="M24" i="67"/>
  <c r="F7" i="67"/>
  <c r="F43" i="67"/>
  <c r="M26" i="15"/>
  <c r="F20" i="31"/>
  <c r="AO13" i="1"/>
  <c r="J15" i="67"/>
  <c r="M29" i="15"/>
  <c r="F37" i="67"/>
  <c r="F38" i="67"/>
  <c r="F9" i="15"/>
  <c r="D34" i="9"/>
  <c r="D35" i="9"/>
  <c r="F13" i="67"/>
  <c r="C19" i="9"/>
  <c r="B12" i="76"/>
  <c r="J15" i="15"/>
  <c r="E8" i="76"/>
  <c r="F3" i="73"/>
  <c r="E2" i="68"/>
  <c r="AO7" i="1"/>
  <c r="M27" i="15"/>
  <c r="M22" i="15"/>
  <c r="D2" i="35"/>
  <c r="D20" i="9"/>
  <c r="B9" i="76"/>
  <c r="F8" i="15"/>
  <c r="M28" i="67"/>
  <c r="F16" i="15"/>
  <c r="F5" i="73"/>
  <c r="B8" i="76"/>
  <c r="F16" i="67"/>
  <c r="AO9" i="1"/>
  <c r="E7" i="76"/>
  <c r="M29" i="67"/>
  <c r="D19" i="9"/>
  <c r="F13" i="15"/>
  <c r="B7" i="76"/>
  <c r="F6" i="73"/>
  <c r="F40" i="15"/>
  <c r="F7" i="15"/>
  <c r="F43" i="15"/>
  <c r="D2" i="37"/>
  <c r="M9" i="67"/>
  <c r="C76" i="15"/>
  <c r="L48" i="15"/>
  <c r="L47" i="67"/>
  <c r="F26" i="15"/>
  <c r="F6" i="67"/>
  <c r="M27" i="67"/>
  <c r="M22" i="67"/>
  <c r="L47" i="15"/>
  <c r="F38" i="15"/>
  <c r="AO11" i="1"/>
  <c r="F8" i="67"/>
  <c r="F36" i="67"/>
  <c r="M9" i="15"/>
  <c r="E13" i="76"/>
  <c r="M23" i="15"/>
  <c r="F41" i="15"/>
  <c r="F26" i="67"/>
  <c r="B13" i="76"/>
  <c r="M23" i="67"/>
  <c r="AO12" i="1"/>
  <c r="C76" i="67"/>
  <c r="M8" i="15"/>
  <c r="E12" i="76"/>
  <c r="AO8" i="1"/>
  <c r="F6" i="15"/>
  <c r="F4" i="73"/>
  <c r="B10" i="76"/>
  <c r="F42" i="67"/>
  <c r="F42" i="15"/>
  <c r="M28" i="15"/>
  <c r="F36" i="15"/>
  <c r="M26" i="67"/>
  <c r="D127" i="9" l="1"/>
  <c r="D13" i="52" s="1"/>
  <c r="I14" i="74"/>
  <c r="B8" i="74" s="1"/>
  <c r="D12" i="52"/>
  <c r="W28" i="21"/>
  <c r="AC28" i="21"/>
  <c r="F30" i="6"/>
  <c r="AB36" i="39"/>
  <c r="U36" i="39"/>
  <c r="AA8" i="35"/>
  <c r="S8" i="35"/>
  <c r="AC22" i="35"/>
  <c r="W22" i="35"/>
  <c r="AC8" i="36"/>
  <c r="W8" i="36"/>
  <c r="J9" i="36"/>
  <c r="H9" i="36"/>
  <c r="F9" i="36"/>
  <c r="J12" i="36"/>
  <c r="H12" i="36"/>
  <c r="F12" i="36"/>
  <c r="U27" i="37"/>
  <c r="AB27" i="37"/>
  <c r="AB34" i="37"/>
  <c r="U34" i="37"/>
  <c r="AC35" i="33"/>
  <c r="S33" i="33"/>
  <c r="W32" i="37"/>
  <c r="AR10" i="1"/>
  <c r="U15" i="34"/>
  <c r="S23" i="36"/>
  <c r="AA12" i="39"/>
  <c r="AB27" i="40"/>
  <c r="AQ11" i="1"/>
  <c r="T11" i="1"/>
  <c r="AA27" i="36"/>
  <c r="S27" i="36"/>
  <c r="AC44" i="34"/>
  <c r="G509" i="3"/>
  <c r="S11" i="39"/>
  <c r="AC31" i="33"/>
  <c r="W26" i="37"/>
  <c r="AA37" i="37"/>
  <c r="S37" i="37"/>
  <c r="AA14" i="36"/>
  <c r="S14" i="36"/>
  <c r="AZ571" i="3"/>
  <c r="AZ581" i="3"/>
  <c r="U17" i="21"/>
  <c r="AB17" i="21"/>
  <c r="F12" i="40"/>
  <c r="AC31" i="34"/>
  <c r="W31" i="34"/>
  <c r="S14" i="33"/>
  <c r="AA14" i="33"/>
  <c r="J13" i="21"/>
  <c r="S29" i="35"/>
  <c r="AA29" i="35"/>
  <c r="AA26" i="21"/>
  <c r="S26" i="21"/>
  <c r="AB26" i="21"/>
  <c r="U26" i="21"/>
  <c r="U35" i="21"/>
  <c r="AB35" i="21"/>
  <c r="AA34" i="21"/>
  <c r="S34" i="21"/>
  <c r="BL587" i="3"/>
  <c r="B102" i="43"/>
  <c r="C25" i="39"/>
  <c r="H23" i="35"/>
  <c r="J23" i="35"/>
  <c r="F23" i="35"/>
  <c r="J34" i="35"/>
  <c r="F34" i="35"/>
  <c r="H34" i="35"/>
  <c r="J13" i="36"/>
  <c r="F13" i="36"/>
  <c r="AC25" i="37"/>
  <c r="W25" i="37"/>
  <c r="H25" i="37"/>
  <c r="F25" i="37"/>
  <c r="U8" i="39"/>
  <c r="AB8" i="39"/>
  <c r="AC8" i="40"/>
  <c r="W8" i="40"/>
  <c r="S40" i="33"/>
  <c r="AA40" i="33"/>
  <c r="AB19" i="33"/>
  <c r="U15" i="39"/>
  <c r="AB15" i="39"/>
  <c r="AZ579" i="3"/>
  <c r="H31" i="21"/>
  <c r="J31" i="21"/>
  <c r="AC9" i="34"/>
  <c r="W9" i="34"/>
  <c r="AC13" i="39"/>
  <c r="W13" i="39"/>
  <c r="S41" i="21"/>
  <c r="AA41" i="21"/>
  <c r="L67" i="9"/>
  <c r="M67" i="9" s="1"/>
  <c r="L64" i="9"/>
  <c r="M64" i="9" s="1"/>
  <c r="L65" i="9"/>
  <c r="M65" i="9" s="1"/>
  <c r="S17" i="33"/>
  <c r="AC27" i="33"/>
  <c r="W36" i="33"/>
  <c r="W23" i="37"/>
  <c r="S32" i="21"/>
  <c r="AB45" i="21"/>
  <c r="AC17" i="37"/>
  <c r="S9" i="35"/>
  <c r="F13" i="21"/>
  <c r="AB47" i="34"/>
  <c r="AC17" i="39"/>
  <c r="AA13" i="39"/>
  <c r="AA35" i="33"/>
  <c r="F62" i="43"/>
  <c r="H66" i="43" s="1"/>
  <c r="D124" i="9"/>
  <c r="AC19" i="37"/>
  <c r="AA33" i="21"/>
  <c r="AA23" i="21"/>
  <c r="AB27" i="33"/>
  <c r="U10" i="34"/>
  <c r="U26" i="35"/>
  <c r="U13" i="21"/>
  <c r="AB44" i="33"/>
  <c r="U38" i="33"/>
  <c r="AA11" i="34"/>
  <c r="U38" i="37"/>
  <c r="S28" i="37"/>
  <c r="AA45" i="39"/>
  <c r="S31" i="40"/>
  <c r="AQ12" i="1"/>
  <c r="U29" i="37"/>
  <c r="U29" i="35"/>
  <c r="AC15" i="40"/>
  <c r="S11" i="40"/>
  <c r="W27" i="36"/>
  <c r="F27" i="6"/>
  <c r="E56" i="39"/>
  <c r="AZ357" i="3"/>
  <c r="AZ389" i="3"/>
  <c r="AZ305" i="3"/>
  <c r="AZ309" i="3"/>
  <c r="AA12" i="35"/>
  <c r="AZ507" i="3"/>
  <c r="AZ533" i="3"/>
  <c r="AZ528" i="3"/>
  <c r="U31" i="34"/>
  <c r="AC38" i="37"/>
  <c r="W38" i="37"/>
  <c r="AC47" i="34"/>
  <c r="W47" i="34"/>
  <c r="AC46" i="33"/>
  <c r="AC44" i="33"/>
  <c r="AC33" i="35"/>
  <c r="W28" i="33"/>
  <c r="S36" i="40"/>
  <c r="AA36" i="40"/>
  <c r="AC15" i="33"/>
  <c r="W15" i="33"/>
  <c r="AB23" i="34"/>
  <c r="U23" i="34"/>
  <c r="AA28" i="34"/>
  <c r="S28" i="34"/>
  <c r="AC16" i="36"/>
  <c r="U30" i="37"/>
  <c r="W34" i="21"/>
  <c r="AC34" i="21"/>
  <c r="W40" i="21"/>
  <c r="AC40" i="21"/>
  <c r="AC8" i="34"/>
  <c r="W8" i="34"/>
  <c r="F32" i="36"/>
  <c r="H32" i="36"/>
  <c r="AA38" i="39"/>
  <c r="S38" i="39"/>
  <c r="AA40" i="40"/>
  <c r="S40" i="40"/>
  <c r="BL550" i="3"/>
  <c r="AZ550" i="3" s="1"/>
  <c r="AA44" i="39"/>
  <c r="S44" i="39"/>
  <c r="D123" i="43"/>
  <c r="E123" i="43" s="1"/>
  <c r="F123" i="43" s="1"/>
  <c r="G123" i="43" s="1"/>
  <c r="H123" i="43" s="1"/>
  <c r="L63" i="9"/>
  <c r="M63" i="9" s="1"/>
  <c r="M69" i="9" s="1"/>
  <c r="N69" i="9" s="1"/>
  <c r="L66" i="9"/>
  <c r="M66" i="9" s="1"/>
  <c r="E2" i="70"/>
  <c r="U41" i="33"/>
  <c r="C15" i="40"/>
  <c r="AB44" i="21"/>
  <c r="AA31" i="21"/>
  <c r="U15" i="21"/>
  <c r="W13" i="33"/>
  <c r="AC25" i="35"/>
  <c r="W29" i="36"/>
  <c r="S8" i="39"/>
  <c r="S23" i="39"/>
  <c r="W37" i="40"/>
  <c r="S8" i="21"/>
  <c r="AA34" i="36"/>
  <c r="AC17" i="40"/>
  <c r="M18" i="67"/>
  <c r="F32" i="15"/>
  <c r="F60" i="15" s="1"/>
  <c r="D68" i="9"/>
  <c r="U33" i="34"/>
  <c r="AA43" i="34"/>
  <c r="U12" i="40"/>
  <c r="F48" i="9"/>
  <c r="O52" i="9" s="1"/>
  <c r="S14" i="40"/>
  <c r="AB21" i="40"/>
  <c r="W41" i="34"/>
  <c r="AC41" i="34"/>
  <c r="AZ513" i="3"/>
  <c r="AZ525" i="3"/>
  <c r="AZ502" i="3"/>
  <c r="H13" i="39"/>
  <c r="AB13" i="40"/>
  <c r="U13" i="40"/>
  <c r="W13" i="34"/>
  <c r="AB46" i="33"/>
  <c r="AC14" i="21"/>
  <c r="W14" i="21"/>
  <c r="S23" i="40"/>
  <c r="AA23" i="40"/>
  <c r="U17" i="34"/>
  <c r="AB17" i="34"/>
  <c r="AB33" i="35"/>
  <c r="U33" i="35"/>
  <c r="AC27" i="39"/>
  <c r="W27" i="39"/>
  <c r="U27" i="39"/>
  <c r="AC33" i="33"/>
  <c r="U8" i="36"/>
  <c r="AB8" i="36"/>
  <c r="W40" i="39"/>
  <c r="AC40" i="39"/>
  <c r="H44" i="39"/>
  <c r="J44" i="39"/>
  <c r="BL568" i="3"/>
  <c r="AZ568" i="3" s="1"/>
  <c r="BA567" i="3"/>
  <c r="AZ567" i="3" s="1"/>
  <c r="BA560" i="3"/>
  <c r="AZ560" i="3" s="1"/>
  <c r="BL558" i="3"/>
  <c r="BA558" i="3"/>
  <c r="AZ558" i="3" s="1"/>
  <c r="BL553" i="3"/>
  <c r="BA553" i="3"/>
  <c r="BA551" i="3"/>
  <c r="AZ551" i="3" s="1"/>
  <c r="AZ569" i="3"/>
  <c r="W35" i="35"/>
  <c r="AC35" i="35"/>
  <c r="H28" i="21"/>
  <c r="F28" i="21"/>
  <c r="F46" i="21"/>
  <c r="H46" i="21"/>
  <c r="W34" i="37"/>
  <c r="AC34" i="37"/>
  <c r="W11" i="40"/>
  <c r="AC11" i="40"/>
  <c r="S43" i="21"/>
  <c r="AA43" i="21"/>
  <c r="BL586" i="3"/>
  <c r="AZ586" i="3" s="1"/>
  <c r="W43" i="21"/>
  <c r="AC43" i="21"/>
  <c r="AA40" i="21"/>
  <c r="S40" i="21"/>
  <c r="B100" i="43"/>
  <c r="B77" i="43"/>
  <c r="C27" i="39"/>
  <c r="B68" i="43"/>
  <c r="J29" i="33"/>
  <c r="F29" i="33"/>
  <c r="J14" i="34"/>
  <c r="H14" i="34"/>
  <c r="W30" i="37"/>
  <c r="AC30" i="37"/>
  <c r="F26" i="37"/>
  <c r="H26" i="37"/>
  <c r="AC23" i="39"/>
  <c r="W23" i="39"/>
  <c r="AB9" i="40"/>
  <c r="U9" i="40"/>
  <c r="AC28" i="40"/>
  <c r="W38" i="34"/>
  <c r="AC38" i="34"/>
  <c r="BL573" i="3"/>
  <c r="BL565" i="3"/>
  <c r="BL564" i="3"/>
  <c r="AZ564" i="3" s="1"/>
  <c r="BL559" i="3"/>
  <c r="AZ559" i="3" s="1"/>
  <c r="BL557" i="3"/>
  <c r="AZ557" i="3" s="1"/>
  <c r="BA555" i="3"/>
  <c r="AZ555" i="3" s="1"/>
  <c r="BA554" i="3"/>
  <c r="AZ554" i="3" s="1"/>
  <c r="BA545" i="3"/>
  <c r="AZ545" i="3" s="1"/>
  <c r="BA534" i="3"/>
  <c r="AZ534" i="3" s="1"/>
  <c r="BA519" i="3"/>
  <c r="AZ519" i="3" s="1"/>
  <c r="BL515" i="3"/>
  <c r="AZ515" i="3" s="1"/>
  <c r="BA511" i="3"/>
  <c r="AZ511" i="3" s="1"/>
  <c r="BA510" i="3"/>
  <c r="AZ510" i="3" s="1"/>
  <c r="BL508" i="3"/>
  <c r="AZ508" i="3" s="1"/>
  <c r="BA504" i="3"/>
  <c r="BR5" i="3"/>
  <c r="G28" i="6" s="1"/>
  <c r="AB32" i="40"/>
  <c r="U32" i="40"/>
  <c r="S22" i="31"/>
  <c r="R22" i="31" s="1"/>
  <c r="AZ541" i="3"/>
  <c r="AZ576" i="3"/>
  <c r="W25" i="36"/>
  <c r="AC25" i="36"/>
  <c r="AC13" i="35"/>
  <c r="W13" i="35"/>
  <c r="AA45" i="21"/>
  <c r="S45" i="21"/>
  <c r="AA44" i="21"/>
  <c r="S44" i="21"/>
  <c r="AA41" i="33"/>
  <c r="S41" i="33"/>
  <c r="W27" i="21"/>
  <c r="AC27" i="21"/>
  <c r="B98" i="43"/>
  <c r="B76" i="43"/>
  <c r="B88" i="43"/>
  <c r="C23" i="40"/>
  <c r="J12" i="35"/>
  <c r="H12" i="33"/>
  <c r="F12" i="33"/>
  <c r="AC33" i="40"/>
  <c r="W33" i="40"/>
  <c r="F38" i="40"/>
  <c r="H38" i="40"/>
  <c r="W31" i="35"/>
  <c r="AC31" i="35"/>
  <c r="BA548" i="3"/>
  <c r="AZ548" i="3" s="1"/>
  <c r="BL544" i="3"/>
  <c r="AZ544" i="3" s="1"/>
  <c r="BL543" i="3"/>
  <c r="AZ543" i="3" s="1"/>
  <c r="BL542" i="3"/>
  <c r="BA538" i="3"/>
  <c r="AZ538" i="3" s="1"/>
  <c r="BA537" i="3"/>
  <c r="AZ537" i="3" s="1"/>
  <c r="BL535" i="3"/>
  <c r="AZ535" i="3" s="1"/>
  <c r="BL532" i="3"/>
  <c r="AZ532" i="3" s="1"/>
  <c r="BA530" i="3"/>
  <c r="AZ530" i="3" s="1"/>
  <c r="BA529" i="3"/>
  <c r="AZ529" i="3" s="1"/>
  <c r="BL527" i="3"/>
  <c r="AZ527" i="3" s="1"/>
  <c r="BL526" i="3"/>
  <c r="AZ526" i="3" s="1"/>
  <c r="BL524" i="3"/>
  <c r="AZ524" i="3" s="1"/>
  <c r="BA521" i="3"/>
  <c r="AZ521" i="3" s="1"/>
  <c r="BA520" i="3"/>
  <c r="AZ520" i="3" s="1"/>
  <c r="BL504" i="3"/>
  <c r="BL503" i="3"/>
  <c r="AZ503" i="3" s="1"/>
  <c r="BA501" i="3"/>
  <c r="AZ501" i="3" s="1"/>
  <c r="BA498" i="3"/>
  <c r="AZ498" i="3" s="1"/>
  <c r="G495" i="3"/>
  <c r="BA493" i="3"/>
  <c r="AZ493" i="3" s="1"/>
  <c r="BA584" i="3"/>
  <c r="AZ584" i="3" s="1"/>
  <c r="BL582" i="3"/>
  <c r="AZ582" i="3" s="1"/>
  <c r="BA573" i="3"/>
  <c r="AZ573" i="3" s="1"/>
  <c r="BL566" i="3"/>
  <c r="AZ566" i="3" s="1"/>
  <c r="G566" i="3"/>
  <c r="BA565" i="3"/>
  <c r="S25" i="34"/>
  <c r="AA25" i="34"/>
  <c r="W30" i="36"/>
  <c r="W34" i="36"/>
  <c r="AC34" i="36"/>
  <c r="G585" i="3"/>
  <c r="BA587" i="3"/>
  <c r="AZ587" i="3" s="1"/>
  <c r="B95" i="43"/>
  <c r="B74" i="43"/>
  <c r="B63" i="43"/>
  <c r="F9" i="21"/>
  <c r="J9" i="21"/>
  <c r="AB40" i="33"/>
  <c r="U40" i="33"/>
  <c r="J9" i="33"/>
  <c r="F9" i="33"/>
  <c r="H36" i="35"/>
  <c r="J36" i="35"/>
  <c r="AB24" i="36"/>
  <c r="U24" i="36"/>
  <c r="U41" i="21"/>
  <c r="AB41" i="21"/>
  <c r="BL580" i="3"/>
  <c r="AZ580" i="3" s="1"/>
  <c r="BA542" i="3"/>
  <c r="AZ542" i="3" s="1"/>
  <c r="BA509" i="3"/>
  <c r="AZ509" i="3" s="1"/>
  <c r="BL506" i="3"/>
  <c r="AZ506" i="3" s="1"/>
  <c r="BJ5" i="3"/>
  <c r="BN5" i="3"/>
  <c r="G29" i="6" s="1"/>
  <c r="AZ489" i="3"/>
  <c r="AZ403" i="3"/>
  <c r="AZ418" i="3"/>
  <c r="AZ434" i="3"/>
  <c r="AZ438" i="3"/>
  <c r="AZ446" i="3"/>
  <c r="AZ487" i="3"/>
  <c r="G582" i="3"/>
  <c r="AZ402" i="3"/>
  <c r="AZ409" i="3"/>
  <c r="AZ429" i="3"/>
  <c r="AZ435" i="3"/>
  <c r="AZ443" i="3"/>
  <c r="BL458" i="3"/>
  <c r="AZ458" i="3" s="1"/>
  <c r="AZ461" i="3"/>
  <c r="G471" i="3"/>
  <c r="AZ316" i="3"/>
  <c r="AZ398" i="3"/>
  <c r="BA410" i="3"/>
  <c r="AZ410" i="3" s="1"/>
  <c r="BA413" i="3"/>
  <c r="AZ413" i="3" s="1"/>
  <c r="AZ439" i="3"/>
  <c r="BL447" i="3"/>
  <c r="AZ447" i="3" s="1"/>
  <c r="AZ456" i="3"/>
  <c r="BA462" i="3"/>
  <c r="AZ462" i="3" s="1"/>
  <c r="AZ466" i="3"/>
  <c r="AZ475" i="3"/>
  <c r="AZ483" i="3"/>
  <c r="G492" i="3"/>
  <c r="AZ220" i="3"/>
  <c r="AZ419" i="3"/>
  <c r="AZ431" i="3"/>
  <c r="AZ444" i="3"/>
  <c r="AZ448" i="3"/>
  <c r="AZ469" i="3"/>
  <c r="AZ395" i="3"/>
  <c r="AZ211" i="3"/>
  <c r="AZ252" i="3"/>
  <c r="AZ262" i="3"/>
  <c r="AZ121" i="3"/>
  <c r="AZ125" i="3"/>
  <c r="BL16" i="3"/>
  <c r="AZ16" i="3" s="1"/>
  <c r="G405" i="3"/>
  <c r="BA417" i="3"/>
  <c r="AZ417" i="3" s="1"/>
  <c r="BL420" i="3"/>
  <c r="AZ420" i="3" s="1"/>
  <c r="BL424" i="3"/>
  <c r="AZ424" i="3" s="1"/>
  <c r="G429" i="3"/>
  <c r="G433" i="3"/>
  <c r="BL437" i="3"/>
  <c r="AZ437" i="3" s="1"/>
  <c r="G446" i="3"/>
  <c r="G450" i="3"/>
  <c r="BA453" i="3"/>
  <c r="AZ453" i="3" s="1"/>
  <c r="G461" i="3"/>
  <c r="BA464" i="3"/>
  <c r="AZ464" i="3" s="1"/>
  <c r="BA467" i="3"/>
  <c r="AZ467" i="3" s="1"/>
  <c r="BL470" i="3"/>
  <c r="AZ470" i="3" s="1"/>
  <c r="BA474" i="3"/>
  <c r="AZ474" i="3" s="1"/>
  <c r="BA478" i="3"/>
  <c r="AZ478" i="3" s="1"/>
  <c r="BA482" i="3"/>
  <c r="AZ482" i="3" s="1"/>
  <c r="BA486" i="3"/>
  <c r="AZ486" i="3" s="1"/>
  <c r="BL491" i="3"/>
  <c r="AZ491" i="3" s="1"/>
  <c r="G315" i="3"/>
  <c r="G329" i="3"/>
  <c r="G339" i="3"/>
  <c r="BA348" i="3"/>
  <c r="AZ348" i="3" s="1"/>
  <c r="G364" i="3"/>
  <c r="BA396" i="3"/>
  <c r="AZ396" i="3" s="1"/>
  <c r="G210" i="3"/>
  <c r="AZ212" i="3"/>
  <c r="AZ216" i="3"/>
  <c r="BL220" i="3"/>
  <c r="BA226" i="3"/>
  <c r="AZ226" i="3" s="1"/>
  <c r="AZ228" i="3"/>
  <c r="AZ230" i="3"/>
  <c r="BA236" i="3"/>
  <c r="AZ236" i="3" s="1"/>
  <c r="BA238" i="3"/>
  <c r="AZ238" i="3" s="1"/>
  <c r="G244" i="3"/>
  <c r="G247" i="3"/>
  <c r="BA253" i="3"/>
  <c r="AZ253" i="3" s="1"/>
  <c r="AZ255" i="3"/>
  <c r="BA263" i="3"/>
  <c r="AZ263" i="3" s="1"/>
  <c r="AZ276" i="3"/>
  <c r="G283" i="3"/>
  <c r="BL284" i="3"/>
  <c r="AZ284" i="3" s="1"/>
  <c r="BA122" i="3"/>
  <c r="AZ122" i="3" s="1"/>
  <c r="AZ48" i="3"/>
  <c r="BL400" i="3"/>
  <c r="AZ400" i="3" s="1"/>
  <c r="BA404" i="3"/>
  <c r="AZ404" i="3" s="1"/>
  <c r="BL407" i="3"/>
  <c r="AZ407" i="3" s="1"/>
  <c r="G412" i="3"/>
  <c r="G415" i="3"/>
  <c r="BA428" i="3"/>
  <c r="AZ428" i="3" s="1"/>
  <c r="BA432" i="3"/>
  <c r="AZ432" i="3" s="1"/>
  <c r="G436" i="3"/>
  <c r="G442" i="3"/>
  <c r="BA445" i="3"/>
  <c r="AZ445" i="3" s="1"/>
  <c r="BA449" i="3"/>
  <c r="AZ449" i="3" s="1"/>
  <c r="BL452" i="3"/>
  <c r="AZ452" i="3" s="1"/>
  <c r="BL456" i="3"/>
  <c r="BA460" i="3"/>
  <c r="AZ460" i="3" s="1"/>
  <c r="BL463" i="3"/>
  <c r="AZ463" i="3" s="1"/>
  <c r="BL466" i="3"/>
  <c r="BL473" i="3"/>
  <c r="AZ473" i="3" s="1"/>
  <c r="BL477" i="3"/>
  <c r="AZ477" i="3" s="1"/>
  <c r="BL481" i="3"/>
  <c r="AZ481" i="3" s="1"/>
  <c r="BL485" i="3"/>
  <c r="AZ485" i="3" s="1"/>
  <c r="BL489" i="3"/>
  <c r="G313" i="3"/>
  <c r="G327" i="3"/>
  <c r="G334" i="3"/>
  <c r="BA335" i="3"/>
  <c r="AZ335" i="3" s="1"/>
  <c r="G343" i="3"/>
  <c r="BL375" i="3"/>
  <c r="AZ375" i="3" s="1"/>
  <c r="AZ385" i="3"/>
  <c r="AZ217" i="3"/>
  <c r="BA221" i="3"/>
  <c r="AZ221" i="3" s="1"/>
  <c r="BA223" i="3"/>
  <c r="AZ223" i="3" s="1"/>
  <c r="AZ225" i="3"/>
  <c r="BL245" i="3"/>
  <c r="AZ245" i="3" s="1"/>
  <c r="BL248" i="3"/>
  <c r="AZ248" i="3" s="1"/>
  <c r="BL250" i="3"/>
  <c r="AZ250" i="3" s="1"/>
  <c r="G259" i="3"/>
  <c r="BL260" i="3"/>
  <c r="AZ260" i="3" s="1"/>
  <c r="BL279" i="3"/>
  <c r="AZ279" i="3" s="1"/>
  <c r="AZ113" i="3"/>
  <c r="G126" i="3"/>
  <c r="BA169" i="3"/>
  <c r="AZ169" i="3" s="1"/>
  <c r="AZ185" i="3"/>
  <c r="AZ193" i="3"/>
  <c r="AZ277" i="3"/>
  <c r="AZ285" i="3"/>
  <c r="AZ18" i="3"/>
  <c r="AZ23" i="3"/>
  <c r="AZ40" i="3"/>
  <c r="AZ54" i="3"/>
  <c r="BK5" i="3"/>
  <c r="BG5" i="3"/>
  <c r="BC5" i="3"/>
  <c r="A15" i="62"/>
  <c r="B61" i="72" s="1"/>
  <c r="BA267" i="3"/>
  <c r="AZ267" i="3" s="1"/>
  <c r="BL271" i="3"/>
  <c r="AZ271" i="3" s="1"/>
  <c r="BL274" i="3"/>
  <c r="AZ274" i="3" s="1"/>
  <c r="G279" i="3"/>
  <c r="BL282" i="3"/>
  <c r="AZ282" i="3" s="1"/>
  <c r="BA294" i="3"/>
  <c r="AZ294" i="3" s="1"/>
  <c r="BA302" i="3"/>
  <c r="AZ302" i="3" s="1"/>
  <c r="BL125" i="3"/>
  <c r="BA129" i="3"/>
  <c r="AZ129" i="3" s="1"/>
  <c r="G135" i="3"/>
  <c r="BA142" i="3"/>
  <c r="AZ142" i="3" s="1"/>
  <c r="G146" i="3"/>
  <c r="BA156" i="3"/>
  <c r="AZ156" i="3" s="1"/>
  <c r="G163" i="3"/>
  <c r="G175" i="3"/>
  <c r="BA177" i="3"/>
  <c r="AZ177" i="3" s="1"/>
  <c r="BL181" i="3"/>
  <c r="AZ181" i="3" s="1"/>
  <c r="G184" i="3"/>
  <c r="BA188" i="3"/>
  <c r="AZ188" i="3" s="1"/>
  <c r="AZ205" i="3"/>
  <c r="BA207" i="3"/>
  <c r="AZ207" i="3" s="1"/>
  <c r="BA22" i="3"/>
  <c r="AZ22" i="3" s="1"/>
  <c r="AZ25" i="3"/>
  <c r="BL27" i="3"/>
  <c r="AZ30" i="3"/>
  <c r="G34" i="3"/>
  <c r="G47" i="3"/>
  <c r="BL48" i="3"/>
  <c r="BA55" i="3"/>
  <c r="AZ55" i="3" s="1"/>
  <c r="AZ99" i="3"/>
  <c r="BL266" i="3"/>
  <c r="AZ266" i="3" s="1"/>
  <c r="G270" i="3"/>
  <c r="BA278" i="3"/>
  <c r="AZ278" i="3" s="1"/>
  <c r="BL287" i="3"/>
  <c r="AZ287" i="3" s="1"/>
  <c r="BL293" i="3"/>
  <c r="AZ293" i="3" s="1"/>
  <c r="G297" i="3"/>
  <c r="BL301" i="3"/>
  <c r="AZ301" i="3" s="1"/>
  <c r="BL115" i="3"/>
  <c r="AZ115" i="3" s="1"/>
  <c r="BL127" i="3"/>
  <c r="AZ127" i="3" s="1"/>
  <c r="BA134" i="3"/>
  <c r="AZ134" i="3" s="1"/>
  <c r="G138" i="3"/>
  <c r="BA145" i="3"/>
  <c r="AZ145" i="3" s="1"/>
  <c r="BL154" i="3"/>
  <c r="AZ154" i="3" s="1"/>
  <c r="BA162" i="3"/>
  <c r="AZ162" i="3" s="1"/>
  <c r="BA168" i="3"/>
  <c r="AZ168" i="3" s="1"/>
  <c r="BA174" i="3"/>
  <c r="AZ174" i="3" s="1"/>
  <c r="BL183" i="3"/>
  <c r="AZ183" i="3" s="1"/>
  <c r="BL186" i="3"/>
  <c r="AZ186" i="3" s="1"/>
  <c r="G190" i="3"/>
  <c r="BA201" i="3"/>
  <c r="AZ201" i="3" s="1"/>
  <c r="G207" i="3"/>
  <c r="G37" i="3"/>
  <c r="BL38" i="3"/>
  <c r="AZ38" i="3" s="1"/>
  <c r="BA204" i="3"/>
  <c r="AZ204" i="3" s="1"/>
  <c r="BA29" i="3"/>
  <c r="AZ29" i="3" s="1"/>
  <c r="BA34" i="3"/>
  <c r="AZ34" i="3" s="1"/>
  <c r="BA39" i="3"/>
  <c r="AZ39" i="3" s="1"/>
  <c r="BA44" i="3"/>
  <c r="AZ44" i="3" s="1"/>
  <c r="BL62" i="3"/>
  <c r="AZ65" i="3"/>
  <c r="BL70" i="3"/>
  <c r="BA75" i="3"/>
  <c r="AZ75" i="3" s="1"/>
  <c r="BA80" i="3"/>
  <c r="AZ80" i="3" s="1"/>
  <c r="BL92" i="3"/>
  <c r="BL97" i="3"/>
  <c r="BL110" i="3"/>
  <c r="AZ110" i="3" s="1"/>
  <c r="F3" i="35"/>
  <c r="P61" i="67"/>
  <c r="P74" i="67"/>
  <c r="BL202" i="3"/>
  <c r="AZ202" i="3" s="1"/>
  <c r="BA19" i="3"/>
  <c r="AZ19" i="3" s="1"/>
  <c r="BA24" i="3"/>
  <c r="AZ24" i="3" s="1"/>
  <c r="G28" i="3"/>
  <c r="BL33" i="3"/>
  <c r="AZ33" i="3" s="1"/>
  <c r="BL36" i="3"/>
  <c r="AZ36" i="3" s="1"/>
  <c r="BL43" i="3"/>
  <c r="AZ43" i="3" s="1"/>
  <c r="BL46" i="3"/>
  <c r="AZ46" i="3" s="1"/>
  <c r="BA52" i="3"/>
  <c r="AZ52" i="3" s="1"/>
  <c r="BA59" i="3"/>
  <c r="AZ59" i="3" s="1"/>
  <c r="BA60" i="3"/>
  <c r="AZ60" i="3" s="1"/>
  <c r="BA67" i="3"/>
  <c r="AZ67" i="3" s="1"/>
  <c r="BA68" i="3"/>
  <c r="AZ68" i="3" s="1"/>
  <c r="BL72" i="3"/>
  <c r="AZ72" i="3" s="1"/>
  <c r="G73" i="3"/>
  <c r="BL77" i="3"/>
  <c r="AZ77" i="3" s="1"/>
  <c r="G78" i="3"/>
  <c r="BL82" i="3"/>
  <c r="AZ82" i="3" s="1"/>
  <c r="G83" i="3"/>
  <c r="BA86" i="3"/>
  <c r="AZ86" i="3" s="1"/>
  <c r="BA87" i="3"/>
  <c r="AZ87" i="3" s="1"/>
  <c r="G90" i="3"/>
  <c r="BL94" i="3"/>
  <c r="AZ94" i="3" s="1"/>
  <c r="G95" i="3"/>
  <c r="G99" i="3"/>
  <c r="G102" i="3"/>
  <c r="BL102" i="3"/>
  <c r="AZ102" i="3" s="1"/>
  <c r="BL103" i="3"/>
  <c r="AZ103" i="3" s="1"/>
  <c r="G104" i="3"/>
  <c r="AB29" i="39"/>
  <c r="U29" i="39"/>
  <c r="G27" i="71"/>
  <c r="D80" i="71"/>
  <c r="C79" i="71"/>
  <c r="D79" i="71" s="1"/>
  <c r="R24" i="77"/>
  <c r="R5" i="77" s="1"/>
  <c r="U5" i="77" s="1"/>
  <c r="G22" i="3"/>
  <c r="BA27" i="3"/>
  <c r="AZ27" i="3" s="1"/>
  <c r="BL31" i="3"/>
  <c r="AZ31" i="3" s="1"/>
  <c r="BL41" i="3"/>
  <c r="AZ41" i="3" s="1"/>
  <c r="BL51" i="3"/>
  <c r="AZ51" i="3" s="1"/>
  <c r="BL54" i="3"/>
  <c r="BL56" i="3"/>
  <c r="AZ56" i="3" s="1"/>
  <c r="BL57" i="3"/>
  <c r="AZ57" i="3" s="1"/>
  <c r="G58" i="3"/>
  <c r="BA62" i="3"/>
  <c r="AZ62" i="3" s="1"/>
  <c r="BL64" i="3"/>
  <c r="AZ64" i="3" s="1"/>
  <c r="BL65" i="3"/>
  <c r="G66" i="3"/>
  <c r="BA70" i="3"/>
  <c r="G74" i="3"/>
  <c r="G5" i="3" s="1"/>
  <c r="B3" i="3" s="1"/>
  <c r="BL74" i="3"/>
  <c r="AZ74" i="3" s="1"/>
  <c r="G79" i="3"/>
  <c r="BL79" i="3"/>
  <c r="AZ79" i="3" s="1"/>
  <c r="BL84" i="3"/>
  <c r="AZ84" i="3" s="1"/>
  <c r="G85" i="3"/>
  <c r="BA89" i="3"/>
  <c r="AZ89" i="3" s="1"/>
  <c r="BA92" i="3"/>
  <c r="G96" i="3"/>
  <c r="BA97" i="3"/>
  <c r="AZ97" i="3" s="1"/>
  <c r="BA98" i="3"/>
  <c r="AZ98" i="3" s="1"/>
  <c r="BA101" i="3"/>
  <c r="AZ101" i="3" s="1"/>
  <c r="G105" i="3"/>
  <c r="BL105" i="3"/>
  <c r="AZ105" i="3" s="1"/>
  <c r="BL106" i="3"/>
  <c r="AZ106" i="3" s="1"/>
  <c r="G107" i="3"/>
  <c r="BA109" i="3"/>
  <c r="AZ109" i="3" s="1"/>
  <c r="AB18" i="35"/>
  <c r="U18" i="35"/>
  <c r="Q68" i="71"/>
  <c r="F67" i="71"/>
  <c r="R25" i="77"/>
  <c r="J70" i="43"/>
  <c r="D70" i="43"/>
  <c r="C5" i="68"/>
  <c r="B78" i="43"/>
  <c r="C29" i="39"/>
  <c r="B58" i="43"/>
  <c r="P27" i="6"/>
  <c r="D69" i="71"/>
  <c r="C68" i="71"/>
  <c r="G67" i="71"/>
  <c r="R68" i="71"/>
  <c r="G11" i="1"/>
  <c r="G9" i="1"/>
  <c r="D66" i="43"/>
  <c r="E62" i="43" s="1"/>
  <c r="B60" i="43" s="1"/>
  <c r="N66" i="43"/>
  <c r="D68" i="43"/>
  <c r="D63" i="43"/>
  <c r="S21" i="37"/>
  <c r="W29" i="39"/>
  <c r="AA25" i="40"/>
  <c r="S25" i="40"/>
  <c r="D77" i="71"/>
  <c r="P69" i="71"/>
  <c r="U77" i="71"/>
  <c r="T81" i="71"/>
  <c r="B80" i="71"/>
  <c r="B79" i="71" s="1"/>
  <c r="BA112" i="3"/>
  <c r="AZ112" i="3" s="1"/>
  <c r="D67" i="43"/>
  <c r="AB21" i="33"/>
  <c r="B69" i="43"/>
  <c r="U69" i="71"/>
  <c r="B48" i="71"/>
  <c r="B49" i="71" s="1"/>
  <c r="T49" i="71" s="1"/>
  <c r="W69" i="71"/>
  <c r="T73" i="71"/>
  <c r="B72" i="71"/>
  <c r="B71" i="71" s="1"/>
  <c r="D23" i="77"/>
  <c r="C29" i="77"/>
  <c r="C32" i="77" s="1"/>
  <c r="C38" i="77" s="1"/>
  <c r="C39" i="77" s="1"/>
  <c r="B24" i="71"/>
  <c r="B23" i="71" s="1"/>
  <c r="B22" i="71" s="1"/>
  <c r="B21" i="71" s="1"/>
  <c r="C7" i="39"/>
  <c r="C68" i="39" s="1"/>
  <c r="E51" i="43"/>
  <c r="B49" i="43" s="1"/>
  <c r="D26" i="43"/>
  <c r="G13" i="1"/>
  <c r="C7" i="33"/>
  <c r="C58" i="33" s="1"/>
  <c r="D58" i="33" s="1"/>
  <c r="E58" i="33" s="1"/>
  <c r="F58" i="33" s="1"/>
  <c r="C42" i="1"/>
  <c r="C77" i="9" s="1"/>
  <c r="C74" i="9" s="1"/>
  <c r="J1" i="73"/>
  <c r="C7" i="21"/>
  <c r="C58" i="21" s="1"/>
  <c r="D58" i="21" s="1"/>
  <c r="E58" i="21" s="1"/>
  <c r="F58" i="21" s="1"/>
  <c r="G58" i="21" s="1"/>
  <c r="H58" i="21" s="1"/>
  <c r="I58" i="21" s="1"/>
  <c r="J58" i="21" s="1"/>
  <c r="K58" i="21" s="1"/>
  <c r="L58" i="21" s="1"/>
  <c r="M58" i="21" s="1"/>
  <c r="N58" i="21" s="1"/>
  <c r="O58" i="21" s="1"/>
  <c r="C7" i="37"/>
  <c r="C52" i="37" s="1"/>
  <c r="D52" i="37" s="1"/>
  <c r="M47" i="9"/>
  <c r="C7" i="35"/>
  <c r="C48" i="35" s="1"/>
  <c r="D48" i="35" s="1"/>
  <c r="E48" i="35" s="1"/>
  <c r="F48" i="35" s="1"/>
  <c r="G48" i="35" s="1"/>
  <c r="H48" i="35" s="1"/>
  <c r="I48" i="35" s="1"/>
  <c r="J48" i="35" s="1"/>
  <c r="K48" i="35" s="1"/>
  <c r="L48" i="35" s="1"/>
  <c r="M48" i="35" s="1"/>
  <c r="N48" i="35" s="1"/>
  <c r="O48" i="35" s="1"/>
  <c r="BL13" i="3"/>
  <c r="C36" i="69"/>
  <c r="AQ8" i="1"/>
  <c r="AR11" i="1"/>
  <c r="AQ13" i="1"/>
  <c r="T10" i="1"/>
  <c r="T12" i="1"/>
  <c r="G8" i="1"/>
  <c r="C30" i="68"/>
  <c r="C13" i="12"/>
  <c r="G6" i="1"/>
  <c r="C44" i="43"/>
  <c r="D9" i="69"/>
  <c r="C9" i="69" s="1"/>
  <c r="D9" i="68"/>
  <c r="C9" i="68" s="1"/>
  <c r="D19" i="12"/>
  <c r="C19" i="12" s="1"/>
  <c r="G12" i="1"/>
  <c r="G10" i="1"/>
  <c r="G7" i="1"/>
  <c r="C6" i="43"/>
  <c r="L27" i="6"/>
  <c r="E28" i="6"/>
  <c r="E12" i="6"/>
  <c r="E11" i="6"/>
  <c r="E15" i="6"/>
  <c r="E13" i="6"/>
  <c r="E10" i="6"/>
  <c r="E14" i="6"/>
  <c r="E64" i="39" s="1"/>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E59" i="34"/>
  <c r="F59" i="34" s="1"/>
  <c r="G59" i="34" s="1"/>
  <c r="H59" i="34" s="1"/>
  <c r="I59" i="34" s="1"/>
  <c r="J59" i="34" s="1"/>
  <c r="K59" i="34" s="1"/>
  <c r="L59" i="34" s="1"/>
  <c r="M59" i="34" s="1"/>
  <c r="N59" i="34" s="1"/>
  <c r="O59" i="34" s="1"/>
  <c r="F7" i="34"/>
  <c r="C70" i="39"/>
  <c r="D68" i="39"/>
  <c r="G58" i="33"/>
  <c r="H58" i="33" s="1"/>
  <c r="I58" i="33" s="1"/>
  <c r="J58" i="33" s="1"/>
  <c r="K58" i="33" s="1"/>
  <c r="L58" i="33" s="1"/>
  <c r="M58" i="33" s="1"/>
  <c r="N58" i="33" s="1"/>
  <c r="O58" i="33" s="1"/>
  <c r="E52" i="37"/>
  <c r="J7" i="36"/>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D3" i="73"/>
  <c r="C16" i="15"/>
  <c r="D5" i="73"/>
  <c r="D4" i="73"/>
  <c r="D7" i="73"/>
  <c r="D6" i="73"/>
  <c r="E13" i="3" l="1"/>
  <c r="E261" i="3"/>
  <c r="E528" i="3"/>
  <c r="E183" i="3"/>
  <c r="E361" i="3"/>
  <c r="E503" i="3"/>
  <c r="E347" i="3"/>
  <c r="AA6" i="3"/>
  <c r="E399" i="3"/>
  <c r="E280" i="3"/>
  <c r="E124" i="3"/>
  <c r="E270" i="3"/>
  <c r="E533" i="3"/>
  <c r="AR6" i="3"/>
  <c r="E561" i="3"/>
  <c r="E538" i="3"/>
  <c r="E439" i="3"/>
  <c r="E380" i="3"/>
  <c r="E231" i="3"/>
  <c r="E216" i="3"/>
  <c r="E185" i="3"/>
  <c r="E175" i="3"/>
  <c r="E530" i="3"/>
  <c r="E343" i="3"/>
  <c r="E305" i="3"/>
  <c r="E508" i="3"/>
  <c r="E388" i="3"/>
  <c r="E555" i="3"/>
  <c r="E410" i="3"/>
  <c r="E337" i="3"/>
  <c r="E143" i="3"/>
  <c r="E397" i="3"/>
  <c r="E568" i="3"/>
  <c r="I6" i="3"/>
  <c r="H6" i="3" s="1"/>
  <c r="E536" i="3"/>
  <c r="E549" i="3"/>
  <c r="E453" i="3"/>
  <c r="E368" i="3"/>
  <c r="E244" i="3"/>
  <c r="E196" i="3"/>
  <c r="E228" i="3"/>
  <c r="E99" i="3"/>
  <c r="E69" i="3"/>
  <c r="E278" i="3"/>
  <c r="E563" i="3"/>
  <c r="E172" i="3"/>
  <c r="E445" i="3"/>
  <c r="E535" i="3"/>
  <c r="E539" i="3"/>
  <c r="E567" i="3"/>
  <c r="E461" i="3"/>
  <c r="E227" i="3"/>
  <c r="E165" i="3"/>
  <c r="E311" i="3"/>
  <c r="E514" i="3"/>
  <c r="E570" i="3"/>
  <c r="M6" i="3"/>
  <c r="AB6" i="3"/>
  <c r="E387" i="3"/>
  <c r="E335" i="3"/>
  <c r="E215" i="3"/>
  <c r="E189" i="3"/>
  <c r="E134" i="3"/>
  <c r="E217" i="3"/>
  <c r="E526" i="3"/>
  <c r="E268" i="3"/>
  <c r="E322" i="3"/>
  <c r="AJ6" i="3"/>
  <c r="E509" i="3"/>
  <c r="E579" i="3"/>
  <c r="E431" i="3"/>
  <c r="E247" i="3"/>
  <c r="E201" i="3"/>
  <c r="E353" i="3"/>
  <c r="E495" i="3"/>
  <c r="AN6" i="3"/>
  <c r="E586" i="3"/>
  <c r="E402" i="3"/>
  <c r="E350" i="3"/>
  <c r="E303" i="3"/>
  <c r="E301" i="3"/>
  <c r="E159" i="3"/>
  <c r="E148" i="3"/>
  <c r="E191" i="3"/>
  <c r="E237" i="3"/>
  <c r="E304" i="3"/>
  <c r="E565" i="3"/>
  <c r="E213" i="3"/>
  <c r="E17" i="3"/>
  <c r="E302" i="3"/>
  <c r="E583" i="3"/>
  <c r="X6" i="3"/>
  <c r="E336" i="3"/>
  <c r="E246" i="3"/>
  <c r="E293" i="3"/>
  <c r="E390" i="3"/>
  <c r="S6" i="3"/>
  <c r="E523" i="3"/>
  <c r="E506" i="3"/>
  <c r="E418" i="3"/>
  <c r="E338" i="3"/>
  <c r="E321" i="3"/>
  <c r="E298" i="3"/>
  <c r="E169" i="3"/>
  <c r="E53" i="3"/>
  <c r="E319" i="3"/>
  <c r="E501" i="3"/>
  <c r="E153" i="3"/>
  <c r="E426" i="3"/>
  <c r="E328" i="3"/>
  <c r="O6" i="3"/>
  <c r="E574" i="3"/>
  <c r="E359" i="3"/>
  <c r="E285" i="3"/>
  <c r="E97" i="3"/>
  <c r="E314" i="3"/>
  <c r="E511" i="3"/>
  <c r="E16" i="3"/>
  <c r="AK6" i="3"/>
  <c r="E434" i="3"/>
  <c r="E306" i="3"/>
  <c r="E296" i="3"/>
  <c r="E262" i="3"/>
  <c r="E136" i="3"/>
  <c r="E188" i="3"/>
  <c r="E114" i="3"/>
  <c r="E415" i="3"/>
  <c r="E395" i="3"/>
  <c r="E260" i="3"/>
  <c r="E550" i="3"/>
  <c r="E329" i="3"/>
  <c r="E545" i="3"/>
  <c r="E510" i="3"/>
  <c r="E352" i="3"/>
  <c r="E205" i="3"/>
  <c r="E128" i="3"/>
  <c r="E358" i="3"/>
  <c r="E559" i="3"/>
  <c r="E551" i="3"/>
  <c r="V6" i="3"/>
  <c r="E407" i="3"/>
  <c r="E320" i="3"/>
  <c r="E294" i="3"/>
  <c r="E230" i="3"/>
  <c r="E130" i="3"/>
  <c r="E125" i="3"/>
  <c r="E366" i="3"/>
  <c r="E553" i="3"/>
  <c r="E282" i="3"/>
  <c r="N6" i="3"/>
  <c r="E239" i="3"/>
  <c r="E516" i="3"/>
  <c r="E569" i="3"/>
  <c r="E396" i="3"/>
  <c r="E229" i="3"/>
  <c r="E151" i="3"/>
  <c r="E385" i="3"/>
  <c r="E518" i="3"/>
  <c r="AI6" i="3"/>
  <c r="E578" i="3"/>
  <c r="E423" i="3"/>
  <c r="E382" i="3"/>
  <c r="E263" i="3"/>
  <c r="E245" i="3"/>
  <c r="E269" i="3"/>
  <c r="E236" i="3"/>
  <c r="E29" i="6"/>
  <c r="K15" i="1" s="1"/>
  <c r="G30" i="6"/>
  <c r="G31" i="6" s="1"/>
  <c r="AA9" i="33"/>
  <c r="S9" i="33"/>
  <c r="W9" i="21"/>
  <c r="AC9" i="21"/>
  <c r="AZ565" i="3"/>
  <c r="AB26" i="37"/>
  <c r="U26" i="37"/>
  <c r="AB14" i="34"/>
  <c r="U14" i="34"/>
  <c r="AA46" i="21"/>
  <c r="S46" i="21"/>
  <c r="AC44" i="39"/>
  <c r="W44" i="39"/>
  <c r="D10" i="52"/>
  <c r="D125" i="9"/>
  <c r="D11" i="52" s="1"/>
  <c r="H14" i="74"/>
  <c r="B7" i="74" s="1"/>
  <c r="AC31" i="21"/>
  <c r="W31" i="21"/>
  <c r="AA34" i="35"/>
  <c r="S34" i="35"/>
  <c r="U23" i="35"/>
  <c r="AB23" i="35"/>
  <c r="U12" i="36"/>
  <c r="AB12" i="36"/>
  <c r="W9" i="36"/>
  <c r="AC9" i="36"/>
  <c r="Q66" i="71"/>
  <c r="Q67" i="71"/>
  <c r="W9" i="33"/>
  <c r="AC9" i="33"/>
  <c r="AA9" i="21"/>
  <c r="S9" i="21"/>
  <c r="AB38" i="40"/>
  <c r="U38" i="40"/>
  <c r="S12" i="33"/>
  <c r="AA12" i="33"/>
  <c r="AA26" i="37"/>
  <c r="S26" i="37"/>
  <c r="AC14" i="34"/>
  <c r="W14" i="34"/>
  <c r="AA28" i="21"/>
  <c r="S28" i="21"/>
  <c r="AZ553" i="3"/>
  <c r="U44" i="39"/>
  <c r="AB44" i="39"/>
  <c r="AB32" i="36"/>
  <c r="U32" i="36"/>
  <c r="AB31" i="21"/>
  <c r="U31" i="21"/>
  <c r="AA25" i="37"/>
  <c r="S25" i="37"/>
  <c r="S13" i="36"/>
  <c r="AA13" i="36"/>
  <c r="W34" i="35"/>
  <c r="AC34" i="35"/>
  <c r="AC12" i="36"/>
  <c r="W12" i="36"/>
  <c r="C28" i="43"/>
  <c r="C67" i="71"/>
  <c r="P68" i="71"/>
  <c r="D68" i="71"/>
  <c r="AZ92" i="3"/>
  <c r="AZ70" i="3"/>
  <c r="AC36" i="35"/>
  <c r="W36" i="35"/>
  <c r="AA38" i="40"/>
  <c r="S38" i="40"/>
  <c r="U12" i="33"/>
  <c r="AB12" i="33"/>
  <c r="AZ504" i="3"/>
  <c r="AA29" i="33"/>
  <c r="S29" i="33"/>
  <c r="AB28" i="21"/>
  <c r="U28" i="21"/>
  <c r="U13" i="39"/>
  <c r="AB13" i="39"/>
  <c r="S32" i="36"/>
  <c r="AA32" i="36"/>
  <c r="AA13" i="21"/>
  <c r="S13" i="21"/>
  <c r="U25" i="37"/>
  <c r="AB25" i="37"/>
  <c r="W13" i="36"/>
  <c r="AC13" i="36"/>
  <c r="S23" i="35"/>
  <c r="AA23" i="35"/>
  <c r="AC13" i="21"/>
  <c r="W13" i="21"/>
  <c r="AA9" i="36"/>
  <c r="S9" i="36"/>
  <c r="BL5" i="3"/>
  <c r="D26" i="77"/>
  <c r="D38" i="77"/>
  <c r="D39" i="77" s="1"/>
  <c r="D29" i="77"/>
  <c r="D32" i="77" s="1"/>
  <c r="E23" i="77"/>
  <c r="AB36" i="35"/>
  <c r="U36" i="35"/>
  <c r="W12" i="35"/>
  <c r="AC12" i="35"/>
  <c r="W29" i="33"/>
  <c r="AC29" i="33"/>
  <c r="AB46" i="21"/>
  <c r="U46" i="21"/>
  <c r="AB34" i="35"/>
  <c r="U34" i="35"/>
  <c r="W23" i="35"/>
  <c r="AC23" i="35"/>
  <c r="S12" i="40"/>
  <c r="AA12" i="40"/>
  <c r="S12" i="36"/>
  <c r="AA12" i="36"/>
  <c r="AB9" i="36"/>
  <c r="U9" i="36"/>
  <c r="H7" i="36"/>
  <c r="J7" i="33"/>
  <c r="J7" i="34"/>
  <c r="AC7" i="34" s="1"/>
  <c r="V49" i="34" s="1"/>
  <c r="I49" i="34" s="1"/>
  <c r="H7" i="34"/>
  <c r="U7" i="34" s="1"/>
  <c r="C23" i="43"/>
  <c r="K1" i="73"/>
  <c r="J7" i="21"/>
  <c r="W7" i="21" s="1"/>
  <c r="F7" i="21"/>
  <c r="S7" i="21" s="1"/>
  <c r="C31" i="12"/>
  <c r="C48" i="69"/>
  <c r="C28" i="67"/>
  <c r="C48" i="68"/>
  <c r="C30" i="69"/>
  <c r="C28" i="15"/>
  <c r="C24" i="12"/>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AB7" i="21" s="1"/>
  <c r="T48" i="21" s="1"/>
  <c r="G48" i="21" s="1"/>
  <c r="E59" i="40"/>
  <c r="BA5" i="3"/>
  <c r="E27" i="6" s="1"/>
  <c r="K19" i="6" s="1"/>
  <c r="S6" i="1" s="1"/>
  <c r="AZ13" i="3"/>
  <c r="AZ5" i="3" s="1"/>
  <c r="E58" i="40"/>
  <c r="E63" i="39"/>
  <c r="E61" i="39"/>
  <c r="E56" i="40"/>
  <c r="K14" i="1"/>
  <c r="E30" i="6"/>
  <c r="E60" i="40"/>
  <c r="E65" i="39"/>
  <c r="E62" i="39"/>
  <c r="E57" i="40"/>
  <c r="AC6" i="3"/>
  <c r="E6" i="3" s="1"/>
  <c r="F27" i="69"/>
  <c r="F28" i="12"/>
  <c r="F27" i="11"/>
  <c r="F27" i="68"/>
  <c r="E17" i="43"/>
  <c r="C17" i="43" s="1"/>
  <c r="D5" i="43" s="1"/>
  <c r="C49" i="67"/>
  <c r="F7" i="33"/>
  <c r="AA7" i="33" s="1"/>
  <c r="R48" i="33" s="1"/>
  <c r="D65" i="40"/>
  <c r="E63" i="40"/>
  <c r="AA7" i="36"/>
  <c r="R36" i="36" s="1"/>
  <c r="S7" i="36"/>
  <c r="F52" i="37"/>
  <c r="H7" i="33"/>
  <c r="F7" i="35"/>
  <c r="U7" i="21"/>
  <c r="U7" i="36"/>
  <c r="AB7" i="36"/>
  <c r="T36" i="36" s="1"/>
  <c r="G36" i="36" s="1"/>
  <c r="W7" i="36"/>
  <c r="AC7" i="36"/>
  <c r="V36" i="36" s="1"/>
  <c r="I36" i="36" s="1"/>
  <c r="AC7" i="33"/>
  <c r="V48" i="33" s="1"/>
  <c r="I48" i="33" s="1"/>
  <c r="W7" i="33"/>
  <c r="D70" i="39"/>
  <c r="E68" i="39"/>
  <c r="W7" i="34"/>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G1" i="73"/>
  <c r="C14" i="67"/>
  <c r="C17" i="67"/>
  <c r="D67" i="71" l="1"/>
  <c r="P66" i="71"/>
  <c r="P67" i="71"/>
  <c r="E26" i="77"/>
  <c r="E29" i="77"/>
  <c r="E32" i="77" s="1"/>
  <c r="E38" i="77"/>
  <c r="E39" i="77" s="1"/>
  <c r="C40" i="77" s="1"/>
  <c r="W7" i="35"/>
  <c r="AA7" i="21"/>
  <c r="R48" i="21" s="1"/>
  <c r="R49" i="21" s="1"/>
  <c r="AB7" i="34"/>
  <c r="T49" i="34" s="1"/>
  <c r="G49" i="34" s="1"/>
  <c r="G54" i="34" s="1"/>
  <c r="H54" i="34" s="1"/>
  <c r="S7" i="33"/>
  <c r="C29" i="12"/>
  <c r="D28" i="12" s="1"/>
  <c r="B40" i="1"/>
  <c r="F22" i="68" s="1"/>
  <c r="S10" i="39"/>
  <c r="F10" i="40"/>
  <c r="AA10" i="40" s="1"/>
  <c r="AC7" i="21"/>
  <c r="V48" i="21" s="1"/>
  <c r="I48" i="21" s="1"/>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E48" i="21"/>
  <c r="U7" i="35"/>
  <c r="AB7" i="35"/>
  <c r="T38" i="35" s="1"/>
  <c r="G38" i="35" s="1"/>
  <c r="E49" i="34"/>
  <c r="I54" i="34" s="1"/>
  <c r="J54" i="34" s="1"/>
  <c r="R50" i="34"/>
  <c r="I52" i="33"/>
  <c r="J52" i="33" s="1"/>
  <c r="I52" i="21"/>
  <c r="J52" i="21" s="1"/>
  <c r="I42" i="35"/>
  <c r="J42" i="35"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53" i="15"/>
  <c r="C48" i="15" s="1"/>
  <c r="C10" i="15"/>
  <c r="C5" i="15" s="1"/>
  <c r="J10" i="15"/>
  <c r="J5" i="15" s="1"/>
  <c r="J18" i="15"/>
  <c r="C53" i="67"/>
  <c r="C48" i="67" s="1"/>
  <c r="C10" i="67"/>
  <c r="C5" i="67" s="1"/>
  <c r="C14" i="15"/>
  <c r="C41" i="77" l="1"/>
  <c r="B2" i="77"/>
  <c r="B3" i="77" s="1"/>
  <c r="I53" i="21"/>
  <c r="J53" i="21" s="1"/>
  <c r="F25" i="12"/>
  <c r="U10" i="40"/>
  <c r="F22" i="69"/>
  <c r="F41" i="69" s="1"/>
  <c r="F24" i="15"/>
  <c r="C24" i="15" s="1"/>
  <c r="F24" i="67"/>
  <c r="C24" i="67" s="1"/>
  <c r="F22" i="1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J26" i="15"/>
  <c r="J29" i="15" s="1"/>
  <c r="J24" i="15"/>
  <c r="C38" i="15"/>
  <c r="C38" i="67"/>
  <c r="C60" i="15"/>
  <c r="C66" i="15"/>
  <c r="C26" i="12"/>
  <c r="D25" i="12" s="1"/>
  <c r="C66" i="67"/>
  <c r="C60" i="67"/>
  <c r="F41" i="68"/>
  <c r="C44" i="68"/>
  <c r="D41" i="68" s="1"/>
  <c r="C23" i="68"/>
  <c r="C26" i="68"/>
  <c r="D22" i="68" s="1"/>
  <c r="C24" i="11" l="1"/>
  <c r="C34" i="43"/>
  <c r="E34" i="43" s="1"/>
  <c r="C31" i="43" s="1"/>
  <c r="C44" i="69"/>
  <c r="D41" i="69" s="1"/>
  <c r="C26" i="69"/>
  <c r="D22" i="69" s="1"/>
  <c r="C44" i="11"/>
  <c r="D41" i="11" s="1"/>
  <c r="C26" i="11"/>
  <c r="D22" i="11" s="1"/>
  <c r="C23" i="11"/>
  <c r="E33" i="43"/>
  <c r="C30" i="43" s="1"/>
  <c r="B2" i="43" s="1"/>
  <c r="B3" i="43" s="1"/>
  <c r="C23" i="67"/>
  <c r="C29" i="67" s="1"/>
  <c r="Q49"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E6" i="76"/>
  <c r="B6" i="76"/>
  <c r="C33" i="67" l="1"/>
  <c r="J19" i="67"/>
  <c r="C22" i="11"/>
  <c r="J59" i="67"/>
  <c r="J60" i="67" s="1"/>
  <c r="L46" i="67" s="1"/>
  <c r="C36" i="67"/>
  <c r="J14" i="67"/>
  <c r="J13" i="67" s="1"/>
  <c r="J23" i="67" s="1"/>
  <c r="C13" i="67"/>
  <c r="C75" i="67" s="1"/>
  <c r="C57" i="67"/>
  <c r="C64" i="67"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15" i="12"/>
  <c r="C12" i="12"/>
  <c r="C10" i="69"/>
  <c r="C8" i="69" s="1"/>
  <c r="C5" i="69" s="1"/>
  <c r="D19" i="69"/>
  <c r="C10" i="68"/>
  <c r="D19" i="68"/>
  <c r="B2" i="76"/>
  <c r="I63" i="40"/>
  <c r="H65" i="40"/>
  <c r="I68" i="39"/>
  <c r="H70" i="39"/>
  <c r="J52" i="37"/>
  <c r="E10" i="71"/>
  <c r="B9" i="71"/>
  <c r="D20" i="71"/>
  <c r="C19" i="71"/>
  <c r="E2" i="76"/>
  <c r="J22" i="67" l="1"/>
  <c r="C56" i="67"/>
  <c r="C65" i="67" s="1"/>
  <c r="C37" i="67"/>
  <c r="C31" i="11"/>
  <c r="Q48" i="67"/>
  <c r="C61" i="67"/>
  <c r="Q70"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F35" i="15"/>
  <c r="M21" i="67"/>
  <c r="M21" i="15"/>
  <c r="C37" i="15" l="1"/>
  <c r="Q70"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C80" i="15"/>
  <c r="C79"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56" i="15"/>
  <c r="C43" i="15"/>
  <c r="B2" i="15"/>
  <c r="B3" i="15" s="1"/>
  <c r="C83" i="15"/>
  <c r="C82" i="15" s="1"/>
  <c r="Q47" i="15"/>
  <c r="Q53" i="15" s="1"/>
  <c r="C46" i="15"/>
  <c r="Q65"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E14" i="74"/>
  <c r="F14" i="74"/>
  <c r="E97" i="9"/>
  <c r="D52" i="9"/>
  <c r="D53" i="9"/>
  <c r="N60" i="9"/>
  <c r="N61" i="9"/>
  <c r="P57" i="9"/>
  <c r="N58" i="9"/>
  <c r="N59" i="9"/>
  <c r="D8" i="52"/>
  <c r="B21" i="72"/>
  <c r="M48" i="9"/>
  <c r="B30" i="72"/>
  <c r="C81" i="9"/>
  <c r="I4" i="52"/>
  <c r="C105" i="9"/>
  <c r="H4" i="52"/>
  <c r="C104" i="9"/>
  <c r="D4" i="52"/>
  <c r="B47" i="72"/>
  <c r="C78" i="9"/>
  <c r="C73" i="9"/>
  <c r="C5" i="74"/>
  <c r="D14" i="74"/>
  <c r="B5" i="74"/>
  <c r="D5" i="74"/>
  <c r="E81" i="9"/>
  <c r="D15" i="53"/>
  <c r="B31" i="72"/>
  <c r="D14" i="53"/>
  <c r="B32" i="72"/>
  <c r="E4" i="52"/>
  <c r="B48" i="72"/>
  <c r="C80" i="9"/>
  <c r="E80" i="9"/>
  <c r="H102" i="9"/>
  <c r="D7" i="53"/>
  <c r="C96" i="9"/>
  <c r="E96" i="9"/>
  <c r="F119" i="9"/>
  <c r="F5" i="52"/>
  <c r="B53" i="72"/>
  <c r="D59" i="9"/>
  <c r="M55" i="9"/>
  <c r="B22" i="72"/>
  <c r="N57" i="9"/>
  <c r="B20" i="72"/>
  <c r="D5" i="53"/>
  <c r="D6" i="53"/>
  <c r="D55" i="9"/>
  <c r="M53" i="9"/>
  <c r="C6" i="74"/>
  <c r="G14" i="74"/>
  <c r="B6" i="74"/>
  <c r="D6" i="74"/>
  <c r="G4" i="52"/>
  <c r="B52" i="72"/>
  <c r="E118" i="9"/>
  <c r="D118" i="9"/>
  <c r="D119" i="9"/>
  <c r="D5" i="52"/>
  <c r="B49" i="72"/>
  <c r="D123" i="9"/>
  <c r="D9" i="52"/>
  <c r="G118" i="9"/>
  <c r="F118" i="9"/>
  <c r="F4" i="52"/>
  <c r="B51" i="72"/>
  <c r="H119" i="9"/>
  <c r="H5" i="52"/>
  <c r="D122" i="9"/>
  <c r="H108" i="9"/>
  <c r="H107" i="9"/>
  <c r="D13" i="53"/>
  <c r="C93" i="9"/>
  <c r="C86" i="9"/>
  <c r="C85" i="9"/>
  <c r="C95" i="9"/>
  <c r="C97" i="9"/>
  <c r="D58" i="9"/>
  <c r="D56" i="9"/>
  <c r="M54" i="9"/>
  <c r="C64" i="9"/>
  <c r="C63" i="9"/>
  <c r="C67" i="9"/>
  <c r="C68" i="9"/>
  <c r="D54"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<sst xmlns="http://schemas.openxmlformats.org/spreadsheetml/2006/main" count="7729" uniqueCount="3116">
  <si>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</si>
  <si>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</si>
  <si>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</si>
  <si>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</si>
  <si>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</si>
  <si>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</si>
  <si>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</si>
  <si>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</si>
  <si>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</si>
  <si>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</si>
  <si>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</si>
  <si>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</si>
  <si>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</si>
  <si>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</si>
  <si>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</si>
  <si>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</si>
  <si>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</si>
  <si>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</si>
  <si>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</si>
  <si>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</si>
  <si>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</si>
  <si>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</si>
  <si>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</si>
  <si>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</si>
  <si>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</si>
  <si>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</si>
  <si>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</si>
  <si>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</si>
  <si>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</si>
  <si>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</si>
  <si>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</si>
  <si>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</si>
  <si>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</si>
  <si>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</si>
  <si>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</si>
  <si>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</si>
  <si>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</si>
  <si>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</si>
  <si>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</si>
  <si>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</si>
  <si>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</si>
  <si>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</si>
  <si>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</si>
  <si>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</si>
  <si>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</si>
  <si>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</si>
  <si>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</si>
  <si>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</si>
  <si>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</si>
  <si>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</si>
  <si>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</si>
  <si>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</si>
  <si>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</si>
  <si>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</si>
  <si>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</si>
  <si>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</si>
  <si>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</si>
  <si>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</si>
  <si>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</si>
  <si>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</si>
  <si>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</si>
  <si>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</si>
  <si>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</si>
  <si>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</si>
  <si>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</si>
  <si>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</si>
  <si>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</si>
  <si>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</si>
  <si>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</si>
  <si>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</si>
  <si>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</si>
  <si>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</si>
  <si>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</si>
  <si>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</si>
  <si>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</si>
  <si>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</si>
  <si>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</si>
  <si>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</si>
  <si>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</si>
  <si>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</si>
  <si>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</si>
  <si>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</si>
  <si>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</si>
  <si>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</si>
  <si>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</si>
  <si>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</si>
  <si>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</si>
  <si>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</si>
  <si>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</si>
  <si>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</si>
  <si>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</si>
  <si>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</si>
  <si>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</si>
  <si>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</si>
  <si>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</si>
  <si>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</si>
  <si>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</si>
  <si>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</si>
  <si>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</si>
  <si>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</si>
  <si>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</si>
  <si>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</si>
  <si>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</si>
  <si>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</si>
  <si>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</si>
  <si>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</si>
  <si>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</si>
  <si>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</si>
  <si>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</si>
  <si>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</si>
  <si>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</si>
  <si>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</si>
  <si>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</si>
  <si>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</si>
  <si>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</si>
  <si>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</si>
  <si>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</si>
  <si>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</si>
  <si>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</si>
  <si>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</si>
  <si>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</si>
  <si>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</si>
  <si>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</si>
  <si>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</si>
  <si>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</si>
  <si>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</si>
  <si>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</si>
  <si>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</si>
  <si>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</si>
  <si>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</si>
  <si>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</si>
  <si>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</si>
  <si>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</si>
  <si>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</si>
  <si>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</si>
  <si>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</si>
  <si>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</si>
  <si>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</si>
  <si>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</si>
  <si>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</si>
  <si>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</si>
  <si>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</si>
  <si>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</si>
  <si>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</si>
  <si>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</si>
  <si>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</si>
  <si>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</si>
  <si>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</si>
  <si>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</si>
  <si>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</si>
  <si>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</si>
  <si>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</si>
  <si>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</si>
  <si>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</si>
  <si>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</si>
  <si>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</si>
  <si>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</si>
  <si>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</si>
  <si>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</si>
  <si>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</si>
  <si>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</si>
  <si>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</si>
  <si>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</si>
  <si>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</si>
  <si>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</si>
  <si>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</si>
  <si>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</si>
  <si>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</si>
  <si>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</si>
  <si>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</si>
  <si>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</si>
  <si>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</si>
  <si>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</si>
  <si>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</si>
  <si>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</si>
  <si>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</si>
  <si>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</si>
  <si>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</si>
  <si>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</si>
  <si>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</si>
  <si>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</si>
  <si>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</si>
  <si>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</si>
  <si>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</si>
  <si>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</si>
  <si>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</si>
  <si>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</si>
  <si>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</si>
  <si>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</si>
  <si>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</si>
  <si>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</si>
  <si>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</si>
  <si>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</si>
  <si>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</si>
  <si>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</si>
  <si>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</si>
  <si>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</si>
  <si>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</si>
  <si>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</si>
  <si>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</si>
  <si>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</si>
  <si>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</si>
  <si>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</si>
  <si>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</si>
  <si>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</si>
  <si>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</si>
  <si>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</si>
  <si>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</si>
  <si>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</si>
  <si>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</si>
  <si>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</si>
  <si>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</si>
  <si>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</si>
  <si>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</si>
  <si>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</si>
  <si>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</si>
  <si>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</si>
  <si>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</si>
  <si>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</si>
  <si>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</si>
  <si>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</si>
  <si>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</si>
  <si>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</si>
  <si>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</si>
  <si>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</si>
  <si>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</si>
  <si>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</si>
  <si>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</si>
  <si>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</si>
  <si>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</si>
  <si>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</si>
  <si>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</si>
  <si>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</si>
  <si>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</si>
  <si>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</si>
  <si>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</si>
  <si>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</si>
  <si>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</si>
  <si>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</si>
  <si>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</si>
  <si>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</si>
  <si>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</si>
  <si>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</si>
  <si>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</si>
  <si>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</si>
  <si>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</si>
  <si>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</si>
  <si>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</si>
  <si>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</si>
  <si>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</si>
  <si>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</si>
  <si>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</si>
  <si>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</si>
  <si>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</si>
  <si>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</si>
  <si>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</si>
  <si>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</si>
  <si>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</si>
  <si>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</si>
  <si>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</si>
  <si>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</si>
  <si>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</si>
  <si>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</si>
  <si>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</si>
  <si>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</si>
  <si>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</si>
  <si>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</si>
  <si>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</si>
  <si>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</si>
  <si>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</si>
  <si>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</si>
  <si>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</si>
  <si>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</si>
  <si>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</si>
  <si>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</si>
  <si>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</si>
  <si>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</si>
  <si>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</si>
  <si>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</si>
  <si>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</si>
  <si>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</si>
  <si>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</si>
  <si>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</si>
  <si>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</si>
  <si>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</si>
  <si>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</si>
  <si>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</si>
  <si>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</si>
  <si>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</si>
  <si>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</si>
  <si>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</si>
  <si>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</si>
  <si>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</si>
  <si>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</si>
  <si>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</si>
  <si>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</si>
  <si>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</si>
  <si>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</si>
  <si>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</si>
  <si>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</si>
  <si>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</si>
  <si>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</si>
  <si>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</si>
  <si>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</si>
  <si>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</si>
  <si>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</si>
  <si>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</si>
  <si>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</si>
  <si>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</si>
  <si>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</si>
  <si>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</si>
  <si>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</si>
  <si>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</si>
  <si>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</si>
  <si>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</si>
  <si>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</si>
  <si>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</si>
  <si>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</si>
  <si>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</si>
  <si>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</si>
  <si>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</si>
  <si>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</si>
  <si>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</si>
  <si>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</si>
  <si>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</si>
  <si>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</si>
  <si>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</si>
  <si>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</si>
  <si>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</si>
  <si>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</si>
  <si>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</si>
  <si>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</si>
  <si>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</si>
  <si>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</si>
  <si>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</si>
  <si>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</si>
  <si>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</si>
  <si>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</si>
  <si>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</si>
  <si>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</si>
  <si>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</si>
  <si>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</si>
  <si>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</si>
  <si>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</si>
  <si>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</si>
  <si>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</si>
  <si>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</si>
  <si>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</si>
  <si>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</si>
  <si>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</si>
  <si>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</si>
  <si>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</si>
  <si>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</si>
  <si>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</si>
  <si>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</si>
  <si>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</si>
  <si>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</si>
  <si>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</si>
  <si>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</si>
  <si>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</si>
  <si>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</si>
  <si>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</si>
  <si>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</si>
  <si>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</si>
  <si>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</si>
  <si>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</si>
  <si>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</si>
  <si>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</si>
  <si>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</si>
  <si>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</si>
  <si>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</si>
  <si>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</si>
  <si>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</si>
  <si>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</si>
  <si>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</si>
  <si>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</si>
  <si>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</si>
  <si>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</si>
  <si>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</si>
  <si>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</si>
  <si>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</si>
  <si>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</si>
  <si>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</si>
  <si>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</si>
  <si>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</si>
  <si>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</si>
  <si>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</si>
  <si>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</si>
  <si>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</si>
  <si>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</si>
  <si>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</si>
  <si>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</si>
  <si>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</si>
  <si>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</si>
  <si>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</si>
  <si>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</si>
  <si>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</si>
  <si>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</si>
  <si>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</si>
  <si>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</si>
  <si>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</si>
  <si>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</si>
  <si>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</si>
  <si>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</si>
  <si>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</si>
  <si>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</si>
  <si>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</si>
  <si>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</si>
  <si>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</si>
  <si>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</si>
  <si>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</si>
  <si>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</si>
  <si>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</si>
  <si>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</si>
  <si>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</si>
  <si>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</si>
  <si>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</si>
  <si>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</si>
  <si>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</si>
  <si>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</si>
  <si>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</si>
  <si>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</si>
  <si>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</si>
  <si>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</si>
  <si>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</si>
  <si>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</si>
  <si>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</si>
  <si>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</si>
  <si>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</si>
  <si>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</si>
  <si>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</si>
  <si>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</si>
  <si>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</si>
  <si>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</si>
  <si>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</si>
  <si>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</si>
  <si>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</si>
  <si>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</si>
  <si>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</si>
  <si>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</si>
  <si>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</si>
  <si>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</si>
  <si>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</si>
  <si>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</si>
  <si>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</si>
  <si>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</si>
  <si>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</si>
  <si>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</si>
  <si>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</si>
  <si>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</si>
  <si>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</si>
  <si>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</si>
  <si>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</si>
  <si>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</si>
  <si>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</si>
  <si>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</si>
  <si>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</si>
  <si>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</si>
  <si>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</si>
  <si>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</si>
  <si>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</si>
  <si>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</si>
  <si>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</si>
  <si>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</si>
  <si>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</si>
  <si>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</si>
  <si>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</si>
  <si>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</si>
  <si>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</si>
  <si>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</si>
  <si>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</si>
  <si>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</si>
  <si>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</si>
  <si>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</si>
  <si>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</si>
  <si>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</si>
  <si>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</si>
  <si>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</si>
  <si>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</si>
  <si>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</si>
  <si>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</si>
  <si>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</si>
  <si>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</si>
  <si>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</si>
  <si>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</si>
  <si>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</si>
  <si>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</si>
  <si>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</si>
  <si>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</si>
  <si>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</si>
  <si>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</si>
  <si>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</si>
  <si>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</si>
  <si>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</si>
  <si>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</si>
  <si>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</si>
  <si>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</si>
  <si>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</si>
  <si>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</si>
  <si>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</si>
  <si>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</si>
  <si>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</si>
  <si>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</si>
  <si>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</si>
  <si>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</si>
  <si>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</si>
  <si>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</si>
  <si>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</si>
  <si>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</si>
  <si>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</si>
  <si>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</si>
  <si>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</si>
  <si>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</si>
  <si>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</si>
  <si>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</si>
  <si>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</si>
  <si>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</si>
  <si>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</si>
  <si>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</si>
  <si>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</si>
  <si>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</si>
  <si>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</si>
  <si>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</si>
  <si>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</si>
  <si>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</si>
  <si>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</si>
  <si>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</si>
  <si>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</si>
  <si>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</si>
  <si>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</si>
  <si>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</si>
  <si>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</si>
  <si>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</si>
  <si>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</si>
  <si>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</si>
  <si>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</si>
  <si>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</si>
  <si>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</si>
  <si>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</si>
  <si>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</si>
  <si>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</si>
  <si>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</si>
  <si>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</si>
  <si>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</si>
  <si>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</si>
  <si>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</si>
  <si>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</si>
  <si>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</si>
  <si>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</si>
  <si>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</si>
  <si>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</si>
  <si>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</si>
  <si>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</si>
  <si>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</si>
  <si>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</si>
  <si>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</si>
  <si>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</si>
  <si>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</si>
  <si>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</si>
  <si>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</si>
  <si>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</si>
  <si>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</si>
  <si>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</si>
  <si>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</si>
  <si>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</si>
  <si>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</si>
  <si>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</si>
  <si>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</si>
  <si>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</si>
  <si>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</si>
  <si>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</si>
  <si>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</si>
  <si>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</si>
  <si>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</si>
  <si>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</si>
  <si>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</si>
  <si>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</si>
  <si>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</si>
  <si>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</si>
  <si>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</si>
  <si>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</si>
  <si>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</si>
  <si>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</si>
  <si>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</si>
  <si>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</si>
  <si>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</si>
  <si>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</si>
  <si>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</si>
  <si>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</si>
  <si>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</si>
  <si>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</si>
  <si>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</si>
  <si>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</si>
  <si>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</si>
  <si>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</si>
  <si>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</si>
  <si>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</si>
  <si>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</si>
  <si>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</si>
  <si>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</si>
  <si>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</si>
  <si>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</si>
  <si>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</si>
  <si>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</si>
  <si>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</si>
  <si>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</si>
  <si>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</si>
  <si>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</si>
  <si>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</si>
  <si>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</si>
  <si>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</si>
  <si>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</si>
  <si>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</si>
  <si>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</si>
  <si>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</si>
  <si>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</si>
  <si>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</si>
  <si>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</si>
  <si>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</si>
  <si>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</si>
  <si>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</si>
  <si>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</si>
  <si>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</si>
  <si>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</si>
  <si>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</si>
  <si>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</si>
  <si>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</si>
  <si>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</si>
  <si>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</si>
  <si>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</si>
  <si>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</si>
  <si>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</si>
  <si>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</si>
  <si>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</si>
  <si>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</si>
  <si>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</si>
  <si>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</si>
  <si>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</si>
  <si>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</si>
  <si>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</si>
  <si>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</si>
  <si>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</si>
  <si>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</si>
  <si>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</si>
  <si>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</si>
  <si>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</si>
  <si>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</si>
  <si>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</si>
  <si>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</si>
  <si>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</si>
  <si>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</si>
  <si>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</si>
  <si>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</si>
  <si>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</si>
  <si>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</si>
  <si>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</si>
  <si>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</si>
  <si>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</si>
  <si>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</si>
  <si>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</si>
  <si>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</si>
  <si>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</si>
  <si>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</si>
  <si>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</si>
  <si>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</si>
  <si>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</si>
  <si>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</si>
  <si>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</si>
  <si>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</si>
  <si>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</si>
  <si>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</si>
  <si>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</si>
  <si>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</si>
  <si>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</si>
  <si>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</si>
  <si>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</si>
  <si>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</si>
  <si>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</si>
  <si>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</si>
  <si>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</si>
  <si>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</si>
  <si>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</si>
  <si>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</si>
  <si>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</si>
  <si>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</si>
  <si>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</si>
  <si>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</si>
  <si>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</si>
  <si>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</si>
  <si>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</si>
  <si>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</si>
  <si>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</si>
  <si>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</si>
  <si>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</si>
  <si>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</si>
  <si>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</si>
  <si>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</si>
  <si>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</si>
  <si>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</si>
  <si>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</si>
  <si>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</si>
  <si>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</si>
  <si>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</si>
  <si>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</si>
  <si>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</si>
  <si>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</si>
  <si>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</si>
  <si>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</si>
  <si>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</si>
  <si>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</si>
  <si>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</si>
  <si>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</si>
  <si>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</si>
  <si>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</si>
  <si>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</si>
  <si>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</si>
  <si>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</si>
  <si>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</si>
  <si>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</si>
  <si>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</si>
  <si>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</si>
  <si>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</si>
  <si>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</si>
  <si>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</si>
  <si>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</si>
  <si>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</si>
  <si>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</si>
  <si>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</si>
  <si>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</si>
  <si>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</si>
  <si>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</si>
  <si>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</si>
  <si>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</si>
  <si>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</si>
  <si>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</si>
  <si>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</si>
  <si>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</si>
  <si>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</si>
  <si>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</si>
  <si>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</si>
  <si>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</si>
  <si>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</si>
  <si>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</si>
  <si>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</si>
  <si>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</si>
  <si>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</si>
  <si>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</si>
  <si>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</si>
  <si>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</si>
  <si>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</si>
  <si>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</si>
  <si>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</si>
  <si>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</si>
  <si>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</si>
  <si>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</si>
  <si>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</si>
  <si>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</si>
  <si>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</si>
  <si>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</si>
  <si>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</si>
  <si>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</si>
  <si>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</si>
  <si>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</si>
  <si>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</si>
  <si>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</si>
  <si>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</si>
  <si>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</si>
  <si>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</si>
  <si>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</si>
  <si>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</si>
  <si>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</si>
  <si>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</si>
  <si>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</si>
  <si>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</si>
  <si>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</si>
  <si>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</si>
  <si>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</si>
  <si>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</si>
  <si>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</si>
  <si>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</si>
  <si>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</si>
  <si>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</si>
  <si>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</si>
  <si>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</si>
  <si>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</si>
  <si>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</si>
  <si>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</si>
  <si>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</si>
  <si>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</si>
  <si>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</si>
  <si>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</si>
  <si>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</si>
  <si>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</si>
  <si>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</si>
  <si>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</si>
  <si>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</si>
  <si>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</si>
  <si>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</si>
  <si>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</si>
  <si>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</si>
  <si>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</si>
  <si>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</si>
  <si>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</si>
  <si>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</si>
  <si>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</si>
  <si>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</si>
  <si>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</si>
  <si>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</si>
  <si>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</si>
  <si>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</si>
  <si>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</si>
  <si>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</si>
  <si>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</si>
  <si>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</si>
  <si>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</si>
  <si>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</si>
  <si>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</si>
  <si>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</si>
  <si>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</si>
  <si>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</si>
  <si>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</si>
  <si>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</si>
  <si>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</si>
  <si>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</si>
  <si>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</si>
  <si>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</si>
  <si>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</si>
  <si>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</si>
  <si>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</si>
  <si>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</si>
  <si>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</si>
  <si>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</si>
  <si>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</si>
  <si>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</si>
  <si>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</si>
  <si>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</si>
  <si>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</si>
  <si>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</si>
  <si>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</si>
  <si>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</si>
  <si>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</si>
  <si>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</si>
  <si>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</si>
  <si>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</si>
  <si>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</si>
  <si>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</si>
  <si>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</si>
  <si>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</si>
  <si>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</si>
  <si>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</si>
  <si>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</si>
  <si>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</si>
  <si>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</si>
  <si>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</si>
  <si>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</si>
  <si>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</si>
  <si>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</si>
  <si>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</si>
  <si>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</si>
  <si>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</si>
  <si>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</si>
  <si>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</si>
  <si>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</si>
  <si>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</si>
  <si>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</si>
  <si>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</si>
  <si>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</si>
  <si>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</si>
  <si>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</si>
  <si>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</si>
  <si>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</si>
  <si>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</si>
  <si>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</si>
  <si>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</si>
  <si>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</si>
  <si>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</si>
  <si>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</si>
  <si>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</si>
  <si>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</si>
  <si>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</si>
  <si>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</si>
  <si>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</si>
  <si>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</si>
  <si>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</si>
  <si>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</si>
  <si>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</si>
  <si>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</si>
  <si>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</si>
  <si>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</si>
  <si>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</si>
  <si>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</si>
  <si>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</si>
  <si>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</si>
  <si>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</si>
  <si>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</si>
  <si>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</si>
  <si>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</si>
  <si>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</si>
  <si>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</si>
  <si>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</si>
  <si>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</si>
  <si>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</si>
  <si>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</si>
  <si>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</si>
  <si>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</si>
  <si>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</si>
  <si>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</si>
  <si>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</si>
  <si>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</si>
  <si>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</si>
  <si>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</si>
  <si>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</si>
  <si>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</si>
  <si>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</si>
  <si>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</si>
  <si>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</si>
  <si>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</si>
  <si>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</si>
  <si>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</si>
  <si>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</si>
  <si>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</si>
  <si>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</si>
  <si>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</si>
  <si>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</si>
  <si>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</si>
  <si>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</si>
  <si>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</si>
  <si>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</si>
  <si>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</si>
  <si>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</si>
  <si>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</si>
  <si>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</si>
  <si>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</si>
  <si>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</si>
  <si>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</si>
  <si>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</si>
  <si>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</si>
  <si>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</si>
  <si>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</si>
  <si>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</si>
  <si>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</si>
  <si>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</si>
  <si>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</si>
  <si>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</si>
  <si>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</si>
  <si>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</si>
  <si>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</si>
  <si>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</si>
  <si>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</si>
  <si>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</si>
  <si>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</si>
  <si>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</si>
  <si>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</si>
  <si>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</si>
  <si>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</si>
  <si>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</si>
  <si>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</si>
  <si>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</si>
  <si>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</si>
  <si>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</si>
  <si>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</si>
  <si>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</si>
  <si>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</si>
  <si>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</si>
  <si>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</si>
  <si>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</si>
  <si>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</si>
  <si>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</si>
  <si>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</si>
  <si>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</si>
  <si>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</si>
  <si>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</si>
  <si>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</si>
  <si>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</si>
  <si>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</si>
  <si>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</si>
  <si>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</si>
  <si>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</si>
  <si>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</si>
  <si>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</si>
  <si>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</si>
  <si>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</si>
  <si>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</si>
  <si>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</si>
  <si>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</si>
  <si>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</si>
  <si>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</si>
  <si>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</si>
  <si>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</si>
  <si>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</si>
  <si>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</si>
  <si>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</si>
  <si>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</si>
  <si>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</si>
  <si>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</si>
  <si>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</si>
  <si>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</si>
  <si>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</si>
  <si>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</si>
  <si>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</si>
  <si>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</si>
  <si>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</si>
  <si>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</si>
  <si>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</si>
  <si>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</si>
  <si>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</si>
  <si>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</si>
  <si>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</si>
  <si>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</si>
  <si>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</si>
  <si>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</si>
  <si>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</si>
  <si>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</si>
  <si>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</si>
  <si>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</si>
  <si>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</si>
  <si>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</si>
  <si>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</si>
  <si>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</si>
  <si>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</si>
  <si>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</si>
  <si>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</si>
  <si>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</si>
  <si>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</si>
  <si>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</si>
  <si>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</si>
  <si>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</si>
  <si>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</si>
  <si>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</si>
  <si>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</si>
  <si>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</si>
  <si>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</si>
  <si>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</si>
  <si>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</si>
  <si>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</si>
  <si>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</si>
  <si>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</si>
  <si>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</si>
  <si>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</si>
  <si>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</si>
  <si>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</si>
  <si>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</si>
  <si>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</si>
  <si>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</si>
  <si>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</si>
  <si>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</si>
  <si>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</si>
  <si>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</si>
  <si>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</si>
  <si>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</si>
  <si>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</si>
  <si>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</si>
  <si>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</si>
  <si>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</si>
  <si>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</si>
  <si>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</si>
  <si>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</si>
  <si>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</si>
  <si>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</si>
  <si>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</si>
  <si>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</si>
  <si>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</si>
  <si>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</si>
  <si>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</si>
  <si>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</si>
  <si>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</si>
  <si>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</si>
  <si>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</si>
  <si>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</si>
  <si>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</si>
  <si>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</si>
  <si>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</si>
  <si>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</si>
  <si>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</si>
  <si>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</si>
  <si>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</si>
  <si>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</si>
  <si>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</si>
  <si>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</si>
  <si>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</si>
  <si>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</si>
  <si>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</si>
  <si>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</si>
  <si>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</si>
  <si>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</si>
  <si>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</si>
  <si>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</si>
  <si>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</si>
  <si>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</si>
  <si>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</si>
  <si>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</si>
  <si>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</si>
  <si>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</si>
  <si>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</si>
  <si>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</si>
  <si>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</si>
  <si>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</si>
  <si>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</si>
  <si>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</si>
  <si>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</si>
  <si>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</si>
  <si>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</si>
  <si>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</si>
  <si>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</si>
  <si>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</si>
  <si>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</si>
  <si>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</si>
  <si>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</si>
  <si>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</si>
  <si>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</si>
  <si>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</si>
  <si>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</si>
  <si>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</si>
  <si>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</si>
  <si>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</si>
  <si>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</si>
  <si>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</si>
  <si>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</si>
  <si>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</si>
  <si>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</si>
  <si>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</si>
  <si>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</si>
  <si>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</si>
  <si>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</si>
  <si>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</si>
  <si>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</si>
  <si>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</si>
  <si>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</si>
  <si>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</si>
  <si>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</si>
  <si>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</si>
  <si>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</si>
  <si>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</si>
  <si>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</si>
  <si>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</si>
  <si>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</si>
  <si>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</si>
  <si>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</si>
  <si>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</si>
  <si>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</si>
  <si>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</si>
  <si>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</si>
  <si>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</si>
  <si>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</si>
  <si>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</si>
  <si>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</si>
  <si>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</si>
  <si>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</si>
  <si>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</si>
  <si>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</si>
  <si>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</si>
  <si>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</si>
  <si>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</si>
  <si>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</si>
  <si>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</si>
  <si>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</si>
  <si>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</si>
  <si>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</si>
  <si>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</si>
  <si>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</si>
  <si>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</si>
  <si>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</si>
  <si>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</si>
  <si>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</si>
  <si>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</si>
  <si>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</si>
  <si>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</si>
  <si>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</si>
  <si>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</si>
  <si>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</si>
  <si>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</si>
  <si>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</si>
  <si>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</si>
  <si>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</si>
  <si>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</si>
  <si>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</si>
  <si>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</si>
  <si>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</si>
  <si>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</si>
  <si>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</si>
  <si>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</si>
  <si>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</si>
  <si>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</si>
  <si>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</si>
  <si>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</si>
  <si>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</si>
  <si>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</si>
  <si>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</si>
  <si>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</si>
  <si>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</si>
  <si>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</si>
  <si>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</si>
  <si>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</si>
  <si>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</si>
  <si>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</si>
  <si>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</si>
  <si>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</si>
  <si>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</si>
  <si>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</si>
  <si>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</si>
  <si>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</si>
  <si>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</si>
  <si>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</si>
  <si>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</si>
  <si>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</si>
  <si>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</si>
  <si>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</si>
  <si>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</si>
  <si>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</si>
  <si>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</si>
  <si>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</si>
  <si>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</si>
  <si>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</si>
  <si>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</si>
  <si>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</si>
  <si>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</si>
  <si>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</si>
  <si>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</si>
  <si>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</si>
  <si>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</si>
  <si>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</si>
  <si>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</si>
  <si>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</si>
  <si>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</si>
  <si>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</si>
  <si>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</si>
  <si>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</si>
  <si>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</si>
  <si>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</si>
  <si>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</si>
  <si>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</si>
  <si>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</si>
  <si>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</si>
  <si>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</si>
  <si>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</si>
  <si>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</si>
  <si>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</si>
  <si>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</si>
  <si>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</si>
  <si>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</si>
  <si>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</si>
  <si>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</si>
  <si>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</si>
  <si>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</si>
  <si>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</si>
  <si>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</si>
  <si>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</si>
  <si>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</si>
  <si>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</si>
  <si>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</si>
  <si>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</si>
  <si>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</si>
  <si>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</si>
  <si>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</si>
  <si>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</si>
  <si>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</si>
  <si>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</si>
  <si>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</si>
  <si>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</si>
  <si>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</si>
  <si>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</si>
  <si>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</si>
  <si>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</si>
  <si>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</si>
  <si>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</si>
  <si>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</si>
  <si>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</si>
  <si>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</si>
  <si>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</si>
  <si>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</si>
  <si>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</si>
  <si>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</si>
  <si>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</si>
  <si>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</si>
  <si>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</si>
  <si>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</si>
  <si>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</si>
  <si>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</si>
  <si>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</si>
  <si>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</si>
  <si>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</si>
  <si>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</si>
  <si>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</si>
  <si>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</si>
  <si>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</si>
  <si>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</si>
  <si>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</si>
  <si>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</si>
  <si>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</si>
  <si>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</si>
  <si>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</si>
  <si>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</si>
  <si>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</si>
  <si>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</si>
  <si>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</si>
  <si>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</si>
  <si>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</si>
  <si>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</si>
  <si>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</si>
  <si>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</si>
  <si>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</si>
  <si>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</si>
  <si>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</si>
  <si>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</si>
  <si>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</si>
  <si>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</si>
  <si>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</si>
  <si>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</si>
  <si>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</si>
  <si>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</si>
  <si>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</si>
  <si>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</si>
  <si>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</si>
  <si>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</si>
  <si>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</si>
  <si>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</si>
  <si>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</si>
  <si>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</si>
  <si>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</si>
  <si>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</si>
  <si>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</si>
  <si>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</si>
  <si>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</si>
  <si>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</si>
  <si>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</si>
  <si>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</si>
  <si>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</si>
  <si>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</si>
  <si>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</si>
  <si>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</si>
  <si>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</si>
  <si>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</si>
  <si>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</si>
  <si>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</si>
  <si>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</si>
  <si>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</si>
  <si>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</si>
  <si>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</si>
  <si>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</si>
  <si>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</si>
  <si>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</si>
  <si>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</si>
  <si>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</si>
  <si>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</si>
  <si>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</si>
  <si>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</si>
  <si>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</si>
  <si>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</si>
  <si>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</si>
  <si>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</si>
  <si>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</si>
  <si>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</si>
  <si>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</si>
  <si>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</si>
  <si>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</si>
  <si>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</si>
  <si>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</si>
  <si>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</si>
  <si>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</si>
  <si>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</si>
  <si>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</si>
  <si>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</si>
  <si>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</si>
  <si>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</si>
  <si>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</si>
  <si>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</si>
  <si>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</si>
  <si>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</si>
  <si>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</si>
  <si>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</si>
  <si>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</si>
  <si>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</si>
  <si>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</si>
  <si>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</si>
  <si>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</si>
  <si>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</si>
  <si>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</si>
  <si>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</si>
  <si>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</si>
  <si>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</si>
  <si>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</si>
  <si>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</si>
  <si>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</si>
  <si>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</si>
  <si>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</si>
  <si>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</si>
  <si>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</si>
  <si>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</si>
  <si>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</si>
  <si>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</si>
  <si>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</si>
  <si>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</si>
  <si>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</si>
  <si>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</si>
  <si>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</si>
  <si>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</si>
  <si>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</si>
  <si>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</si>
  <si>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</si>
  <si>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</si>
  <si>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</si>
  <si>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</si>
  <si>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</si>
  <si>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</si>
  <si>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</si>
  <si>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</si>
  <si>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</si>
  <si>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</si>
  <si>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</si>
  <si>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</si>
  <si>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</si>
  <si>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</si>
  <si>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</si>
  <si>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</si>
  <si>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</si>
  <si>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</si>
  <si>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</si>
  <si>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</si>
  <si>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</si>
  <si>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</si>
  <si>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</si>
  <si>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</si>
  <si>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</si>
  <si>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</si>
  <si>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</si>
  <si>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</si>
  <si>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</si>
  <si>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</si>
  <si>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</si>
  <si>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</si>
  <si>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</si>
  <si>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</si>
  <si>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</si>
  <si>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</si>
  <si>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</si>
  <si>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</si>
  <si>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</si>
  <si>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</si>
  <si>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</si>
  <si>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</si>
  <si>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</si>
  <si>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</si>
  <si>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</si>
  <si>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</si>
  <si>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</si>
  <si>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</si>
  <si>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</si>
  <si>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</si>
  <si>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</si>
  <si>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</si>
  <si>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</si>
  <si>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</si>
  <si>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</si>
  <si>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</si>
  <si>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</si>
  <si>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</si>
  <si>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</si>
  <si>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</si>
  <si>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</si>
  <si>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</si>
  <si>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</si>
  <si>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</si>
  <si>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</si>
  <si>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</si>
  <si>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</si>
  <si>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</si>
  <si>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</si>
  <si>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</si>
  <si>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</si>
  <si>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</si>
  <si>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</si>
  <si>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</si>
  <si>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</si>
  <si>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</si>
  <si>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</si>
  <si>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</si>
  <si>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</si>
  <si>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</si>
  <si>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</si>
  <si>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</si>
  <si>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</si>
  <si>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</si>
  <si>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</si>
  <si>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</si>
  <si>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</si>
  <si>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</si>
  <si>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</si>
  <si>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</si>
  <si>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</si>
  <si>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</si>
  <si>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</si>
  <si>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</si>
  <si>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</si>
  <si>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</si>
  <si>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</si>
  <si>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</si>
  <si>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</si>
  <si>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</si>
  <si>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</si>
  <si>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</si>
  <si>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</si>
  <si>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</si>
  <si>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</si>
  <si>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</si>
  <si>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</si>
  <si>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</si>
  <si>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</si>
  <si>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</si>
  <si>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</si>
  <si>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</si>
  <si>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</si>
  <si>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</si>
  <si>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</si>
  <si>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</si>
  <si>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</si>
  <si>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</si>
  <si>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</si>
  <si>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</si>
  <si>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</si>
  <si>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</si>
  <si>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</si>
  <si>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</si>
  <si>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</si>
  <si>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</si>
  <si>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</si>
  <si>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</si>
  <si>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</si>
  <si>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</si>
  <si>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</si>
  <si>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</si>
  <si>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</si>
  <si>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</si>
  <si>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</si>
  <si>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</si>
  <si>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</si>
  <si>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</si>
  <si>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</si>
  <si>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</si>
  <si>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</si>
  <si>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</si>
  <si>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</si>
  <si>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</si>
  <si>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</si>
  <si>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</si>
  <si>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</si>
  <si>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</si>
  <si>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</si>
  <si>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</si>
  <si>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</si>
  <si>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</si>
  <si>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</si>
  <si>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</si>
  <si>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</si>
  <si>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</si>
  <si>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</si>
  <si>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</si>
  <si>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</si>
  <si>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</si>
  <si>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</si>
  <si>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</si>
  <si>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</si>
  <si>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</si>
  <si>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</si>
  <si>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</si>
  <si>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</si>
  <si>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</si>
  <si>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</si>
  <si>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</si>
  <si>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</si>
  <si>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</si>
  <si>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</si>
  <si>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</si>
  <si>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</si>
  <si>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</si>
  <si>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</si>
  <si>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</si>
  <si>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</si>
  <si>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</si>
  <si>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</si>
  <si>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</si>
  <si>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</si>
  <si>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</si>
  <si>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</si>
  <si>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</si>
  <si>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</si>
  <si>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</si>
  <si>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</si>
  <si>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</si>
  <si>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</si>
  <si>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</si>
  <si>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</si>
  <si>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</si>
  <si>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</si>
  <si>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</si>
  <si>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</si>
  <si>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</si>
  <si>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</si>
  <si>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</si>
  <si>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</si>
  <si>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</si>
  <si>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</si>
  <si>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</si>
  <si>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</si>
  <si>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</si>
  <si>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</si>
  <si>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</si>
  <si>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</si>
  <si>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</si>
  <si>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</si>
  <si>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</si>
  <si>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</si>
  <si>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</si>
  <si>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</si>
  <si>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</si>
  <si>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</si>
  <si>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</si>
  <si>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</si>
  <si>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</si>
  <si>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</si>
  <si>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</si>
  <si>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</si>
  <si>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</si>
  <si>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</si>
  <si>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</si>
  <si>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</si>
  <si>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</si>
  <si>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</si>
  <si>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</si>
  <si>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</si>
  <si>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</si>
  <si>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</si>
  <si>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</si>
  <si>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</si>
  <si>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</si>
  <si>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</si>
  <si>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</si>
  <si>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</si>
  <si>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</si>
  <si>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</si>
  <si>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</si>
  <si>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</si>
  <si>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</si>
  <si>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</si>
  <si>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</si>
  <si>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</si>
  <si>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</si>
  <si>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</si>
  <si>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</si>
  <si>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</si>
  <si>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</si>
  <si>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</si>
  <si>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</si>
  <si>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</si>
  <si>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</si>
  <si>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</si>
  <si>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</si>
  <si>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</si>
  <si>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</si>
  <si>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</si>
  <si>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</si>
  <si>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</si>
  <si>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</si>
  <si>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</si>
  <si>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</si>
  <si>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</si>
  <si>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</si>
  <si>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</si>
  <si>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</si>
  <si>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</si>
  <si>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</si>
  <si>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</si>
  <si>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</si>
  <si>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</si>
  <si>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</si>
  <si>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</si>
  <si>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</si>
  <si>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</si>
  <si>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</si>
  <si>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</si>
  <si>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</si>
  <si>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</si>
  <si>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</si>
  <si>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</si>
  <si>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</si>
  <si>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</si>
  <si>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</si>
  <si>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</si>
  <si>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</si>
  <si>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</si>
  <si>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</si>
  <si>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</si>
  <si>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</si>
  <si>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</si>
  <si>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</si>
  <si>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</si>
  <si>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</si>
  <si>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</si>
  <si>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</si>
  <si>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</si>
  <si>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</si>
  <si>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</si>
  <si>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</si>
  <si>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</si>
  <si>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</si>
  <si>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</si>
  <si>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</si>
  <si>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</si>
  <si>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</si>
  <si>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</si>
  <si>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</si>
  <si>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</si>
  <si>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</si>
  <si>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</si>
  <si>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</si>
  <si>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</si>
  <si>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</si>
  <si>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</si>
  <si>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</si>
  <si>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</si>
  <si>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</si>
  <si>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</si>
  <si>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</si>
  <si>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</si>
  <si>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</si>
  <si>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</si>
  <si>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</si>
  <si>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</si>
  <si>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</si>
  <si>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</si>
  <si>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</si>
  <si>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</si>
  <si>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</si>
  <si>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</si>
  <si>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</si>
  <si>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</si>
  <si>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</si>
  <si>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</si>
  <si>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</si>
  <si>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</si>
  <si>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</si>
  <si>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</si>
  <si>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</si>
  <si>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</si>
  <si>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</si>
  <si>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</si>
  <si>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</si>
  <si>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</si>
  <si>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</si>
  <si>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</si>
  <si>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</si>
  <si>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</si>
  <si>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</si>
  <si>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</si>
  <si>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</si>
  <si>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</si>
  <si>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</si>
  <si>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</si>
  <si>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</si>
  <si>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</si>
  <si>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</si>
  <si>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</si>
  <si>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</si>
  <si>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</si>
  <si>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</si>
  <si>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</si>
  <si>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</si>
  <si>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</si>
  <si>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</si>
  <si>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</si>
  <si>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</si>
  <si>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</si>
  <si>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</si>
  <si>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</si>
  <si>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</si>
  <si>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</si>
  <si>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</si>
  <si>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</si>
  <si>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</si>
  <si>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</si>
  <si>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</si>
  <si>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</si>
  <si>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</si>
  <si>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</si>
  <si>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</si>
  <si>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</si>
  <si>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</si>
  <si>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</si>
  <si>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</si>
  <si>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</si>
  <si>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</si>
  <si>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</si>
  <si>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</si>
  <si>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</si>
  <si>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</si>
  <si>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</si>
  <si>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</si>
  <si>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</si>
  <si>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</si>
  <si>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</si>
  <si>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</si>
  <si>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</si>
  <si>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</si>
  <si>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</si>
  <si>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</si>
  <si>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</si>
  <si>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</si>
  <si>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</si>
  <si>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</si>
  <si>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</si>
  <si>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</si>
  <si>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</si>
  <si>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</si>
  <si>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</si>
  <si>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</si>
  <si>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</si>
  <si>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</si>
  <si>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</si>
  <si>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</si>
  <si>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</si>
  <si>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</si>
  <si>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</si>
  <si>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</si>
  <si>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</si>
  <si>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</si>
  <si>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</si>
  <si>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</si>
  <si>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</si>
  <si>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</si>
  <si>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</si>
  <si>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</si>
  <si>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</si>
  <si>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</si>
  <si>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</si>
  <si>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</si>
  <si>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</si>
  <si>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</si>
  <si>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</si>
  <si>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</si>
  <si>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</si>
  <si>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</si>
  <si>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</si>
  <si>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</si>
  <si>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</si>
  <si>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</si>
  <si>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</si>
  <si>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</si>
  <si>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</si>
  <si>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</si>
  <si>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</si>
  <si>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</si>
  <si>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</si>
  <si>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</si>
  <si>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</si>
  <si>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</si>
  <si>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</si>
  <si>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</si>
  <si>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</si>
  <si>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</si>
  <si>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</si>
  <si>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</si>
  <si>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</si>
  <si>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</si>
  <si>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</si>
  <si>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</si>
  <si>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</si>
  <si>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</si>
  <si>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</si>
  <si>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</si>
  <si>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</si>
  <si>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</si>
  <si>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</si>
  <si>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</si>
  <si>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</si>
  <si>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</si>
  <si>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</si>
  <si>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</si>
  <si>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</si>
  <si>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</si>
  <si>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</si>
  <si>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</si>
  <si>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</si>
  <si>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</si>
  <si>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</si>
  <si>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</si>
  <si>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</si>
  <si>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</si>
  <si>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</si>
  <si>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</si>
  <si>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</si>
  <si>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</si>
  <si>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</si>
  <si>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</si>
  <si>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</si>
  <si>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</si>
  <si>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</si>
  <si>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</si>
  <si>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</si>
  <si>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</si>
  <si>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</si>
  <si>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</si>
  <si>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</si>
  <si>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</si>
  <si>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</si>
  <si>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</si>
  <si>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</si>
  <si>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</si>
  <si>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</si>
  <si>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</si>
  <si>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</si>
  <si>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</si>
  <si>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</si>
  <si>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</si>
  <si>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</si>
  <si>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</si>
  <si>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</si>
  <si>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</si>
  <si>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</si>
  <si>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</si>
  <si>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</si>
  <si>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</si>
  <si>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</si>
  <si>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</si>
  <si>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</si>
  <si>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</si>
  <si>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</si>
  <si>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</si>
  <si>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</si>
  <si>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</si>
  <si>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</si>
  <si>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</si>
  <si>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</si>
  <si>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</si>
  <si>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</si>
  <si>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</si>
  <si>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</si>
  <si>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</si>
  <si>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</si>
  <si>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</si>
  <si>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</si>
  <si>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</si>
  <si>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</si>
  <si>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</si>
  <si>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</si>
  <si>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</si>
  <si>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</si>
  <si>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</si>
  <si>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</si>
  <si>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</si>
  <si>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</si>
  <si>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</si>
  <si>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</si>
  <si>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</si>
  <si>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</si>
  <si>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</si>
  <si>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</si>
  <si>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</si>
  <si>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</si>
  <si>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</si>
  <si>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</si>
  <si>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</si>
  <si>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</si>
  <si>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</si>
  <si>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</si>
  <si>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</si>
  <si>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</si>
  <si>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</si>
  <si>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</si>
  <si>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</si>
  <si>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</si>
  <si>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</si>
  <si>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</si>
  <si>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</si>
  <si>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</si>
  <si>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</si>
  <si>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</si>
  <si>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</si>
  <si>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</si>
  <si>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</si>
  <si>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</si>
  <si>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</si>
  <si>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</si>
  <si>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</si>
  <si>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</si>
  <si>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</si>
  <si>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</si>
  <si>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</si>
  <si>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</si>
  <si>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</si>
  <si>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</si>
  <si>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</si>
  <si>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</si>
  <si>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</si>
  <si>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</si>
  <si>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</si>
  <si>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</si>
  <si>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</si>
  <si>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</si>
  <si>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</si>
  <si>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</si>
  <si>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</si>
  <si>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</si>
  <si>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</si>
  <si>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</si>
  <si>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</si>
  <si>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</si>
  <si>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</si>
  <si>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</si>
  <si>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</si>
  <si>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</si>
  <si>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</si>
  <si>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</si>
  <si>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</si>
  <si>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</si>
  <si>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</si>
  <si>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</si>
  <si>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</si>
  <si>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</si>
  <si>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</si>
  <si>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</si>
  <si>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</si>
  <si>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</si>
  <si>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</si>
  <si>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</si>
  <si>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</si>
  <si>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</si>
  <si>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</si>
  <si>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</si>
  <si>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</si>
  <si>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</si>
  <si>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</si>
  <si>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</si>
  <si>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</si>
  <si>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</si>
  <si>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</si>
  <si>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</si>
  <si>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</si>
  <si>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</si>
  <si>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</si>
  <si>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</si>
  <si>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</si>
  <si>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</si>
  <si>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</si>
  <si>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</si>
  <si>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</si>
  <si>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</si>
  <si>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</si>
  <si>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</si>
  <si>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</si>
  <si>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</si>
  <si>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</si>
  <si>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</si>
  <si>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</si>
  <si>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</si>
  <si>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</si>
  <si>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</si>
  <si>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</si>
  <si>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</si>
  <si>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</si>
  <si>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</si>
  <si>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</si>
  <si>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</si>
  <si>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</si>
  <si>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</si>
  <si>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</si>
  <si>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</si>
  <si>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</si>
  <si>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</si>
  <si>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</si>
  <si>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</si>
  <si>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</si>
  <si>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</si>
  <si>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</si>
  <si>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</si>
  <si>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</si>
  <si>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</si>
  <si>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</si>
  <si>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</si>
  <si>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</si>
  <si>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</si>
  <si>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</si>
  <si>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</si>
  <si>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</si>
  <si>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</si>
  <si>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</si>
  <si>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</si>
  <si>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</si>
  <si>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</si>
  <si>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</si>
  <si>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</si>
  <si>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</si>
  <si>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</si>
  <si>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</si>
  <si>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</si>
  <si>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</si>
  <si>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</si>
  <si>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</si>
  <si>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</si>
  <si>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</si>
  <si>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</si>
  <si>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</si>
  <si>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</si>
  <si>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</si>
  <si>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</si>
  <si>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</si>
  <si>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</si>
  <si>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</si>
  <si>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</si>
  <si>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</si>
  <si>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</si>
  <si>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</si>
  <si>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</si>
  <si>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</si>
  <si>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</si>
  <si>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</si>
  <si>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</si>
  <si>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</si>
  <si>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</si>
  <si>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</si>
  <si>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</si>
  <si>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</si>
  <si>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</si>
  <si>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</si>
  <si>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</si>
  <si>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</si>
  <si>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</si>
  <si>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</si>
  <si>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</si>
  <si>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</si>
  <si>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</si>
  <si>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</si>
  <si>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</si>
  <si>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</si>
  <si>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</si>
  <si>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</si>
  <si>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</si>
  <si>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</si>
  <si>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</si>
  <si>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</si>
  <si>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</si>
  <si>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</si>
  <si>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</si>
  <si>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</si>
  <si>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</si>
  <si>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</si>
  <si>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</si>
  <si>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</si>
  <si>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</si>
  <si>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</si>
  <si>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</si>
  <si>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</si>
  <si>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</si>
  <si>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</si>
  <si>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</si>
  <si>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</si>
  <si>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</si>
  <si>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</si>
  <si>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</si>
  <si>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</si>
  <si>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</si>
  <si>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</si>
  <si>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</si>
  <si>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</si>
  <si>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</si>
  <si>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</si>
  <si>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</si>
  <si>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</si>
  <si>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</si>
  <si>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</si>
  <si>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</si>
  <si>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</si>
  <si>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</si>
  <si>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</si>
  <si>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</si>
  <si>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</si>
  <si>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</si>
  <si>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</si>
  <si>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</si>
  <si>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</si>
  <si>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</si>
  <si>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</si>
  <si>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</si>
  <si>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</si>
  <si>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</si>
  <si>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</si>
  <si>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</si>
  <si>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</si>
  <si>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</si>
  <si>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</si>
  <si>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</si>
  <si>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</si>
  <si>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</si>
  <si>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</si>
  <si>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</si>
  <si>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</si>
  <si>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</si>
  <si>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</si>
  <si>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</si>
  <si>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</si>
  <si>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</si>
  <si>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</si>
  <si>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</si>
  <si>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</si>
  <si>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</si>
  <si>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</si>
  <si>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</si>
  <si>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</si>
  <si>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</si>
  <si>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</si>
  <si>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</si>
  <si>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</si>
  <si>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</si>
  <si>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</si>
  <si>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</si>
  <si>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</si>
  <si>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</si>
  <si>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</si>
  <si>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</si>
  <si>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</si>
  <si>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</si>
  <si>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</si>
  <si>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</si>
  <si>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</si>
  <si>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</si>
  <si>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</si>
  <si>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</si>
  <si>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</si>
  <si>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</si>
  <si>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</si>
  <si>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</si>
  <si>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</si>
  <si>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</si>
  <si>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</si>
  <si>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</si>
  <si>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</si>
  <si>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</si>
  <si>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</si>
  <si>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</si>
  <si>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</si>
  <si>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</si>
  <si>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</si>
  <si>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</si>
  <si>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</si>
  <si>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</si>
  <si>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</si>
  <si>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</si>
  <si>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</si>
  <si>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</si>
  <si>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</si>
  <si>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</si>
  <si>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</si>
  <si>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</si>
  <si>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</si>
  <si>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</si>
  <si>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</si>
  <si>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</si>
  <si>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</si>
  <si>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</si>
  <si>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</si>
  <si>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</si>
  <si>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</si>
  <si>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</si>
  <si>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</si>
  <si>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</si>
  <si>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</si>
  <si>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</si>
  <si>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</si>
  <si>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</si>
  <si>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</si>
  <si>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</si>
  <si>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</si>
  <si>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</si>
  <si>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</si>
  <si>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</si>
  <si>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</si>
  <si>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</si>
  <si>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</si>
  <si>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</si>
  <si>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</si>
  <si>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</si>
  <si>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</si>
  <si>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</si>
  <si>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</si>
  <si>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</si>
  <si>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</si>
  <si>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</si>
  <si>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</si>
  <si>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</si>
  <si>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</si>
  <si>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</si>
  <si>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</si>
  <si>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</si>
  <si>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</si>
  <si>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</si>
  <si>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</si>
  <si>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</si>
  <si>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</si>
  <si>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</si>
  <si>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</si>
  <si>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</si>
  <si>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</si>
  <si>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</si>
  <si>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</si>
  <si>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</si>
  <si>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</si>
  <si>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</si>
  <si>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</si>
  <si>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</si>
  <si>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</si>
  <si>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</si>
  <si>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</si>
  <si>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</si>
  <si>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</si>
  <si>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</si>
  <si>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</si>
  <si>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</si>
  <si>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</si>
  <si>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</si>
  <si>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</si>
  <si>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</si>
  <si>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</si>
  <si>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</si>
  <si>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</si>
  <si>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</si>
  <si>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</si>
  <si>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</si>
  <si>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</si>
  <si>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</si>
  <si>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</si>
  <si>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</si>
  <si>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</si>
  <si>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</si>
  <si>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</si>
  <si>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</si>
  <si>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</si>
  <si>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</si>
  <si>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</si>
  <si>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</si>
  <si>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</si>
  <si>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</si>
  <si>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</si>
  <si>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</si>
  <si>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</si>
  <si>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</si>
  <si>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</si>
  <si>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</si>
  <si>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</si>
  <si>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</si>
  <si>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</si>
  <si>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</si>
  <si>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</si>
  <si>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</si>
  <si>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</si>
  <si>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</si>
  <si>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</si>
  <si>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</si>
  <si>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</si>
  <si>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</si>
  <si>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</si>
  <si>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</si>
  <si>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</si>
  <si>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</si>
  <si>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</si>
  <si>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</si>
  <si>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</si>
  <si>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</si>
  <si>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</si>
  <si>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</si>
  <si>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</si>
  <si>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</si>
  <si>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</si>
  <si>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</si>
  <si>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</si>
  <si>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</si>
  <si>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</si>
  <si>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</si>
  <si>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</si>
  <si>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</si>
  <si>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</si>
  <si>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</si>
  <si>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</si>
  <si>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</si>
  <si>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</si>
  <si>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</si>
  <si>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</si>
  <si>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</si>
  <si>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</si>
  <si>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</si>
  <si>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</si>
  <si>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</si>
  <si>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</si>
  <si>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</si>
  <si>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</si>
  <si>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</si>
  <si>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</si>
  <si>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</si>
  <si>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</si>
  <si>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</si>
  <si>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</si>
  <si>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</si>
  <si>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</si>
  <si>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</si>
  <si>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</si>
  <si>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</si>
  <si>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</si>
  <si>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</si>
  <si>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</si>
  <si>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</si>
  <si>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</si>
  <si>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</si>
  <si>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</si>
  <si>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</si>
  <si>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</si>
  <si>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</si>
  <si>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</si>
  <si>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</si>
  <si>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</si>
  <si>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</si>
  <si>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</si>
  <si>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</si>
  <si>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</si>
  <si>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</si>
  <si>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</si>
  <si>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</si>
  <si>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</si>
  <si>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</si>
  <si>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</si>
  <si>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</si>
  <si>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</si>
  <si>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</si>
  <si>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</si>
  <si>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</si>
  <si>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</si>
  <si>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</si>
  <si>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</si>
  <si>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</si>
  <si>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</si>
  <si>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</si>
  <si>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</si>
  <si>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</si>
  <si>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</si>
  <si>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</si>
  <si>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</si>
  <si>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</si>
  <si>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</si>
  <si>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</si>
  <si>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</si>
  <si>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</si>
  <si>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</si>
  <si>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</si>
  <si>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</si>
  <si>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</si>
  <si>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</si>
  <si>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</si>
  <si>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</si>
  <si>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</si>
  <si>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</si>
  <si>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</si>
  <si>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</si>
  <si>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</si>
  <si>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</si>
  <si>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</si>
  <si>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</si>
  <si>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</si>
  <si>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</si>
  <si>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</si>
  <si>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</si>
  <si>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</si>
  <si>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</si>
  <si>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</si>
  <si>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</si>
  <si>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</si>
  <si>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</si>
  <si>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</si>
  <si>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</si>
  <si>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</si>
  <si>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</si>
  <si>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</si>
  <si>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</si>
  <si>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</si>
  <si>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</si>
  <si>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</si>
  <si>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</si>
  <si>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</si>
  <si>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</si>
  <si>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</si>
  <si>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</si>
  <si>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</si>
  <si>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</si>
  <si>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</si>
  <si>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</si>
  <si>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</si>
  <si>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</si>
  <si>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</si>
  <si>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</si>
  <si>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</si>
  <si>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</si>
  <si>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</si>
  <si>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</si>
  <si>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</si>
  <si>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</si>
  <si>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</si>
  <si>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</si>
  <si>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</si>
  <si>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</si>
  <si>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</si>
  <si>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</si>
  <si>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</si>
  <si>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</si>
  <si>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</si>
  <si>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</si>
  <si>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</si>
  <si>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</si>
  <si>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</si>
  <si>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</si>
  <si>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</si>
  <si>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</si>
  <si>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</si>
  <si>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</si>
  <si>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</si>
  <si>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</si>
  <si>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</si>
  <si>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</si>
  <si>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</si>
  <si>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</si>
  <si>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</si>
  <si>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</si>
  <si>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</si>
  <si>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</si>
  <si>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</si>
  <si>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</si>
  <si>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</si>
  <si>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</si>
  <si>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</si>
  <si>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</si>
  <si>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</si>
  <si>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</si>
  <si>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</si>
  <si>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</si>
  <si>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</si>
  <si>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</si>
  <si>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</si>
  <si>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</si>
  <si>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</si>
  <si>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</si>
  <si>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</si>
  <si>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</si>
  <si>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</si>
  <si>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</si>
  <si>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</si>
  <si>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</si>
  <si>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</si>
  <si>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</si>
  <si>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</si>
  <si>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</si>
  <si>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</si>
  <si>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</si>
  <si>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</si>
  <si>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</si>
  <si>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</si>
  <si>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</si>
  <si>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</si>
  <si>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</si>
  <si>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</si>
  <si>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</si>
  <si>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</si>
  <si>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</si>
  <si>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</si>
  <si>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</si>
  <si>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</si>
  <si>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</si>
  <si>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</si>
  <si>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</si>
  <si>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</si>
  <si>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</si>
  <si>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</si>
  <si>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</si>
  <si>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</si>
  <si>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</si>
  <si>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</si>
  <si>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</si>
  <si>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</si>
  <si>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</si>
  <si>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</si>
  <si>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</si>
  <si>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</si>
  <si>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</si>
  <si>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</si>
  <si>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</si>
  <si>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</si>
  <si>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</si>
  <si>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</si>
  <si>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</si>
  <si>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</si>
  <si>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</si>
  <si>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</si>
  <si>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</si>
  <si>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</si>
  <si>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</si>
  <si>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</si>
  <si>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</si>
  <si>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</si>
  <si>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</si>
  <si>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</si>
  <si>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</si>
  <si>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</si>
  <si>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</si>
  <si>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</si>
  <si>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</si>
  <si>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</si>
  <si>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</si>
  <si>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</si>
  <si>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</si>
  <si>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</si>
  <si>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</si>
  <si>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</si>
  <si>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</si>
  <si>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</si>
  <si>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</si>
  <si>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</si>
  <si>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</si>
  <si>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</si>
  <si>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</si>
  <si>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</si>
  <si>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</si>
  <si>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</si>
  <si>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</si>
  <si>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</si>
  <si>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</si>
  <si>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</si>
  <si>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</si>
  <si>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</si>
  <si>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</si>
  <si>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</si>
  <si>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</si>
  <si>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</si>
  <si>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</si>
  <si>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</si>
  <si>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</si>
  <si>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</si>
  <si>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</si>
  <si>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</si>
  <si>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</si>
  <si>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</si>
  <si>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</si>
  <si>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</si>
  <si>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</si>
  <si>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</si>
  <si>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</si>
  <si>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</si>
  <si>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</si>
  <si>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</si>
  <si>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</si>
  <si>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</si>
  <si>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</si>
  <si>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</si>
  <si>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</si>
  <si>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</si>
  <si>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</si>
  <si>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</si>
  <si>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</si>
  <si>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</si>
  <si>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</si>
  <si>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</si>
  <si>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</si>
  <si>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</si>
  <si>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</si>
  <si>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</si>
  <si>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</si>
  <si>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</si>
  <si>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</si>
  <si>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</si>
  <si>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</si>
  <si>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</si>
  <si>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</si>
  <si>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</si>
  <si>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</si>
  <si>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</si>
  <si>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</si>
  <si>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</si>
  <si>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</si>
  <si>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</si>
  <si>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</si>
  <si>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</si>
  <si>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</si>
  <si>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</si>
  <si>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</si>
  <si>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</si>
  <si>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</si>
  <si>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</si>
  <si>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</si>
  <si>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</si>
  <si>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</si>
  <si>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</si>
  <si>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</si>
  <si>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</si>
  <si>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</si>
  <si>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</si>
  <si>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</si>
  <si>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</si>
  <si>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</si>
  <si>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</si>
  <si>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</si>
  <si>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</si>
  <si>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</si>
  <si>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</si>
  <si>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</si>
  <si>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</si>
  <si>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</si>
  <si>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</si>
  <si>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</si>
  <si>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</si>
  <si>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</si>
  <si>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</si>
  <si>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</si>
  <si>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</si>
  <si>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</si>
  <si>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</si>
  <si>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</si>
  <si>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</si>
  <si>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</si>
  <si>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</si>
  <si>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</si>
  <si>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</si>
  <si>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</si>
  <si>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</si>
  <si>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</si>
  <si>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</si>
  <si>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</si>
  <si>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</si>
  <si>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</si>
  <si>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</si>
  <si>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</si>
  <si>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</si>
  <si>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</si>
  <si>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</si>
  <si>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</si>
  <si>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</si>
  <si>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</si>
  <si>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</si>
  <si>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</si>
  <si>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</si>
  <si>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</si>
  <si>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</si>
  <si>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</si>
  <si>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</si>
  <si>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</si>
  <si>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</si>
  <si>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</si>
  <si>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</si>
  <si>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</si>
  <si>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</si>
  <si>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</si>
  <si>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</si>
  <si>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</si>
  <si>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</si>
  <si>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</si>
  <si>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</si>
  <si>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</si>
  <si>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</si>
  <si>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</si>
  <si>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</si>
  <si>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</si>
  <si>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</si>
  <si>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</si>
  <si>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</si>
  <si>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</si>
  <si>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</si>
  <si>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</si>
  <si>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</si>
  <si>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</si>
  <si>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</si>
  <si>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</si>
  <si>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</si>
  <si>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</si>
  <si>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</si>
  <si>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</si>
  <si>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</si>
  <si>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</si>
  <si>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</si>
  <si>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</si>
  <si>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</si>
  <si>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</si>
  <si>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</si>
  <si>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</si>
  <si>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</si>
  <si>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</si>
  <si>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</si>
  <si>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</si>
  <si>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</si>
  <si>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</si>
  <si>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</si>
  <si>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</si>
  <si>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</si>
  <si>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</si>
  <si>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</si>
  <si>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</si>
  <si>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</si>
  <si>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</si>
  <si>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</si>
  <si>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</si>
  <si>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</si>
  <si>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</si>
  <si>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</si>
  <si>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</si>
  <si>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</si>
  <si>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</si>
  <si>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</si>
  <si>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</si>
  <si>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</si>
  <si>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</si>
  <si>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</si>
  <si>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</si>
  <si>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</si>
  <si>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</si>
  <si>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</si>
  <si>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</si>
  <si>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</si>
  <si>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</si>
  <si>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</si>
  <si>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</si>
  <si>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</si>
  <si>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</si>
  <si>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</si>
  <si>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</si>
  <si>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</si>
  <si>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</si>
  <si>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</si>
  <si>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</si>
  <si>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</si>
  <si>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</si>
  <si>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</si>
  <si>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</si>
  <si>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</si>
  <si>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</si>
  <si>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</si>
  <si>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</si>
  <si>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</si>
  <si>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</si>
  <si>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</si>
  <si>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</si>
  <si>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</si>
  <si>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</si>
  <si>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</si>
  <si>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</si>
  <si>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</si>
  <si>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</si>
  <si>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</si>
  <si>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</si>
  <si>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</si>
  <si>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</si>
  <si>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</si>
  <si>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</si>
  <si>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</si>
  <si>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</si>
  <si>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</si>
  <si>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</si>
  <si>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</si>
  <si>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</si>
  <si>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</si>
  <si>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</si>
  <si>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</si>
  <si>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</si>
  <si>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</si>
  <si>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</si>
  <si>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</si>
  <si>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</si>
  <si>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</si>
  <si>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</si>
  <si>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</si>
  <si>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</si>
  <si>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</si>
  <si>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</si>
  <si>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</si>
  <si>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</si>
  <si>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</si>
  <si>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</si>
  <si>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</si>
  <si>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</si>
  <si>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</si>
  <si>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</si>
  <si>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</si>
  <si>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</si>
  <si>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</si>
  <si>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</si>
  <si>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</si>
  <si>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</si>
  <si>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</si>
  <si>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</si>
  <si>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</si>
  <si>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</si>
  <si>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</si>
  <si>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</si>
  <si>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</si>
  <si>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</si>
  <si>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</si>
  <si>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</si>
  <si>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</si>
  <si>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</si>
  <si>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</si>
  <si>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</si>
  <si>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</si>
  <si>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</si>
  <si>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</si>
  <si>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</si>
  <si>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</si>
  <si>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</si>
  <si>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</si>
  <si>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</si>
  <si>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</si>
  <si>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</si>
  <si>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</si>
  <si>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</si>
  <si>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</si>
  <si>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</si>
  <si>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</si>
  <si>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</si>
  <si>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</si>
  <si>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</si>
  <si>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</si>
  <si>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</si>
  <si>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</si>
  <si>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</si>
  <si>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</si>
  <si>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</si>
  <si>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</si>
  <si>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</si>
  <si>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</si>
  <si>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</si>
  <si>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</si>
  <si>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</si>
  <si>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</si>
  <si>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</si>
  <si>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</si>
  <si>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</si>
  <si>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</si>
  <si>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</si>
  <si>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</si>
  <si>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</si>
  <si>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</si>
  <si>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</si>
  <si>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</si>
  <si>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</si>
  <si>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</si>
  <si>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</si>
  <si>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</si>
  <si>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</si>
  <si>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</si>
  <si>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</si>
  <si>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</si>
  <si>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</si>
  <si>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</si>
  <si>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</si>
  <si>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</si>
  <si>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</si>
  <si>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</si>
  <si>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</si>
  <si>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</si>
  <si>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</si>
  <si>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</si>
  <si>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</si>
  <si>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</si>
  <si>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</si>
  <si>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</si>
  <si>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</si>
  <si>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</si>
  <si>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</si>
  <si>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</si>
  <si>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</si>
  <si>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</si>
  <si>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</si>
  <si>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</si>
  <si>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</si>
  <si>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</si>
  <si>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</si>
  <si>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</si>
  <si>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</si>
  <si>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</si>
  <si>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</si>
  <si>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</si>
  <si>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</si>
  <si>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</si>
  <si>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</si>
  <si>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</si>
  <si>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</si>
  <si>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</si>
  <si>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</si>
  <si>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</si>
  <si>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</si>
  <si>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</si>
  <si>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</si>
  <si>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</si>
  <si>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</si>
  <si>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</si>
  <si>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</si>
  <si>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</si>
  <si>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</si>
  <si>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</si>
  <si>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</si>
  <si>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</si>
  <si>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</si>
  <si>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</si>
  <si>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</si>
  <si>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</si>
  <si>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</si>
  <si>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</si>
  <si>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</si>
  <si>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</si>
  <si>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</si>
  <si>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</si>
  <si>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</si>
  <si>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</si>
  <si>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</si>
  <si>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</si>
  <si>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</si>
  <si>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</si>
  <si>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</si>
  <si>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</si>
  <si>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</si>
  <si>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</si>
  <si>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</si>
  <si>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</si>
  <si>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</si>
  <si>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</si>
  <si>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</si>
  <si>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</si>
  <si>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</si>
  <si>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</si>
  <si>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</si>
  <si>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</si>
  <si>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</si>
  <si>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</si>
  <si>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</si>
  <si>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</si>
  <si>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</si>
  <si>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</si>
  <si>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</si>
  <si>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</si>
  <si>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</si>
  <si>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</si>
  <si>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</si>
  <si>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</si>
  <si>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</si>
  <si>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</si>
  <si>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</si>
  <si>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</si>
  <si>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</si>
  <si>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</si>
  <si>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</si>
  <si>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</si>
  <si>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</si>
  <si>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</si>
  <si>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</si>
  <si>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</si>
  <si>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</si>
  <si>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</si>
  <si>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</si>
  <si>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</si>
  <si>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</si>
  <si>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</si>
  <si>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</si>
  <si>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</si>
  <si>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</si>
  <si>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</si>
  <si>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</si>
  <si>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</si>
  <si>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</si>
  <si>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</si>
  <si>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</si>
  <si>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</si>
  <si>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</si>
  <si>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</si>
  <si>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</si>
  <si>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</si>
  <si>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</si>
  <si>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</si>
  <si>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</si>
  <si>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</si>
  <si>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</si>
  <si>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</si>
  <si>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</si>
  <si>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</si>
  <si>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</si>
  <si>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</si>
  <si>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</si>
  <si>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</si>
  <si>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</si>
  <si>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</si>
  <si>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</si>
  <si>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</si>
  <si>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</si>
  <si>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</si>
  <si>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</si>
  <si>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2022-1</t>
    <phoneticPr fontId="4" type="noConversion"/>
  </si>
  <si>
    <t>2022-2</t>
    <phoneticPr fontId="4" type="noConversion"/>
  </si>
  <si>
    <t>2022-1</t>
    <phoneticPr fontId="4" type="noConversion"/>
  </si>
  <si>
    <t>不临65条商业街</t>
  </si>
  <si>
    <t>通路</t>
  </si>
  <si>
    <t>通电</t>
  </si>
  <si>
    <t>通讯</t>
  </si>
  <si>
    <t>通上水</t>
  </si>
  <si>
    <t>通下水</t>
  </si>
  <si>
    <t>平整</t>
  </si>
  <si>
    <t>按公示增长率计算</t>
  </si>
  <si>
    <t>北京市</t>
  </si>
  <si>
    <t>企业</t>
  </si>
  <si>
    <t>抵押</t>
  </si>
  <si>
    <t>较差</t>
  </si>
  <si>
    <t>一般</t>
  </si>
  <si>
    <t>较好</t>
  </si>
  <si>
    <t>商务金融用地</t>
  </si>
  <si>
    <t>估价对象容积率</t>
  </si>
  <si>
    <t>通热</t>
  </si>
  <si>
    <t>中心城区</t>
  </si>
  <si>
    <t>容积率修正</t>
  </si>
  <si>
    <t>燃气</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</si>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</sst>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5"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E00065&#19996;&#22303;&#22478;&#21150;&#20844;-&#38376;&#40594;&#24314;&#348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34;&#31168;&#19996;&#34903;38&#21495;&#384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738F01DYGJ1&#19996;&#22303;&#22478;&#21150;&#20844;-&#24314;&#34892;&#32493;&#3578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row r="13">
          <cell r="F13">
            <v>60741</v>
          </cell>
        </row>
      </sheetData>
      <sheetData sheetId="11"/>
      <sheetData sheetId="12"/>
      <sheetData sheetId="13"/>
      <sheetData sheetId="14">
        <row r="6">
          <cell r="I6">
            <v>1.02</v>
          </cell>
        </row>
        <row r="19">
          <cell r="G19">
            <v>971.2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row r="13">
          <cell r="E13">
            <v>57696</v>
          </cell>
        </row>
      </sheetData>
      <sheetData sheetId="11"/>
      <sheetData sheetId="12"/>
      <sheetData sheetId="13">
        <row r="6">
          <cell r="D6">
            <v>9281.75</v>
          </cell>
          <cell r="E6">
            <v>12714.39</v>
          </cell>
          <cell r="F6">
            <v>12729.39</v>
          </cell>
          <cell r="G6">
            <v>12185.89</v>
          </cell>
          <cell r="H6">
            <v>5793.95</v>
          </cell>
        </row>
      </sheetData>
      <sheetData sheetId="14">
        <row r="6">
          <cell r="I6">
            <v>2.79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I6">
            <v>1.02</v>
          </cell>
        </row>
        <row r="19">
          <cell r="F19">
            <v>6570.1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2022年12月6日（评估专业人员实地查勘之日）</v>
      </c>
    </row>
    <row r="13" spans="1:2" s="2762" customFormat="1">
      <c r="A13" s="2760" t="s">
        <v>742</v>
      </c>
      <c r="B13" s="2761"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50" sqref="H5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北京市预评估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v>44901</v>
      </c>
      <c r="C3" s="2881" t="s">
        <v>2433</v>
      </c>
      <c r="D3" s="352">
        <f>B3</f>
        <v>44901</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3105</v>
      </c>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t="s">
        <v>3103</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3104</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f>[2]项目基本情况!$F$13</f>
        <v>60741</v>
      </c>
      <c r="G13" s="2920"/>
      <c r="H13" s="2920"/>
      <c r="I13" s="292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43.39</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235</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2903</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44901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44901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北京市房地产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44901</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44901</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2022-12</v>
      </c>
      <c r="D58" s="1890">
        <f>EDATE(C58,-1)</f>
        <v>44866</v>
      </c>
      <c r="E58" s="1890">
        <f>EDATE(D58,-1)</f>
        <v>44835</v>
      </c>
      <c r="F58" s="1890">
        <f t="shared" ref="F58:O58" si="19">EDATE(E58,-1)</f>
        <v>44805</v>
      </c>
      <c r="G58" s="1890">
        <f t="shared" si="19"/>
        <v>44774</v>
      </c>
      <c r="H58" s="1890">
        <f t="shared" si="19"/>
        <v>44743</v>
      </c>
      <c r="I58" s="1890">
        <f t="shared" si="19"/>
        <v>44713</v>
      </c>
      <c r="J58" s="1890">
        <f t="shared" si="19"/>
        <v>44682</v>
      </c>
      <c r="K58" s="1890">
        <f t="shared" si="19"/>
        <v>44652</v>
      </c>
      <c r="L58" s="1890">
        <f t="shared" si="19"/>
        <v>44621</v>
      </c>
      <c r="M58" s="1890">
        <f t="shared" si="19"/>
        <v>44593</v>
      </c>
      <c r="N58" s="1890">
        <f t="shared" si="19"/>
        <v>44562</v>
      </c>
      <c r="O58" s="1890">
        <f t="shared" si="19"/>
        <v>44531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44901</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2022-12</v>
      </c>
      <c r="D58" s="1890">
        <f>EDATE(C58,-1)</f>
        <v>44866</v>
      </c>
      <c r="E58" s="1890">
        <f t="shared" ref="E58:N58" si="16">EDATE(D58,-1)</f>
        <v>44835</v>
      </c>
      <c r="F58" s="1890">
        <f t="shared" si="16"/>
        <v>44805</v>
      </c>
      <c r="G58" s="1890">
        <f t="shared" si="16"/>
        <v>44774</v>
      </c>
      <c r="H58" s="1890">
        <f t="shared" si="16"/>
        <v>44743</v>
      </c>
      <c r="I58" s="1890">
        <f t="shared" si="16"/>
        <v>44713</v>
      </c>
      <c r="J58" s="1890">
        <f t="shared" si="16"/>
        <v>44682</v>
      </c>
      <c r="K58" s="1890">
        <f t="shared" si="16"/>
        <v>44652</v>
      </c>
      <c r="L58" s="1890">
        <f t="shared" si="16"/>
        <v>44621</v>
      </c>
      <c r="M58" s="1890">
        <f t="shared" si="16"/>
        <v>44593</v>
      </c>
      <c r="N58" s="1890">
        <f t="shared" si="16"/>
        <v>44562</v>
      </c>
      <c r="O58" s="1890">
        <f>EDATE(N58,-1)</f>
        <v>44531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44901</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2022-12</v>
      </c>
      <c r="D59" s="1890">
        <f>EDATE(C59,-1)</f>
        <v>44866</v>
      </c>
      <c r="E59" s="1890">
        <f>EDATE(D59,-1)</f>
        <v>44835</v>
      </c>
      <c r="F59" s="1890">
        <f t="shared" ref="F59:O59" si="16">EDATE(E59,-1)</f>
        <v>44805</v>
      </c>
      <c r="G59" s="1890">
        <f t="shared" si="16"/>
        <v>44774</v>
      </c>
      <c r="H59" s="1890">
        <f t="shared" si="16"/>
        <v>44743</v>
      </c>
      <c r="I59" s="1890">
        <f t="shared" si="16"/>
        <v>44713</v>
      </c>
      <c r="J59" s="1890">
        <f t="shared" si="16"/>
        <v>44682</v>
      </c>
      <c r="K59" s="1890">
        <f t="shared" si="16"/>
        <v>44652</v>
      </c>
      <c r="L59" s="1890">
        <f t="shared" si="16"/>
        <v>44621</v>
      </c>
      <c r="M59" s="1890">
        <f t="shared" si="16"/>
        <v>44593</v>
      </c>
      <c r="N59" s="1890">
        <f t="shared" si="16"/>
        <v>44562</v>
      </c>
      <c r="O59" s="1890">
        <f t="shared" si="16"/>
        <v>44531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44901</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2022-12</v>
      </c>
      <c r="D52" s="1890">
        <f>EDATE(C52,-1)</f>
        <v>44866</v>
      </c>
      <c r="E52" s="1890">
        <f t="shared" ref="E52:O52" si="16">EDATE(D52,-1)</f>
        <v>44835</v>
      </c>
      <c r="F52" s="1890">
        <f t="shared" si="16"/>
        <v>44805</v>
      </c>
      <c r="G52" s="1890">
        <f t="shared" si="16"/>
        <v>44774</v>
      </c>
      <c r="H52" s="1890">
        <f t="shared" si="16"/>
        <v>44743</v>
      </c>
      <c r="I52" s="1890">
        <f t="shared" si="16"/>
        <v>44713</v>
      </c>
      <c r="J52" s="1890">
        <f t="shared" si="16"/>
        <v>44682</v>
      </c>
      <c r="K52" s="1890">
        <f t="shared" si="16"/>
        <v>44652</v>
      </c>
      <c r="L52" s="1890">
        <f t="shared" si="16"/>
        <v>44621</v>
      </c>
      <c r="M52" s="1890">
        <f t="shared" si="16"/>
        <v>44593</v>
      </c>
      <c r="N52" s="1890">
        <f t="shared" si="16"/>
        <v>44562</v>
      </c>
      <c r="O52" s="1890">
        <f t="shared" si="16"/>
        <v>44531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44901</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2022-12</v>
      </c>
      <c r="D48" s="1890">
        <f>EDATE(C48,-1)</f>
        <v>44866</v>
      </c>
      <c r="E48" s="1890">
        <f t="shared" ref="E48:O48" si="16">EDATE(D48,-1)</f>
        <v>44835</v>
      </c>
      <c r="F48" s="1890">
        <f t="shared" si="16"/>
        <v>44805</v>
      </c>
      <c r="G48" s="1890">
        <f t="shared" si="16"/>
        <v>44774</v>
      </c>
      <c r="H48" s="1890">
        <f t="shared" si="16"/>
        <v>44743</v>
      </c>
      <c r="I48" s="1890">
        <f t="shared" si="16"/>
        <v>44713</v>
      </c>
      <c r="J48" s="1890">
        <f t="shared" si="16"/>
        <v>44682</v>
      </c>
      <c r="K48" s="1890">
        <f t="shared" si="16"/>
        <v>44652</v>
      </c>
      <c r="L48" s="1890">
        <f t="shared" si="16"/>
        <v>44621</v>
      </c>
      <c r="M48" s="1890">
        <f t="shared" si="16"/>
        <v>44593</v>
      </c>
      <c r="N48" s="1890">
        <f t="shared" si="16"/>
        <v>44562</v>
      </c>
      <c r="O48" s="1890">
        <f t="shared" si="16"/>
        <v>44531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2022年12月6日（评估专业人员实地查勘之日）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44901</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2022-12</v>
      </c>
      <c r="D46" s="1890">
        <f>EDATE(C46,-1)</f>
        <v>44866</v>
      </c>
      <c r="E46" s="1890">
        <f t="shared" ref="E46:O46" si="16">EDATE(D46,-1)</f>
        <v>44835</v>
      </c>
      <c r="F46" s="1890">
        <f t="shared" si="16"/>
        <v>44805</v>
      </c>
      <c r="G46" s="1890">
        <f t="shared" si="16"/>
        <v>44774</v>
      </c>
      <c r="H46" s="1890">
        <f t="shared" si="16"/>
        <v>44743</v>
      </c>
      <c r="I46" s="1890">
        <f t="shared" si="16"/>
        <v>44713</v>
      </c>
      <c r="J46" s="1890">
        <f t="shared" si="16"/>
        <v>44682</v>
      </c>
      <c r="K46" s="1890">
        <f t="shared" si="16"/>
        <v>44652</v>
      </c>
      <c r="L46" s="1890">
        <f t="shared" si="16"/>
        <v>44621</v>
      </c>
      <c r="M46" s="1890">
        <f t="shared" si="16"/>
        <v>44593</v>
      </c>
      <c r="N46" s="1890">
        <f t="shared" si="16"/>
        <v>44562</v>
      </c>
      <c r="O46" s="1890">
        <f t="shared" si="16"/>
        <v>44531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44901</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2022-12-1</v>
      </c>
      <c r="D68" s="1860">
        <f>EDATE(C68,-3)</f>
        <v>44805</v>
      </c>
      <c r="E68" s="1860">
        <f>EDATE(D68,-3)</f>
        <v>44713</v>
      </c>
      <c r="F68" s="1860">
        <f t="shared" ref="F68:O68" si="18">EDATE(E68,-3)</f>
        <v>44621</v>
      </c>
      <c r="G68" s="1860">
        <f t="shared" si="18"/>
        <v>44531</v>
      </c>
      <c r="H68" s="1860">
        <f t="shared" si="18"/>
        <v>44440</v>
      </c>
      <c r="I68" s="1860">
        <f t="shared" si="18"/>
        <v>44348</v>
      </c>
      <c r="J68" s="1860">
        <f t="shared" si="18"/>
        <v>44256</v>
      </c>
      <c r="K68" s="1860">
        <f t="shared" si="18"/>
        <v>44166</v>
      </c>
      <c r="L68" s="1860">
        <f t="shared" si="18"/>
        <v>44075</v>
      </c>
      <c r="M68" s="1860">
        <f t="shared" si="18"/>
        <v>43983</v>
      </c>
      <c r="N68" s="1860">
        <f t="shared" si="18"/>
        <v>43891</v>
      </c>
      <c r="O68" s="1860">
        <f t="shared" si="18"/>
        <v>43800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44901</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2022-12-1</v>
      </c>
      <c r="D63" s="1860">
        <f>EDATE(C63,-3)</f>
        <v>44805</v>
      </c>
      <c r="E63" s="1860">
        <f>EDATE(D63,-3)</f>
        <v>44713</v>
      </c>
      <c r="F63" s="1860">
        <f t="shared" ref="F63:O63" si="18">EDATE(E63,-3)</f>
        <v>44621</v>
      </c>
      <c r="G63" s="1860">
        <f t="shared" si="18"/>
        <v>44531</v>
      </c>
      <c r="H63" s="1860">
        <f t="shared" si="18"/>
        <v>44440</v>
      </c>
      <c r="I63" s="1860">
        <f t="shared" si="18"/>
        <v>44348</v>
      </c>
      <c r="J63" s="1860">
        <f t="shared" si="18"/>
        <v>44256</v>
      </c>
      <c r="K63" s="1860">
        <f t="shared" si="18"/>
        <v>44166</v>
      </c>
      <c r="L63" s="1860">
        <f t="shared" si="18"/>
        <v>44075</v>
      </c>
      <c r="M63" s="1860">
        <f t="shared" si="18"/>
        <v>43983</v>
      </c>
      <c r="N63" s="1860">
        <f t="shared" si="18"/>
        <v>43891</v>
      </c>
      <c r="O63" s="1860">
        <f t="shared" si="18"/>
        <v>43800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9" zoomScale="85" zoomScaleNormal="80" zoomScaleSheetLayoutView="85" workbookViewId="0">
      <selection activeCell="E40" activeCellId="1" sqref="E33 E4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7541.3</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24893</v>
      </c>
      <c r="C2" s="2266" t="s">
        <v>2172</v>
      </c>
      <c r="D2" s="473" t="s">
        <v>2173</v>
      </c>
      <c r="E2" s="2267" t="s">
        <v>24</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Ⅱ—20</v>
      </c>
      <c r="J2" s="2258"/>
      <c r="L2" s="2268" t="s">
        <v>2176</v>
      </c>
      <c r="M2" s="475">
        <f>SUMPRODUCT((区片价!B10:B29=I2)*(区片价!C3:G3=E2)*(区片价!C10:G29))</f>
        <v>29460</v>
      </c>
      <c r="N2" s="473">
        <f>SUMPRODUCT((因素修正幅度!B10:B29=I2)*(因素修正幅度!C3:G3=E2)*(因素修正幅度!C10:G29))</f>
        <v>5.1999999999999998E-2</v>
      </c>
      <c r="O2" s="2259"/>
      <c r="P2" s="2259"/>
      <c r="Q2" s="2259"/>
      <c r="R2" s="477">
        <v>1</v>
      </c>
      <c r="S2" s="477">
        <f>ROUND(SUMPRODUCT((B107:B111=R2)*(C106:N106=G2)*(C107:N111)),4)</f>
        <v>1.5206</v>
      </c>
      <c r="T2" s="477">
        <f t="shared" ref="T2:T16" si="0">ROUND($C$5*$C$22*$C$23*$C$24*S2*$C$28,0)</f>
        <v>44640</v>
      </c>
      <c r="U2" s="2269">
        <f>[3]面积!$D$6</f>
        <v>9281.75</v>
      </c>
      <c r="V2" s="477">
        <f>ROUND(T2*U2/10000,0)</f>
        <v>41434</v>
      </c>
      <c r="W2" s="2262"/>
      <c r="X2" s="2262"/>
      <c r="Y2" s="2262"/>
      <c r="Z2" s="2262"/>
      <c r="AA2" s="2262"/>
      <c r="AB2" s="2262"/>
      <c r="AC2" s="2262"/>
      <c r="AD2" s="2263"/>
      <c r="AE2" s="2263"/>
      <c r="AF2" s="2263"/>
      <c r="AG2" s="2263"/>
      <c r="AH2" s="2263"/>
      <c r="AI2" s="2263"/>
      <c r="AJ2" s="2264"/>
    </row>
    <row r="3" spans="1:36" ht="15.75">
      <c r="A3" s="2265" t="s">
        <v>2177</v>
      </c>
      <c r="B3" s="2265">
        <f>ROUND(B2*10000/D1,0)</f>
        <v>33009</v>
      </c>
      <c r="C3" s="2266" t="s">
        <v>2178</v>
      </c>
      <c r="D3" s="473" t="s">
        <v>2179</v>
      </c>
      <c r="E3" s="2267" t="s">
        <v>3109</v>
      </c>
      <c r="F3" s="2270" t="s">
        <v>3110</v>
      </c>
      <c r="G3" s="2271">
        <f>'[4]数据-汇总表'!$I$6</f>
        <v>1.02</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35439</v>
      </c>
      <c r="U3" s="2269">
        <f>[3]面积!$E$6</f>
        <v>12714.39</v>
      </c>
      <c r="V3" s="477">
        <f t="shared" ref="V3:V16" si="1">ROUND(T3*U3/10000,0)</f>
        <v>45059</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30622</v>
      </c>
      <c r="U4" s="2269">
        <f>[3]面积!$F$6</f>
        <v>12729.39</v>
      </c>
      <c r="V4" s="477">
        <f t="shared" si="1"/>
        <v>38980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29460</v>
      </c>
      <c r="D5" s="2274">
        <f>ROUND(C6*C17+C20,0)</f>
        <v>29460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27710</v>
      </c>
      <c r="U5" s="2269">
        <f>[3]面积!$G$6</f>
        <v>12185.89</v>
      </c>
      <c r="V5" s="477">
        <f t="shared" si="1"/>
        <v>33767</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29460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26409</v>
      </c>
      <c r="U6" s="2269">
        <f>[3]面积!$H$6</f>
        <v>5793.95</v>
      </c>
      <c r="V6" s="477">
        <f t="shared" si="1"/>
        <v>15301</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1.02</v>
      </c>
      <c r="AA7" s="2262"/>
      <c r="AB7" s="2262"/>
      <c r="AC7" s="2262"/>
      <c r="AD7" s="2263"/>
      <c r="AE7" s="2263"/>
      <c r="AF7" s="2263"/>
      <c r="AG7" s="2263"/>
      <c r="AH7" s="2263"/>
      <c r="AI7" s="2263"/>
      <c r="AJ7" s="2264"/>
    </row>
    <row r="8" spans="1:36" ht="25.5">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SUMPRODUCT((地价-[5]分区!A4:A13=YEAR(G23)&amp;"-"&amp;ROUNDUP(MONTH(G23)/3,0))*(地价-[5]分区!S2:W2=E2)*(地价-[5]分区!S5:W12))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9" t="s">
        <v>2237</v>
      </c>
      <c r="E20" s="3280"/>
      <c r="F20" s="3279" t="s">
        <v>2234</v>
      </c>
      <c r="G20" s="3280"/>
      <c r="H20" s="2347" t="s">
        <v>3096</v>
      </c>
      <c r="I20" s="2347" t="s">
        <v>3097</v>
      </c>
      <c r="J20" s="2989" t="s">
        <v>3098</v>
      </c>
      <c r="K20" s="2347" t="s">
        <v>3099</v>
      </c>
      <c r="L20" s="2347" t="s">
        <v>3100</v>
      </c>
      <c r="M20" s="2347" t="s">
        <v>3111</v>
      </c>
      <c r="N20" s="2347" t="s">
        <v>3114</v>
      </c>
      <c r="O20" s="2348" t="s">
        <v>3101</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3090</v>
      </c>
      <c r="G21" s="485">
        <f>SUM(H21:O21)</f>
        <v>375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60</v>
      </c>
      <c r="N21" s="482">
        <f>SUMPRODUCT((七通一平=N20)*(修正!B1:M1=G2)*(修正!B8:M16))</f>
        <v>50</v>
      </c>
      <c r="O21" s="487">
        <f>SUMPRODUCT((七通一平=O20)*(修正!B1:M1=G2)*(修正!B8:M16))</f>
        <v>20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3">
        <v>44197</v>
      </c>
      <c r="F23" s="2359" t="s">
        <v>2242</v>
      </c>
      <c r="G23" s="2842">
        <f>项目基本情况!D3</f>
        <v>44901</v>
      </c>
      <c r="H23" s="2361" t="s">
        <v>3102</v>
      </c>
      <c r="I23" s="2360" t="str">
        <f>IF(H23="季度增幅（自定义）",SUMIF(N25:N28,E2,O25:O28),"")</f>
        <v/>
      </c>
      <c r="J23" s="2982" t="s">
        <v>3112</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0.96860000000000002</v>
      </c>
      <c r="D24" s="2365" t="s">
        <v>2246</v>
      </c>
      <c r="E24" s="2365">
        <f>存贷款利率!E20/100</f>
        <v>4.3499999999999997E-2</v>
      </c>
      <c r="F24" s="2365" t="s">
        <v>2238</v>
      </c>
      <c r="G24" s="2366">
        <f>SUMIF(M30:Q30,E2,M33:Q33)</f>
        <v>5.5E-2</v>
      </c>
      <c r="H24" s="2365" t="s">
        <v>2247</v>
      </c>
      <c r="I24" s="2367">
        <f>项目基本情况!F15</f>
        <v>43.39</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3113</v>
      </c>
      <c r="C25" s="491">
        <f>IF(B25="容积率修正",IF(G3&lt;10,D26,J26),C27)</f>
        <v>1.2463</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1.2463</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493">
        <f>ROUNDUP(G3,1)</f>
        <v>1.1000000000000001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1.0176000000000001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24893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214</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36587</v>
      </c>
      <c r="D33" s="2420">
        <f>'[4]数据-汇总表'!$F$19</f>
        <v>6570.1</v>
      </c>
      <c r="E33" s="2421">
        <f>ROUND(C33*D33/10000,0)</f>
        <v>24038</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9147</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20550</v>
      </c>
      <c r="D37" s="2420"/>
      <c r="E37" s="473">
        <f>ROUND(C37*D37/10000,0)</f>
        <v>0</v>
      </c>
      <c r="F37" s="473">
        <f>SUMIF(修正!A57:A68,G2,修正!B57:B68)</f>
        <v>0.7</v>
      </c>
      <c r="G37" s="473">
        <f>ROUND(IF(E2="工业",C37*$M$42,C37*$M$41),0)</f>
        <v>5138</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11743</v>
      </c>
      <c r="D38" s="2420"/>
      <c r="E38" s="473">
        <f t="shared" ref="E38:E42" si="4">ROUND(C38*D38/10000,0)</f>
        <v>0</v>
      </c>
      <c r="F38" s="473">
        <f>SUMIF(修正!A57:A68,G2,修正!C57:C68)</f>
        <v>0.4</v>
      </c>
      <c r="G38" s="473">
        <f>ROUND(IF(E2="工业",C38*$M$42,C38*$M$41),0)</f>
        <v>2936</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8807</v>
      </c>
      <c r="D39" s="2420"/>
      <c r="E39" s="473">
        <f t="shared" si="4"/>
        <v>0</v>
      </c>
      <c r="F39" s="473">
        <f>SUMIF(修正!A57:A68,G2,修正!D57:D68)</f>
        <v>0.3</v>
      </c>
      <c r="G39" s="473">
        <f>ROUND(IF(E2="工业",C39*$M$42,C39*$M$41),0)</f>
        <v>2202</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8807</v>
      </c>
      <c r="D40" s="2420">
        <f>'[2]数据-汇总表'!$G$19</f>
        <v>971.2</v>
      </c>
      <c r="E40" s="473">
        <f t="shared" si="4"/>
        <v>855</v>
      </c>
      <c r="F40" s="495">
        <f>SUMIF(修正!A57:A68,G2,修正!E57:E68)</f>
        <v>0.3</v>
      </c>
      <c r="G40" s="473">
        <f>ROUND(IF(E2="工业",C40*$M$42,C40*$M$41),0)</f>
        <v>2202</v>
      </c>
      <c r="H40" s="473">
        <f t="shared" si="5"/>
        <v>971.2</v>
      </c>
      <c r="I40" s="473">
        <f t="shared" si="6"/>
        <v>214</v>
      </c>
      <c r="J40" s="2442"/>
      <c r="L40" s="2443" t="s">
        <v>2278</v>
      </c>
      <c r="M40" s="2292"/>
    </row>
    <row r="41" spans="1:30" s="2259" customFormat="1">
      <c r="A41" s="2441"/>
      <c r="B41" s="2321" t="s">
        <v>2279</v>
      </c>
      <c r="C41" s="473">
        <f>ROUND(D5*C22*C23*C44*C28*F41,0)</f>
        <v>8807</v>
      </c>
      <c r="D41" s="2420"/>
      <c r="E41" s="473">
        <f t="shared" si="4"/>
        <v>0</v>
      </c>
      <c r="F41" s="495">
        <f>SUMIF(修正!A57:A68,G2,修正!F57:F68)</f>
        <v>0.3</v>
      </c>
      <c r="G41" s="473">
        <f>ROUND(IF(E2="工业",C41*$M$42,C41*$M$41),0)</f>
        <v>2202</v>
      </c>
      <c r="H41" s="473">
        <f t="shared" si="5"/>
        <v>0</v>
      </c>
      <c r="I41" s="473">
        <f t="shared" si="6"/>
        <v>0</v>
      </c>
      <c r="J41" s="2442"/>
      <c r="L41" s="1468" t="s">
        <v>3045</v>
      </c>
      <c r="M41" s="2444">
        <v>0.25</v>
      </c>
    </row>
    <row r="42" spans="1:30" s="2259" customFormat="1" ht="13.5" thickBot="1">
      <c r="A42" s="2349"/>
      <c r="B42" s="2445" t="s">
        <v>2280</v>
      </c>
      <c r="C42" s="497">
        <f>ROUND(D5*C22*C23*C44*C28*F42,0)</f>
        <v>5871</v>
      </c>
      <c r="D42" s="2427"/>
      <c r="E42" s="497">
        <f t="shared" si="4"/>
        <v>0</v>
      </c>
      <c r="F42" s="496">
        <f>SUMIF(修正!A57:A68,G2,修正!G57:G68)</f>
        <v>0.2</v>
      </c>
      <c r="G42" s="497">
        <f>ROUND(IF(E2="工业",C42*$M$42,C42*$M$41),0)</f>
        <v>1468</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0.96860000000000002</v>
      </c>
      <c r="D44" s="473" t="s">
        <v>2238</v>
      </c>
      <c r="E44" s="499">
        <f>G24</f>
        <v>5.5E-2</v>
      </c>
      <c r="F44" s="473" t="s">
        <v>2247</v>
      </c>
      <c r="G44" s="1035">
        <f>I24</f>
        <v>43.39</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1.0176000000000001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3107</v>
      </c>
      <c r="D62" s="499">
        <f>SUMIF($J$61:$N$61,C62,J62:N62)</f>
        <v>0</v>
      </c>
      <c r="E62" s="2458">
        <f>ROUND(SUM(D62:D70),4)</f>
        <v>1.7600000000000001E-2</v>
      </c>
      <c r="F62" s="2329">
        <f>IF(E2="办公",SUMIF(L1:L12,G2,N1:N12),"——")</f>
        <v>5.1999999999999998E-2</v>
      </c>
      <c r="G62" s="2459">
        <v>6.4999999999999997E-3</v>
      </c>
      <c r="H62" s="2460">
        <f t="shared" ref="H62:H70" si="12">IFERROR(ROUNDDOWN($F$62*I62/2,4),"——")</f>
        <v>6.4999999999999997E-3</v>
      </c>
      <c r="I62" s="499">
        <v>0.25</v>
      </c>
      <c r="J62" s="493">
        <f t="shared" ref="J62:J70" si="13">K62+$G62</f>
        <v>1.2999999999999999E-2</v>
      </c>
      <c r="K62" s="493">
        <f t="shared" ref="K62:K70" si="14">$L62+$G62</f>
        <v>6.4999999999999997E-3</v>
      </c>
      <c r="L62" s="493">
        <v>0</v>
      </c>
      <c r="M62" s="493">
        <f t="shared" ref="M62:N70" si="15">L62-$G62</f>
        <v>-6.4999999999999997E-3</v>
      </c>
      <c r="N62" s="493">
        <f t="shared" si="15"/>
        <v>-1.2999999999999999E-2</v>
      </c>
    </row>
    <row r="63" spans="1:14" s="2259" customFormat="1" ht="38.25">
      <c r="A63" s="2455" t="s">
        <v>2292</v>
      </c>
      <c r="B63" s="499" t="str">
        <f>估价对象房地状况!C18</f>
        <v>估价对象周边道路状况、公共交通通达情况、停车便捷程度，综合评价交通便捷度较好</v>
      </c>
      <c r="C63" s="2325" t="s">
        <v>3108</v>
      </c>
      <c r="D63" s="499">
        <f t="shared" ref="D63:D70" si="16">SUMIF($J$61:$N$61,C63,J63:N63)</f>
        <v>6.7000000000000002E-3</v>
      </c>
      <c r="E63" s="2461"/>
      <c r="F63" s="2402"/>
      <c r="G63" s="2459">
        <v>6.7000000000000002E-3</v>
      </c>
      <c r="H63" s="2460">
        <f t="shared" si="12"/>
        <v>6.7000000000000002E-3</v>
      </c>
      <c r="I63" s="499">
        <v>0.26</v>
      </c>
      <c r="J63" s="493">
        <f t="shared" si="13"/>
        <v>1.34E-2</v>
      </c>
      <c r="K63" s="493">
        <f t="shared" si="14"/>
        <v>6.7000000000000002E-3</v>
      </c>
      <c r="L63" s="493">
        <v>0</v>
      </c>
      <c r="M63" s="493">
        <f t="shared" si="15"/>
        <v>-6.7000000000000002E-3</v>
      </c>
      <c r="N63" s="493">
        <f t="shared" si="15"/>
        <v>-1.34E-2</v>
      </c>
    </row>
    <row r="64" spans="1:14" s="2259" customFormat="1" ht="36">
      <c r="A64" s="2462" t="s">
        <v>2814</v>
      </c>
      <c r="B64" s="499">
        <f>估价对象房地状况!C19</f>
        <v>0</v>
      </c>
      <c r="C64" s="2325" t="s">
        <v>3108</v>
      </c>
      <c r="D64" s="499">
        <f t="shared" si="16"/>
        <v>2.8E-3</v>
      </c>
      <c r="E64" s="2461"/>
      <c r="F64" s="2402"/>
      <c r="G64" s="2459">
        <v>2.8E-3</v>
      </c>
      <c r="H64" s="2460">
        <f t="shared" si="12"/>
        <v>2.8E-3</v>
      </c>
      <c r="I64" s="499">
        <v>0.11</v>
      </c>
      <c r="J64" s="493">
        <f t="shared" si="13"/>
        <v>5.5999999999999999E-3</v>
      </c>
      <c r="K64" s="493">
        <f t="shared" si="14"/>
        <v>2.8E-3</v>
      </c>
      <c r="L64" s="493">
        <v>0</v>
      </c>
      <c r="M64" s="493">
        <f t="shared" si="15"/>
        <v>-2.8E-3</v>
      </c>
      <c r="N64" s="493">
        <f t="shared" si="15"/>
        <v>-5.5999999999999999E-3</v>
      </c>
    </row>
    <row r="65" spans="1:33" s="2259" customFormat="1" ht="36.75">
      <c r="A65" s="2455" t="s">
        <v>2293</v>
      </c>
      <c r="B65" s="2463" t="s">
        <v>2294</v>
      </c>
      <c r="C65" s="2325" t="s">
        <v>3107</v>
      </c>
      <c r="D65" s="499">
        <f t="shared" si="16"/>
        <v>0</v>
      </c>
      <c r="E65" s="2461"/>
      <c r="F65" s="2402"/>
      <c r="G65" s="2459">
        <v>1.2999999999999999E-3</v>
      </c>
      <c r="H65" s="2460">
        <f t="shared" si="12"/>
        <v>1.2999999999999999E-3</v>
      </c>
      <c r="I65" s="499">
        <v>0.05</v>
      </c>
      <c r="J65" s="493">
        <f t="shared" si="13"/>
        <v>2.5999999999999999E-3</v>
      </c>
      <c r="K65" s="493">
        <f t="shared" si="14"/>
        <v>1.2999999999999999E-3</v>
      </c>
      <c r="L65" s="493">
        <v>0</v>
      </c>
      <c r="M65" s="493">
        <f t="shared" si="15"/>
        <v>-1.2999999999999999E-3</v>
      </c>
      <c r="N65" s="493">
        <f t="shared" si="15"/>
        <v>-2.5999999999999999E-3</v>
      </c>
    </row>
    <row r="66" spans="1:33" s="2259" customFormat="1" ht="24">
      <c r="A66" s="2455" t="s">
        <v>2295</v>
      </c>
      <c r="B66" s="499">
        <f>估价对象房地状况!C24</f>
        <v>0</v>
      </c>
      <c r="C66" s="2325" t="s">
        <v>3106</v>
      </c>
      <c r="D66" s="499">
        <f t="shared" si="16"/>
        <v>-1.2999999999999999E-3</v>
      </c>
      <c r="E66" s="2461"/>
      <c r="F66" s="2402"/>
      <c r="G66" s="2459">
        <v>1.2999999999999999E-3</v>
      </c>
      <c r="H66" s="2460">
        <f t="shared" si="12"/>
        <v>1.2999999999999999E-3</v>
      </c>
      <c r="I66" s="499">
        <v>0.05</v>
      </c>
      <c r="J66" s="493">
        <f t="shared" si="13"/>
        <v>2.5999999999999999E-3</v>
      </c>
      <c r="K66" s="493">
        <f t="shared" si="14"/>
        <v>1.2999999999999999E-3</v>
      </c>
      <c r="L66" s="493">
        <v>0</v>
      </c>
      <c r="M66" s="493">
        <f t="shared" si="15"/>
        <v>-1.2999999999999999E-3</v>
      </c>
      <c r="N66" s="493">
        <f t="shared" si="15"/>
        <v>-2.5999999999999999E-3</v>
      </c>
    </row>
    <row r="67" spans="1:33" s="2259" customFormat="1" ht="24">
      <c r="A67" s="2455" t="s">
        <v>2296</v>
      </c>
      <c r="B67" s="2464" t="s">
        <v>2297</v>
      </c>
      <c r="C67" s="2325" t="s">
        <v>3108</v>
      </c>
      <c r="D67" s="499">
        <f t="shared" si="16"/>
        <v>1.5E-3</v>
      </c>
      <c r="E67" s="2461"/>
      <c r="F67" s="2402"/>
      <c r="G67" s="2459">
        <v>1.5E-3</v>
      </c>
      <c r="H67" s="2460">
        <f t="shared" si="12"/>
        <v>1.5E-3</v>
      </c>
      <c r="I67" s="499">
        <v>0.06</v>
      </c>
      <c r="J67" s="493">
        <f t="shared" si="13"/>
        <v>3.0000000000000001E-3</v>
      </c>
      <c r="K67" s="493">
        <f t="shared" si="14"/>
        <v>1.5E-3</v>
      </c>
      <c r="L67" s="493">
        <v>0</v>
      </c>
      <c r="M67" s="493">
        <f t="shared" si="15"/>
        <v>-1.5E-3</v>
      </c>
      <c r="N67" s="493">
        <f t="shared" si="15"/>
        <v>-3.0000000000000001E-3</v>
      </c>
    </row>
    <row r="68" spans="1:33" s="2259" customFormat="1" ht="25.5">
      <c r="A68" s="2455" t="s">
        <v>2298</v>
      </c>
      <c r="B68" s="999" t="str">
        <f>估价对象房地状况!C21</f>
        <v>估价对象所在区域公共配套设施齐备情况</v>
      </c>
      <c r="C68" s="2325" t="s">
        <v>3108</v>
      </c>
      <c r="D68" s="499">
        <f t="shared" si="16"/>
        <v>1.5E-3</v>
      </c>
      <c r="E68" s="2461"/>
      <c r="F68" s="2402"/>
      <c r="G68" s="2459">
        <v>1.5E-3</v>
      </c>
      <c r="H68" s="2460">
        <f t="shared" si="12"/>
        <v>1.5E-3</v>
      </c>
      <c r="I68" s="499">
        <v>0.06</v>
      </c>
      <c r="J68" s="493">
        <f t="shared" si="13"/>
        <v>3.0000000000000001E-3</v>
      </c>
      <c r="K68" s="493">
        <f t="shared" si="14"/>
        <v>1.5E-3</v>
      </c>
      <c r="L68" s="493">
        <v>0</v>
      </c>
      <c r="M68" s="493">
        <f t="shared" si="15"/>
        <v>-1.5E-3</v>
      </c>
      <c r="N68" s="493">
        <f t="shared" si="15"/>
        <v>-3.0000000000000001E-3</v>
      </c>
    </row>
    <row r="69" spans="1:33" s="2259" customFormat="1" ht="24">
      <c r="A69" s="2455" t="s">
        <v>2299</v>
      </c>
      <c r="B69" s="999" t="str">
        <f>估价对象房地状况!C22</f>
        <v>估价对象所在区域基础设施水平</v>
      </c>
      <c r="C69" s="2325" t="s">
        <v>3115</v>
      </c>
      <c r="D69" s="499">
        <f t="shared" si="16"/>
        <v>4.5999999999999999E-3</v>
      </c>
      <c r="E69" s="2461"/>
      <c r="F69" s="2402"/>
      <c r="G69" s="2459">
        <v>2.3E-3</v>
      </c>
      <c r="H69" s="2460">
        <f t="shared" si="12"/>
        <v>2.3E-3</v>
      </c>
      <c r="I69" s="499">
        <v>0.09</v>
      </c>
      <c r="J69" s="493">
        <f t="shared" si="13"/>
        <v>4.5999999999999999E-3</v>
      </c>
      <c r="K69" s="493">
        <f t="shared" si="14"/>
        <v>2.3E-3</v>
      </c>
      <c r="L69" s="493">
        <v>0</v>
      </c>
      <c r="M69" s="493">
        <f t="shared" si="15"/>
        <v>-2.3E-3</v>
      </c>
      <c r="N69" s="493">
        <f t="shared" si="15"/>
        <v>-4.5999999999999999E-3</v>
      </c>
    </row>
    <row r="70" spans="1:33" s="2259" customFormat="1" ht="26.25" thickBot="1">
      <c r="A70" s="2466" t="s">
        <v>2300</v>
      </c>
      <c r="B70" s="2468" t="str">
        <f>估价对象房地状况!C20</f>
        <v>区域自然环境：；人文环境；综合评价环境状况一般</v>
      </c>
      <c r="C70" s="2325" t="s">
        <v>3108</v>
      </c>
      <c r="D70" s="499">
        <f t="shared" si="16"/>
        <v>1.8E-3</v>
      </c>
      <c r="E70" s="487"/>
      <c r="F70" s="2402"/>
      <c r="G70" s="2459">
        <v>1.8E-3</v>
      </c>
      <c r="H70" s="2460">
        <f t="shared" si="12"/>
        <v>1.8E-3</v>
      </c>
      <c r="I70" s="2468">
        <v>7.0000000000000007E-2</v>
      </c>
      <c r="J70" s="493">
        <f t="shared" si="13"/>
        <v>3.5999999999999999E-3</v>
      </c>
      <c r="K70" s="493">
        <f t="shared" si="14"/>
        <v>1.8E-3</v>
      </c>
      <c r="L70" s="493">
        <v>0</v>
      </c>
      <c r="M70" s="493">
        <f t="shared" si="15"/>
        <v>-1.8E-3</v>
      </c>
      <c r="N70" s="493">
        <f t="shared" si="15"/>
        <v>-3.5999999999999999E-3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2"/>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1.02</v>
      </c>
      <c r="C117" s="2365" t="s">
        <v>2318</v>
      </c>
      <c r="D117" s="500">
        <f>SUMPRODUCT((A119:A123=F117)*(B118:M118=H117)*B119:M123)</f>
        <v>0.98160000000000003</v>
      </c>
      <c r="E117" s="473" t="s">
        <v>2173</v>
      </c>
      <c r="F117" s="501" t="str">
        <f>E2</f>
        <v>办公</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0.98560000000000003</v>
      </c>
      <c r="C119" s="502">
        <f>B119</f>
        <v>0.98560000000000003</v>
      </c>
      <c r="D119" s="502">
        <f>ROUND(0.949-0.014*B117,4)</f>
        <v>0.93469999999999998</v>
      </c>
      <c r="E119" s="502">
        <f>D119</f>
        <v>0.93469999999999998</v>
      </c>
      <c r="F119" s="502">
        <f>E119</f>
        <v>0.93469999999999998</v>
      </c>
      <c r="G119" s="502">
        <f>F119</f>
        <v>0.93469999999999998</v>
      </c>
      <c r="H119" s="502">
        <f>G119</f>
        <v>0.93469999999999998</v>
      </c>
      <c r="I119" s="502">
        <f>ROUND(0.8486-0.018*B117,4)</f>
        <v>0.83020000000000005</v>
      </c>
      <c r="J119" s="502">
        <f t="shared" ref="J119:M122" si="36">I119</f>
        <v>0.83020000000000005</v>
      </c>
      <c r="K119" s="502">
        <f t="shared" si="36"/>
        <v>0.83020000000000005</v>
      </c>
      <c r="L119" s="502">
        <f t="shared" si="36"/>
        <v>0.83020000000000005</v>
      </c>
      <c r="M119" s="504">
        <f t="shared" si="36"/>
        <v>0.83020000000000005</v>
      </c>
    </row>
    <row r="120" spans="1:14">
      <c r="A120" s="2413" t="s">
        <v>2230</v>
      </c>
      <c r="B120" s="502">
        <f>ROUND(0.993-0.0112*B117,4)</f>
        <v>0.98160000000000003</v>
      </c>
      <c r="C120" s="502">
        <f>B120</f>
        <v>0.98160000000000003</v>
      </c>
      <c r="D120" s="502">
        <f>ROUND(0.9415-0.0142*B117,4)</f>
        <v>0.92700000000000005</v>
      </c>
      <c r="E120" s="502">
        <f t="shared" ref="E120:H121" si="37">D120</f>
        <v>0.92700000000000005</v>
      </c>
      <c r="F120" s="502">
        <f t="shared" si="37"/>
        <v>0.92700000000000005</v>
      </c>
      <c r="G120" s="502">
        <f t="shared" si="37"/>
        <v>0.92700000000000005</v>
      </c>
      <c r="H120" s="502">
        <f t="shared" si="37"/>
        <v>0.92700000000000005</v>
      </c>
      <c r="I120" s="502">
        <f>ROUND(0.838-0.0182*B117,4)</f>
        <v>0.81940000000000002</v>
      </c>
      <c r="J120" s="502">
        <f t="shared" si="36"/>
        <v>0.81940000000000002</v>
      </c>
      <c r="K120" s="502">
        <f t="shared" si="36"/>
        <v>0.81940000000000002</v>
      </c>
      <c r="L120" s="502">
        <f t="shared" si="36"/>
        <v>0.81940000000000002</v>
      </c>
      <c r="M120" s="504">
        <f t="shared" si="36"/>
        <v>0.81940000000000002</v>
      </c>
    </row>
    <row r="121" spans="1:14">
      <c r="A121" s="2413" t="s">
        <v>2231</v>
      </c>
      <c r="B121" s="502">
        <f>ROUND(0.9448-0.0115*B117,4)</f>
        <v>0.93310000000000004</v>
      </c>
      <c r="C121" s="502">
        <f>B121</f>
        <v>0.93310000000000004</v>
      </c>
      <c r="D121" s="502">
        <f>ROUND(0.937-0.0145*B117,4)</f>
        <v>0.92220000000000002</v>
      </c>
      <c r="E121" s="502">
        <f t="shared" si="37"/>
        <v>0.92220000000000002</v>
      </c>
      <c r="F121" s="502">
        <f t="shared" si="37"/>
        <v>0.92220000000000002</v>
      </c>
      <c r="G121" s="502">
        <f t="shared" si="37"/>
        <v>0.92220000000000002</v>
      </c>
      <c r="H121" s="502">
        <f t="shared" si="37"/>
        <v>0.92220000000000002</v>
      </c>
      <c r="I121" s="502">
        <f>ROUND(0.7965-0.0185*B117,4)</f>
        <v>0.77759999999999996</v>
      </c>
      <c r="J121" s="502">
        <f t="shared" si="36"/>
        <v>0.77759999999999996</v>
      </c>
      <c r="K121" s="502">
        <f t="shared" si="36"/>
        <v>0.77759999999999996</v>
      </c>
      <c r="L121" s="502">
        <f t="shared" si="36"/>
        <v>0.77759999999999996</v>
      </c>
      <c r="M121" s="504">
        <f t="shared" si="36"/>
        <v>0.77759999999999996</v>
      </c>
    </row>
    <row r="122" spans="1:14" ht="13.5" thickBot="1">
      <c r="A122" s="2417" t="s">
        <v>2232</v>
      </c>
      <c r="B122" s="503">
        <f>ROUND(0.7836-0.012*B117,4)</f>
        <v>0.77139999999999997</v>
      </c>
      <c r="C122" s="503">
        <f>B122</f>
        <v>0.77139999999999997</v>
      </c>
      <c r="D122" s="503">
        <f>ROUND(0.753-0.015*B117,4)</f>
        <v>0.73770000000000002</v>
      </c>
      <c r="E122" s="503">
        <f>D122</f>
        <v>0.73770000000000002</v>
      </c>
      <c r="F122" s="503">
        <f>E122</f>
        <v>0.73770000000000002</v>
      </c>
      <c r="G122" s="503">
        <f>ROUND(0.6612-0.018*B117,4)</f>
        <v>0.64280000000000004</v>
      </c>
      <c r="H122" s="503">
        <f>G122</f>
        <v>0.64280000000000004</v>
      </c>
      <c r="I122" s="503">
        <f>ROUND(0.5905-0.019*B117,4)</f>
        <v>0.57110000000000005</v>
      </c>
      <c r="J122" s="503">
        <f t="shared" si="36"/>
        <v>0.57110000000000005</v>
      </c>
      <c r="K122" s="503">
        <f t="shared" si="36"/>
        <v>0.57110000000000005</v>
      </c>
      <c r="L122" s="503">
        <f t="shared" si="36"/>
        <v>0.57110000000000005</v>
      </c>
      <c r="M122" s="505">
        <f t="shared" si="36"/>
        <v>0.57110000000000005</v>
      </c>
    </row>
    <row r="123" spans="1:14">
      <c r="A123" s="2492" t="s">
        <v>2901</v>
      </c>
      <c r="B123" s="502">
        <f>ROUND(0.9404-0.0106*B117,4)</f>
        <v>0.92959999999999998</v>
      </c>
      <c r="C123" s="502">
        <f>B123</f>
        <v>0.92959999999999998</v>
      </c>
      <c r="D123" s="502">
        <f>ROUND(0.8955-0.0135*B117,4)</f>
        <v>0.88170000000000004</v>
      </c>
      <c r="E123" s="502">
        <f t="shared" ref="E123" si="38">D123</f>
        <v>0.88170000000000004</v>
      </c>
      <c r="F123" s="502">
        <f t="shared" ref="F123" si="39">E123</f>
        <v>0.88170000000000004</v>
      </c>
      <c r="G123" s="502">
        <f t="shared" ref="G123" si="40">F123</f>
        <v>0.88170000000000004</v>
      </c>
      <c r="H123" s="502">
        <f t="shared" ref="H123" si="41">G123</f>
        <v>0.88170000000000004</v>
      </c>
      <c r="I123" s="502">
        <f>ROUND(0.7632-0.0166*B117,4)</f>
        <v>0.74629999999999996</v>
      </c>
      <c r="J123" s="502">
        <f t="shared" ref="J123" si="42">I123</f>
        <v>0.74629999999999996</v>
      </c>
      <c r="K123" s="502">
        <f t="shared" ref="K123" si="43">J123</f>
        <v>0.74629999999999996</v>
      </c>
      <c r="L123" s="502">
        <f t="shared" ref="L123" si="44">K123</f>
        <v>0.74629999999999996</v>
      </c>
      <c r="M123" s="504">
        <f t="shared" ref="M123" si="45">L123</f>
        <v>0.74629999999999996</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1.2501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1.1839999999999999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24893</v>
      </c>
      <c r="C2" s="2543" t="s">
        <v>2332</v>
      </c>
      <c r="D2" s="2543" t="s">
        <v>2333</v>
      </c>
      <c r="E2" s="2544">
        <f ca="1">SUMIF(E6:E13,"&lt;&gt;#ref!",E6:E13)</f>
        <v>7541.3</v>
      </c>
      <c r="F2" s="2542"/>
      <c r="G2" s="2542"/>
      <c r="H2" s="2542"/>
      <c r="I2" s="2542"/>
      <c r="J2" s="2542"/>
      <c r="K2" s="2542"/>
      <c r="L2" s="2542"/>
      <c r="M2" s="2542"/>
      <c r="N2" s="2542"/>
      <c r="O2" s="2542"/>
      <c r="P2" s="2542"/>
    </row>
    <row r="3" spans="1:16" ht="15.75">
      <c r="A3" s="2543" t="s">
        <v>2334</v>
      </c>
      <c r="B3" s="1704">
        <f ca="1">ROUND(B2*10000/E2,0)</f>
        <v>33009</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24893</v>
      </c>
      <c r="C6" s="2543" t="s">
        <v>2332</v>
      </c>
      <c r="D6" s="2542"/>
      <c r="E6" s="2544">
        <f ca="1">SUMIF(INDIRECT("'"&amp;A6&amp;"'"&amp;"!C:C"),"建筑面积",INDIRECT("'"&amp;A6&amp;"'"&amp;"!D:D"))</f>
        <v>7541.3</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44901</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44901</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44901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t="str">
        <f ca="1">IF(C8&lt;B2,"已过期",1419970001)</f>
        <v>已过期</v>
      </c>
      <c r="C8" s="2806">
        <v>44899</v>
      </c>
      <c r="D8" s="573" t="str">
        <f t="shared" ca="1" si="0"/>
        <v>吴薇（注册号：已过期）</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2022-12-06T07:09:22Z</dcterms:modified>
</cp:coreProperties>
</file>