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315" windowWidth="14805" windowHeight="7800"/>
  </bookViews>
  <sheets>
    <sheet name="比较法" sheetId="1" r:id="rId1"/>
    <sheet name="成本（静态）" sheetId="5" r:id="rId2"/>
    <sheet name="系统读取表" sheetId="4" r:id="rId3"/>
    <sheet name="富力又一城" sheetId="6" r:id="rId4"/>
    <sheet name="青青家园" sheetId="10" r:id="rId5"/>
    <sheet name="朝丰家园" sheetId="11" r:id="rId6"/>
    <sheet name="城研数据" sheetId="8" r:id="rId7"/>
    <sheet name="中指数据" sheetId="9" r:id="rId8"/>
    <sheet name="位置图（中指）" sheetId="3" r:id="rId9"/>
    <sheet name="房屋明细" sheetId="13" r:id="rId10"/>
  </sheets>
  <externalReferences>
    <externalReference r:id="rId11"/>
    <externalReference r:id="rId12"/>
    <externalReference r:id="rId13"/>
  </externalReferences>
  <definedNames>
    <definedName name="_xlnm._FilterDatabase" localSheetId="9" hidden="1">房屋明细!$1:$1022</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5">#REF!</definedName>
    <definedName name="区域成熟度" localSheetId="1">#REF!</definedName>
    <definedName name="区域成熟度" localSheetId="3">#REF!</definedName>
    <definedName name="区域成熟度" localSheetId="4">#REF!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44525" iterate="1"/>
</workbook>
</file>

<file path=xl/calcChain.xml><?xml version="1.0" encoding="utf-8"?>
<calcChain xmlns="http://schemas.openxmlformats.org/spreadsheetml/2006/main">
  <c r="E13" i="1" l="1"/>
  <c r="C4" i="5" l="1"/>
  <c r="F4" i="5"/>
  <c r="F2" i="5"/>
  <c r="C6" i="5" l="1"/>
  <c r="F6" i="5"/>
  <c r="C5" i="5"/>
  <c r="C2" i="5"/>
  <c r="E4" i="5" l="1"/>
  <c r="B1" i="4"/>
  <c r="D39" i="10" l="1"/>
  <c r="F47" i="10"/>
  <c r="F44" i="10"/>
  <c r="F41" i="10"/>
  <c r="F38" i="10"/>
  <c r="F27" i="10"/>
  <c r="F38" i="6" l="1"/>
  <c r="E38" i="11" l="1"/>
  <c r="E41" i="11"/>
  <c r="E44" i="11"/>
  <c r="E47" i="11"/>
  <c r="E50" i="11"/>
  <c r="F47" i="11"/>
  <c r="F44" i="11"/>
  <c r="F41" i="11"/>
  <c r="F38" i="11"/>
  <c r="D50" i="11"/>
  <c r="D49" i="11"/>
  <c r="D48" i="11"/>
  <c r="D47" i="11"/>
  <c r="D46" i="11"/>
  <c r="D45" i="11"/>
  <c r="D44" i="11"/>
  <c r="D43" i="11"/>
  <c r="D42" i="11"/>
  <c r="D41" i="11"/>
  <c r="D40" i="11"/>
  <c r="D39" i="11"/>
  <c r="E189" i="11"/>
  <c r="D198" i="11"/>
  <c r="D197" i="11"/>
  <c r="D196" i="11"/>
  <c r="D195" i="11"/>
  <c r="D194" i="11"/>
  <c r="D193" i="11"/>
  <c r="D192" i="11"/>
  <c r="D191" i="11"/>
  <c r="D190" i="11"/>
  <c r="D189" i="11"/>
  <c r="F50" i="10"/>
  <c r="F51" i="10"/>
  <c r="E47" i="10"/>
  <c r="E44" i="10"/>
  <c r="E41" i="10"/>
  <c r="E38" i="10"/>
  <c r="E50" i="10"/>
  <c r="D50" i="10"/>
  <c r="D49" i="10"/>
  <c r="D48" i="10"/>
  <c r="D47" i="10"/>
  <c r="D46" i="10"/>
  <c r="D45" i="10"/>
  <c r="D44" i="10"/>
  <c r="D43" i="10"/>
  <c r="D42" i="10"/>
  <c r="D41" i="10"/>
  <c r="D40" i="10"/>
  <c r="E121" i="10"/>
  <c r="D123" i="10"/>
  <c r="D122" i="10"/>
  <c r="D121" i="10"/>
  <c r="D25" i="6"/>
  <c r="F51" i="6"/>
  <c r="F50" i="6"/>
  <c r="F47" i="6"/>
  <c r="F44" i="6"/>
  <c r="F41" i="6"/>
  <c r="E50" i="6"/>
  <c r="E47" i="6"/>
  <c r="E44" i="6"/>
  <c r="E41" i="6"/>
  <c r="E38" i="6"/>
  <c r="D50" i="6"/>
  <c r="D49" i="6"/>
  <c r="D48" i="6"/>
  <c r="D47" i="6"/>
  <c r="D46" i="6"/>
  <c r="D45" i="6"/>
  <c r="D44" i="6"/>
  <c r="D43" i="6"/>
  <c r="D42" i="6"/>
  <c r="D41" i="6"/>
  <c r="D40" i="6"/>
  <c r="D39" i="6"/>
  <c r="E246" i="6"/>
  <c r="D261" i="6"/>
  <c r="D260" i="6"/>
  <c r="D259" i="6"/>
  <c r="D258" i="6"/>
  <c r="D257" i="6"/>
  <c r="D256" i="6"/>
  <c r="D255" i="6"/>
  <c r="D254" i="6"/>
  <c r="D253" i="6"/>
  <c r="D252" i="6"/>
  <c r="D251" i="6"/>
  <c r="D250" i="6"/>
  <c r="D249" i="6"/>
  <c r="D248" i="6"/>
  <c r="D247" i="6"/>
  <c r="D246" i="6"/>
  <c r="F24" i="11" l="1"/>
  <c r="F21" i="11"/>
  <c r="F50" i="11"/>
  <c r="F30" i="11"/>
  <c r="F27" i="11"/>
  <c r="F33" i="11"/>
  <c r="F34" i="10"/>
  <c r="F33" i="10"/>
  <c r="F30" i="10"/>
  <c r="F24" i="10"/>
  <c r="F21" i="10"/>
  <c r="D33" i="10"/>
  <c r="D32" i="10"/>
  <c r="D26" i="10"/>
  <c r="D23" i="10"/>
  <c r="D25" i="10"/>
  <c r="D27" i="10"/>
  <c r="D28" i="10"/>
  <c r="D29" i="10"/>
  <c r="D30" i="10"/>
  <c r="D22" i="10"/>
  <c r="D22" i="11"/>
  <c r="D23" i="11"/>
  <c r="D24" i="11"/>
  <c r="D25" i="11"/>
  <c r="D26" i="11"/>
  <c r="D27" i="11"/>
  <c r="D28" i="11"/>
  <c r="D29" i="11"/>
  <c r="D30" i="11"/>
  <c r="D31" i="11"/>
  <c r="D32" i="11"/>
  <c r="D33" i="11"/>
  <c r="F16" i="11"/>
  <c r="D15" i="11"/>
  <c r="D14" i="11"/>
  <c r="D13" i="11"/>
  <c r="F13" i="11" s="1"/>
  <c r="D12" i="11"/>
  <c r="D11" i="11"/>
  <c r="D10" i="11"/>
  <c r="F10" i="11" s="1"/>
  <c r="D9" i="11"/>
  <c r="D8" i="11"/>
  <c r="D7" i="11"/>
  <c r="F7" i="11" s="1"/>
  <c r="D6" i="11"/>
  <c r="F4" i="11" s="1"/>
  <c r="F17" i="11" s="1"/>
  <c r="D5" i="11"/>
  <c r="D15" i="10"/>
  <c r="D14" i="10"/>
  <c r="D13" i="10"/>
  <c r="F13" i="10" s="1"/>
  <c r="D12" i="10"/>
  <c r="D11" i="10"/>
  <c r="D10" i="10"/>
  <c r="F10" i="10" s="1"/>
  <c r="D9" i="10"/>
  <c r="D8" i="10"/>
  <c r="D7" i="10"/>
  <c r="F7" i="10" s="1"/>
  <c r="D6" i="10"/>
  <c r="D5" i="10"/>
  <c r="D4" i="10"/>
  <c r="F4" i="10" s="1"/>
  <c r="F33" i="6"/>
  <c r="F30" i="6"/>
  <c r="F27" i="6"/>
  <c r="F24" i="6"/>
  <c r="F34" i="6" s="1"/>
  <c r="F21" i="6"/>
  <c r="E33" i="6"/>
  <c r="E30" i="6"/>
  <c r="E27" i="6"/>
  <c r="E24" i="6"/>
  <c r="E21" i="6"/>
  <c r="D23" i="6"/>
  <c r="D24" i="6"/>
  <c r="D26" i="6"/>
  <c r="D27" i="6"/>
  <c r="D28" i="6"/>
  <c r="D29" i="6"/>
  <c r="D30" i="6"/>
  <c r="D31" i="6"/>
  <c r="D32" i="6"/>
  <c r="D33" i="6"/>
  <c r="D22" i="6"/>
  <c r="F15" i="6"/>
  <c r="E13" i="6"/>
  <c r="E10" i="6"/>
  <c r="E7" i="6"/>
  <c r="D15" i="6"/>
  <c r="D14" i="6"/>
  <c r="F12" i="6" s="1"/>
  <c r="D13" i="6"/>
  <c r="D12" i="6"/>
  <c r="D11" i="6"/>
  <c r="D10" i="6"/>
  <c r="F9" i="6" s="1"/>
  <c r="D9" i="6"/>
  <c r="D8" i="6"/>
  <c r="F6" i="6" s="1"/>
  <c r="D7" i="6"/>
  <c r="D6" i="6"/>
  <c r="D5" i="6"/>
  <c r="F17" i="10" l="1"/>
  <c r="F4" i="6"/>
  <c r="F17" i="6" s="1"/>
  <c r="G1022" i="13"/>
  <c r="E230" i="6" l="1"/>
  <c r="E220" i="6"/>
  <c r="E209" i="6"/>
  <c r="E194" i="6"/>
  <c r="E173" i="6"/>
  <c r="E156" i="6"/>
  <c r="E142" i="6"/>
  <c r="E129" i="6"/>
  <c r="E123" i="6"/>
  <c r="E111" i="6"/>
  <c r="E94" i="6"/>
  <c r="E81" i="6"/>
  <c r="E79"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l="1"/>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E116" i="10"/>
  <c r="E114" i="10"/>
  <c r="E110" i="10"/>
  <c r="E108" i="10"/>
  <c r="E103" i="10"/>
  <c r="D120" i="10"/>
  <c r="D119" i="10"/>
  <c r="D118" i="10"/>
  <c r="D117" i="10"/>
  <c r="D116" i="10"/>
  <c r="D115" i="10"/>
  <c r="D114" i="10"/>
  <c r="D113" i="10"/>
  <c r="D112" i="10"/>
  <c r="D111" i="10"/>
  <c r="D110" i="10"/>
  <c r="D109" i="10"/>
  <c r="D108" i="10"/>
  <c r="D107" i="10"/>
  <c r="E101" i="10"/>
  <c r="E97" i="10"/>
  <c r="E95" i="10"/>
  <c r="E92" i="10"/>
  <c r="E86" i="10"/>
  <c r="E82" i="10"/>
  <c r="E79" i="10"/>
  <c r="D106" i="10"/>
  <c r="D105" i="10"/>
  <c r="D104" i="10"/>
  <c r="E4" i="10"/>
  <c r="C2" i="6"/>
  <c r="C2" i="10"/>
  <c r="C2" i="11"/>
  <c r="E78" i="11"/>
  <c r="E178" i="11"/>
  <c r="E173" i="11"/>
  <c r="E164" i="11"/>
  <c r="E159" i="11"/>
  <c r="E146" i="11"/>
  <c r="E135" i="11"/>
  <c r="E126" i="11"/>
  <c r="E117" i="11"/>
  <c r="E110" i="11"/>
  <c r="E99" i="11"/>
  <c r="E89" i="11"/>
  <c r="E81"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l="1"/>
  <c r="D110" i="11"/>
  <c r="D109" i="11"/>
  <c r="D108" i="11"/>
  <c r="D107" i="11"/>
  <c r="D106" i="11"/>
  <c r="D105" i="11"/>
  <c r="D104" i="11"/>
  <c r="D103" i="11"/>
  <c r="D102" i="11"/>
  <c r="D103" i="10"/>
  <c r="D102" i="10"/>
  <c r="D101" i="10"/>
  <c r="D100" i="10"/>
  <c r="J18" i="6"/>
  <c r="J33" i="6"/>
  <c r="D101" i="11"/>
  <c r="D100" i="11"/>
  <c r="D99" i="11"/>
  <c r="D98" i="11"/>
  <c r="D97" i="11"/>
  <c r="D96" i="11"/>
  <c r="D95" i="11"/>
  <c r="D94" i="11"/>
  <c r="D93" i="11"/>
  <c r="D92" i="11"/>
  <c r="D91" i="11"/>
  <c r="D90" i="11"/>
  <c r="D89" i="11"/>
  <c r="D87" i="6"/>
  <c r="D88" i="6"/>
  <c r="D89" i="6"/>
  <c r="D90" i="6"/>
  <c r="D85" i="6"/>
  <c r="D86" i="6"/>
  <c r="F21" i="1" l="1"/>
  <c r="L20" i="1"/>
  <c r="H20" i="1"/>
  <c r="F20" i="1"/>
  <c r="K14" i="1"/>
  <c r="G14" i="1"/>
  <c r="E14" i="1"/>
  <c r="K13" i="1"/>
  <c r="G13" i="1"/>
  <c r="C3" i="5" l="1"/>
  <c r="L21" i="1"/>
  <c r="H21" i="1"/>
  <c r="D78" i="11"/>
  <c r="K4" i="1"/>
  <c r="D88" i="11"/>
  <c r="D87" i="11"/>
  <c r="D86" i="11"/>
  <c r="D85" i="11"/>
  <c r="D84" i="11"/>
  <c r="D83" i="11"/>
  <c r="D82" i="11"/>
  <c r="D81" i="11"/>
  <c r="D80" i="11"/>
  <c r="D79" i="11"/>
  <c r="F74" i="11"/>
  <c r="E74" i="11"/>
  <c r="F73" i="11"/>
  <c r="E73" i="11"/>
  <c r="F72" i="11"/>
  <c r="E72" i="11"/>
  <c r="F71" i="11"/>
  <c r="E71" i="11"/>
  <c r="E66" i="11"/>
  <c r="E65" i="11"/>
  <c r="E64" i="11"/>
  <c r="F63" i="11"/>
  <c r="E63" i="11"/>
  <c r="A58" i="11"/>
  <c r="A57" i="11"/>
  <c r="A56" i="11"/>
  <c r="A55" i="11"/>
  <c r="A54" i="11"/>
  <c r="E70" i="11"/>
  <c r="E33" i="11"/>
  <c r="E27" i="11"/>
  <c r="E24" i="11"/>
  <c r="E21" i="11"/>
  <c r="E62" i="11" s="1"/>
  <c r="E58" i="11"/>
  <c r="F58" i="11"/>
  <c r="E57" i="11"/>
  <c r="E56" i="11"/>
  <c r="F56" i="11"/>
  <c r="E55" i="11"/>
  <c r="F55" i="11"/>
  <c r="E54" i="11"/>
  <c r="F3" i="11"/>
  <c r="F37" i="11" s="1"/>
  <c r="E3" i="11"/>
  <c r="E37" i="11" s="1"/>
  <c r="A3" i="11"/>
  <c r="A37" i="11" s="1"/>
  <c r="G4" i="1"/>
  <c r="D99" i="10"/>
  <c r="D98" i="10"/>
  <c r="D97" i="10"/>
  <c r="D96" i="10"/>
  <c r="D95" i="10"/>
  <c r="D94" i="10"/>
  <c r="D93" i="10"/>
  <c r="D92" i="10"/>
  <c r="D91" i="10"/>
  <c r="E91" i="10" s="1"/>
  <c r="D90" i="10"/>
  <c r="D89" i="10"/>
  <c r="D88" i="10"/>
  <c r="D87" i="10"/>
  <c r="D86" i="10"/>
  <c r="D85" i="10"/>
  <c r="D84" i="10"/>
  <c r="D83" i="10"/>
  <c r="D82" i="10"/>
  <c r="D81" i="10"/>
  <c r="D80" i="10"/>
  <c r="D79" i="10"/>
  <c r="F75" i="10"/>
  <c r="E75" i="10"/>
  <c r="F74" i="10"/>
  <c r="E74" i="10"/>
  <c r="F73" i="10"/>
  <c r="E73" i="10"/>
  <c r="F72" i="10"/>
  <c r="E72" i="10"/>
  <c r="E67" i="10"/>
  <c r="E66" i="10"/>
  <c r="E65" i="10"/>
  <c r="F64" i="10"/>
  <c r="E64" i="10"/>
  <c r="A59" i="10"/>
  <c r="A58" i="10"/>
  <c r="A57" i="10"/>
  <c r="A56" i="10"/>
  <c r="A55" i="10"/>
  <c r="E71" i="10"/>
  <c r="E33" i="10"/>
  <c r="E27" i="10"/>
  <c r="E24" i="10"/>
  <c r="E21" i="10"/>
  <c r="E63" i="10" s="1"/>
  <c r="E13" i="10"/>
  <c r="E59" i="10" s="1"/>
  <c r="F59" i="10"/>
  <c r="E10" i="10"/>
  <c r="E58" i="10" s="1"/>
  <c r="E7" i="10"/>
  <c r="E57" i="10" s="1"/>
  <c r="E56" i="10"/>
  <c r="E55" i="10"/>
  <c r="F3" i="10"/>
  <c r="F37" i="10" s="1"/>
  <c r="E3" i="10"/>
  <c r="E37" i="10" s="1"/>
  <c r="D3" i="10"/>
  <c r="A3" i="10"/>
  <c r="A37" i="10" s="1"/>
  <c r="D79" i="6"/>
  <c r="D80" i="6"/>
  <c r="D81" i="6"/>
  <c r="D82" i="6"/>
  <c r="D83" i="6"/>
  <c r="D84" i="6"/>
  <c r="C10" i="5" l="1"/>
  <c r="F71" i="10"/>
  <c r="F76" i="10" s="1"/>
  <c r="F57" i="10"/>
  <c r="F58" i="10"/>
  <c r="F56" i="10"/>
  <c r="F57" i="11"/>
  <c r="F64" i="11"/>
  <c r="F66" i="10"/>
  <c r="F63" i="10"/>
  <c r="F65" i="10"/>
  <c r="F67" i="10"/>
  <c r="F66" i="11"/>
  <c r="F65" i="11"/>
  <c r="F62" i="11"/>
  <c r="F54" i="11"/>
  <c r="F70" i="11"/>
  <c r="F75" i="11" s="1"/>
  <c r="A20" i="11"/>
  <c r="F20" i="11"/>
  <c r="E20" i="11"/>
  <c r="F55" i="10"/>
  <c r="A20" i="10"/>
  <c r="F20" i="10"/>
  <c r="E20" i="10"/>
  <c r="E4" i="1"/>
  <c r="H9" i="10" l="1"/>
  <c r="H29" i="10" s="1"/>
  <c r="H30" i="10" s="1"/>
  <c r="H7" i="10"/>
  <c r="H7" i="11"/>
  <c r="F60" i="10"/>
  <c r="F67" i="11"/>
  <c r="F59" i="11"/>
  <c r="F68" i="10"/>
  <c r="H8" i="10"/>
  <c r="F34" i="11"/>
  <c r="H8" i="11" s="1"/>
  <c r="I4" i="1"/>
  <c r="I5" i="1"/>
  <c r="J7" i="1"/>
  <c r="I23" i="1"/>
  <c r="L7" i="1"/>
  <c r="L18" i="1"/>
  <c r="H30" i="11" l="1"/>
  <c r="J7" i="10"/>
  <c r="G5" i="1" s="1"/>
  <c r="G23" i="1" s="1"/>
  <c r="H8" i="6"/>
  <c r="I24" i="1"/>
  <c r="E71" i="6"/>
  <c r="A59" i="6"/>
  <c r="A58" i="6"/>
  <c r="A57" i="6"/>
  <c r="A56" i="6"/>
  <c r="A55" i="6"/>
  <c r="F59" i="6"/>
  <c r="E4" i="6"/>
  <c r="E55" i="6" s="1"/>
  <c r="F56" i="6"/>
  <c r="F57" i="6"/>
  <c r="F58" i="6"/>
  <c r="F63" i="6"/>
  <c r="E75" i="6"/>
  <c r="F75" i="6"/>
  <c r="F74" i="6"/>
  <c r="E74" i="6"/>
  <c r="F73" i="6"/>
  <c r="E73" i="6"/>
  <c r="E72" i="6"/>
  <c r="F67" i="6"/>
  <c r="E67" i="6"/>
  <c r="F66" i="6"/>
  <c r="E66" i="6"/>
  <c r="F65" i="6"/>
  <c r="E65" i="6"/>
  <c r="F64" i="6"/>
  <c r="E64" i="6"/>
  <c r="E63" i="6"/>
  <c r="E59" i="6"/>
  <c r="E58" i="6"/>
  <c r="E57" i="6"/>
  <c r="E56" i="6"/>
  <c r="F3" i="6"/>
  <c r="F20" i="6" s="1"/>
  <c r="E3" i="6"/>
  <c r="E37" i="6" s="1"/>
  <c r="D3" i="6"/>
  <c r="A3" i="6"/>
  <c r="A20" i="6" s="1"/>
  <c r="F72" i="6"/>
  <c r="H18" i="1"/>
  <c r="H7" i="1"/>
  <c r="F23" i="4"/>
  <c r="E23" i="4"/>
  <c r="F22" i="4"/>
  <c r="E22" i="4"/>
  <c r="F21" i="4"/>
  <c r="E21" i="4"/>
  <c r="F20" i="4"/>
  <c r="E20" i="4"/>
  <c r="F19" i="4"/>
  <c r="E19" i="4"/>
  <c r="F18" i="4"/>
  <c r="E18" i="4"/>
  <c r="F17" i="4"/>
  <c r="E17" i="4"/>
  <c r="F16" i="4"/>
  <c r="E16" i="4"/>
  <c r="F15" i="4"/>
  <c r="E15" i="4"/>
  <c r="B2" i="4"/>
  <c r="B14" i="4"/>
  <c r="D14" i="4" s="1"/>
  <c r="B6" i="4" l="1"/>
  <c r="F14" i="4"/>
  <c r="B5" i="4"/>
  <c r="E20" i="6"/>
  <c r="F37" i="6"/>
  <c r="H9" i="6"/>
  <c r="F71" i="6"/>
  <c r="F76" i="6" s="1"/>
  <c r="F68" i="6"/>
  <c r="H7" i="6"/>
  <c r="A37" i="6"/>
  <c r="G24" i="1"/>
  <c r="G27" i="1" s="1"/>
  <c r="G29" i="1" s="1"/>
  <c r="F55" i="6"/>
  <c r="F60" i="6" s="1"/>
  <c r="B10" i="4" l="1"/>
  <c r="C5" i="4"/>
  <c r="B9" i="4"/>
  <c r="D5" i="4"/>
  <c r="B8" i="4"/>
  <c r="B11" i="4"/>
  <c r="B7" i="4"/>
  <c r="D6" i="4"/>
  <c r="C6" i="4"/>
  <c r="J7" i="6"/>
  <c r="E5" i="1" s="1"/>
  <c r="E23" i="1" s="1"/>
  <c r="E24" i="1" s="1"/>
  <c r="D7" i="4" l="1"/>
  <c r="C7" i="4"/>
  <c r="D8" i="4"/>
  <c r="C8" i="4"/>
  <c r="E27" i="1"/>
  <c r="E29" i="1" s="1"/>
  <c r="F51" i="11"/>
  <c r="H9" i="11" s="1"/>
  <c r="J7" i="11" s="1"/>
  <c r="K5" i="1" s="1"/>
  <c r="K23" i="1" s="1"/>
  <c r="K24" i="1" l="1"/>
  <c r="A25" i="1" l="1"/>
  <c r="K27" i="1"/>
  <c r="K29" i="1" s="1"/>
  <c r="C27" i="1"/>
  <c r="E8" i="5" s="1"/>
  <c r="F8" i="5" s="1"/>
  <c r="C8" i="5" s="1"/>
  <c r="C7" i="5" s="1"/>
  <c r="C11" i="5" s="1"/>
  <c r="C12" i="5" s="1"/>
</calcChain>
</file>

<file path=xl/sharedStrings.xml><?xml version="1.0" encoding="utf-8"?>
<sst xmlns="http://schemas.openxmlformats.org/spreadsheetml/2006/main" count="9126" uniqueCount="1717">
  <si>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</si>
  <si>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</si>
  <si>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</si>
  <si>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</si>
  <si>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</si>
  <si>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</si>
  <si>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</si>
  <si>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</si>
  <si>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</si>
  <si>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</si>
  <si>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</si>
  <si>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</si>
  <si>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</si>
  <si>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</si>
  <si>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</si>
  <si>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</si>
  <si>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</si>
  <si>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</si>
  <si>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</si>
  <si>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</si>
  <si>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</si>
  <si>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</si>
  <si>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</si>
  <si>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</si>
  <si>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</si>
  <si>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</si>
  <si>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</si>
  <si>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</si>
  <si>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</si>
  <si>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</si>
  <si>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</si>
  <si>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</si>
  <si>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family val="2"/>
      </rPr>
      <t>1</t>
    </r>
    <phoneticPr fontId="1" type="noConversion"/>
  </si>
  <si>
    <r>
      <rPr>
        <sz val="10"/>
        <rFont val="仿宋_GB2312"/>
        <charset val="134"/>
      </rPr>
      <t>可比实例</t>
    </r>
    <r>
      <rPr>
        <sz val="10"/>
        <rFont val="Arial"/>
        <family val="2"/>
      </rPr>
      <t>2</t>
    </r>
    <phoneticPr fontId="1" type="noConversion"/>
  </si>
  <si>
    <r>
      <rPr>
        <sz val="10"/>
        <rFont val="仿宋_GB2312"/>
        <charset val="134"/>
      </rPr>
      <t>可比案例</t>
    </r>
    <r>
      <rPr>
        <sz val="10"/>
        <rFont val="Arial"/>
        <family val="2"/>
      </rPr>
      <t>3</t>
    </r>
  </si>
  <si>
    <r>
      <rPr>
        <sz val="10"/>
        <rFont val="仿宋_GB2312"/>
        <charset val="134"/>
      </rPr>
      <t>可比实例</t>
    </r>
    <r>
      <rPr>
        <sz val="10"/>
        <rFont val="Arial"/>
        <family val="2"/>
      </rPr>
      <t>3</t>
    </r>
    <phoneticPr fontId="1" type="noConversion"/>
  </si>
  <si>
    <r>
      <rPr>
        <sz val="10"/>
        <rFont val="仿宋_GB2312"/>
        <charset val="134"/>
      </rPr>
      <t>小区名称</t>
    </r>
  </si>
  <si>
    <r>
      <rPr>
        <sz val="10"/>
        <rFont val="仿宋_GB2312"/>
        <charset val="134"/>
      </rPr>
      <t>平均租金（元</t>
    </r>
    <r>
      <rPr>
        <sz val="10"/>
        <rFont val="Arial"/>
        <family val="2"/>
      </rPr>
      <t>/</t>
    </r>
    <r>
      <rPr>
        <sz val="10"/>
        <rFont val="仿宋_GB2312"/>
        <charset val="134"/>
      </rPr>
      <t>平方米</t>
    </r>
    <r>
      <rPr>
        <sz val="10"/>
        <rFont val="Arial"/>
        <family val="2"/>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</si>
  <si>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</si>
  <si>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</si>
  <si>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family val="2"/>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</si>
  <si>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</si>
  <si>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</si>
  <si>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</si>
  <si>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phoneticPr fontId="1" type="noConversion"/>
  </si>
  <si>
    <r>
      <rPr>
        <sz val="10"/>
        <rFont val="仿宋_GB2312"/>
        <charset val="134"/>
      </rPr>
      <t>较好</t>
    </r>
  </si>
  <si>
    <t>交通条件</t>
    <phoneticPr fontId="1" type="noConversion"/>
  </si>
  <si>
    <t>商业设施</t>
    <phoneticPr fontId="1" type="noConversion"/>
  </si>
  <si>
    <r>
      <rPr>
        <sz val="10"/>
        <rFont val="仿宋_GB2312"/>
        <charset val="134"/>
      </rPr>
      <t>一般</t>
    </r>
  </si>
  <si>
    <t>自然环境</t>
    <phoneticPr fontId="1" type="noConversion"/>
  </si>
  <si>
    <t>公共配套</t>
    <phoneticPr fontId="1" type="noConversion"/>
  </si>
  <si>
    <r>
      <rPr>
        <sz val="10"/>
        <rFont val="仿宋_GB2312"/>
        <charset val="134"/>
      </rPr>
      <t>区域内银行、超市、中小学校、餐饮、医院等公共配套设施较齐全</t>
    </r>
  </si>
  <si>
    <r>
      <rPr>
        <sz val="11"/>
        <color theme="1"/>
        <rFont val="仿宋_GB2312"/>
        <charset val="134"/>
      </rPr>
      <t>实物状况</t>
    </r>
  </si>
  <si>
    <t>物业服务</t>
    <phoneticPr fontId="1" type="noConversion"/>
  </si>
  <si>
    <r>
      <rPr>
        <sz val="10"/>
        <rFont val="仿宋_GB2312"/>
        <charset val="134"/>
      </rPr>
      <t>有专业物业公司，物业服务保障好</t>
    </r>
  </si>
  <si>
    <r>
      <rPr>
        <sz val="10"/>
        <rFont val="仿宋_GB2312"/>
        <charset val="134"/>
      </rPr>
      <t>主力户型为二居，住宅套型较好</t>
    </r>
  </si>
  <si>
    <t>小区环境</t>
    <phoneticPr fontId="1" type="noConversion"/>
  </si>
  <si>
    <r>
      <rPr>
        <sz val="10"/>
        <rFont val="仿宋_GB2312"/>
        <charset val="134"/>
      </rPr>
      <t>该小区装修为基本装修，未对居住产生不良影响，一般</t>
    </r>
  </si>
  <si>
    <r>
      <rPr>
        <sz val="10"/>
        <rFont val="仿宋_GB2312"/>
        <charset val="134"/>
      </rPr>
      <t>配套设施</t>
    </r>
  </si>
  <si>
    <r>
      <rPr>
        <sz val="10"/>
        <rFont val="仿宋_GB2312"/>
        <charset val="134"/>
      </rPr>
      <t>配备活动站、医疗站</t>
    </r>
  </si>
  <si>
    <r>
      <rPr>
        <sz val="10"/>
        <rFont val="仿宋_GB2312"/>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</si>
  <si>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</si>
  <si>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</si>
  <si>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户型</t>
    <phoneticPr fontId="13" type="noConversion"/>
  </si>
  <si>
    <t>朝向较好，能保证较长时间的采光，通风较好，较好</t>
    <phoneticPr fontId="13" type="noConversion"/>
  </si>
  <si>
    <t>装修</t>
    <phoneticPr fontId="1" type="noConversion"/>
  </si>
  <si>
    <r>
      <rPr>
        <sz val="10"/>
        <rFont val="仿宋_GB2312"/>
        <charset val="134"/>
      </rPr>
      <t>空间布局与居住功能适宜；休息、学习与活动空间影响不大，较好</t>
    </r>
  </si>
  <si>
    <t>设备</t>
    <phoneticPr fontId="1" type="noConversion"/>
  </si>
  <si>
    <r>
      <rPr>
        <sz val="10"/>
        <rFont val="仿宋_GB2312"/>
        <charset val="134"/>
      </rPr>
      <t>出租稳定性</t>
    </r>
  </si>
  <si>
    <r>
      <rPr>
        <sz val="10"/>
        <rFont val="仿宋_GB2312"/>
        <charset val="134"/>
      </rPr>
      <t>出租稳定性好</t>
    </r>
  </si>
  <si>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</si>
  <si>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</si>
  <si>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</si>
  <si>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</si>
  <si>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</si>
  <si>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family val="2"/>
      </rPr>
      <t>/</t>
    </r>
    <r>
      <rPr>
        <sz val="10"/>
        <rFont val="仿宋_GB2312"/>
        <charset val="134"/>
      </rPr>
      <t>平米）</t>
    </r>
  </si>
  <si>
    <t>_____</t>
  </si>
  <si>
    <r>
      <rPr>
        <sz val="10"/>
        <rFont val="仿宋_GB2312"/>
        <charset val="134"/>
      </rPr>
      <t>比较价值（元</t>
    </r>
    <r>
      <rPr>
        <sz val="10"/>
        <rFont val="Arial"/>
        <family val="2"/>
      </rPr>
      <t>/</t>
    </r>
    <r>
      <rPr>
        <sz val="10"/>
        <rFont val="仿宋_GB2312"/>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</si>
  <si>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</si>
  <si>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</si>
  <si>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</si>
  <si>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</si>
  <si>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</si>
  <si>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</si>
  <si>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</si>
  <si>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</si>
  <si>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</si>
  <si>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</si>
  <si>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</si>
  <si>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</si>
  <si>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</si>
  <si>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</si>
  <si>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</si>
  <si>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</si>
  <si>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</si>
  <si>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</si>
  <si>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</si>
  <si>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</si>
  <si>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</si>
  <si>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</si>
  <si>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</si>
  <si>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</si>
  <si>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</si>
  <si>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</si>
  <si>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</si>
  <si>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</si>
  <si>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</si>
  <si>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</si>
  <si>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</si>
  <si>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</si>
  <si>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</si>
  <si>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</si>
  <si>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</si>
  <si>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</si>
  <si>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</si>
  <si>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</si>
  <si>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</si>
  <si>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</si>
  <si>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</si>
  <si>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</si>
  <si>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</si>
  <si>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</si>
  <si>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</si>
  <si>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</si>
  <si>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</si>
  <si>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</si>
  <si>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</si>
  <si>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</si>
  <si>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</si>
  <si>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</si>
  <si>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</si>
  <si>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</si>
  <si>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</si>
  <si>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</si>
  <si>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</si>
  <si>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</si>
  <si>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</si>
  <si>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</si>
  <si>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</si>
  <si>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</si>
  <si>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</si>
  <si>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</si>
  <si>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</si>
  <si>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</si>
  <si>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</si>
  <si>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</si>
  <si>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</si>
  <si>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</si>
  <si>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</si>
  <si>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</si>
  <si>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</si>
  <si>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</si>
  <si>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</si>
  <si>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</si>
  <si>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</si>
  <si>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</si>
  <si>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</si>
  <si>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</si>
  <si>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</si>
  <si>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</si>
  <si>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</si>
  <si>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</si>
  <si>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</si>
  <si>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1:752</t>
  </si>
  <si>
    <t>2020-10</t>
  </si>
  <si>
    <t>月均</t>
    <phoneticPr fontId="1" type="noConversion"/>
  </si>
  <si>
    <r>
      <rPr>
        <sz val="10"/>
        <rFont val="仿宋_GB2312"/>
        <charset val="134"/>
      </rPr>
      <t>绿化率约为</t>
    </r>
    <r>
      <rPr>
        <sz val="10"/>
        <rFont val="Arial"/>
        <family val="2"/>
      </rPr>
      <t>30%</t>
    </r>
    <r>
      <rPr>
        <sz val="10"/>
        <rFont val="仿宋_GB2312"/>
        <charset val="134"/>
      </rPr>
      <t>，较好</t>
    </r>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</si>
  <si>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</si>
  <si>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</si>
  <si>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t>物业费</t>
    <phoneticPr fontId="1" type="noConversion"/>
  </si>
  <si>
    <t>有专业物业公司，物业服务保障较好</t>
    <phoneticPr fontId="1" type="noConversion"/>
  </si>
  <si>
    <t>无。</t>
    <phoneticPr fontId="1" type="noConversion"/>
  </si>
  <si>
    <r>
      <t>2021</t>
    </r>
    <r>
      <rPr>
        <sz val="11"/>
        <color theme="1"/>
        <rFont val="宋体"/>
        <family val="3"/>
        <charset val="134"/>
      </rPr>
      <t>年一季度</t>
    </r>
    <phoneticPr fontId="1" type="noConversion"/>
  </si>
  <si>
    <t>2020-12</t>
  </si>
  <si>
    <t>2020-11</t>
  </si>
  <si>
    <t>--</t>
  </si>
  <si>
    <t>居室</t>
  </si>
  <si>
    <t>户型</t>
  </si>
  <si>
    <t>朝向</t>
  </si>
  <si>
    <t>套型</t>
  </si>
  <si>
    <t>B</t>
  </si>
  <si>
    <t>B反</t>
  </si>
  <si>
    <t>南</t>
  </si>
  <si>
    <t>A反</t>
  </si>
  <si>
    <t>西</t>
  </si>
  <si>
    <t>A</t>
  </si>
  <si>
    <t>A1</t>
  </si>
  <si>
    <t>东西+北</t>
  </si>
  <si>
    <t>A1反</t>
  </si>
  <si>
    <t>2021-03</t>
  </si>
  <si>
    <t>2021-02</t>
  </si>
  <si>
    <t>2021-01</t>
  </si>
  <si>
    <t>1:578</t>
  </si>
  <si>
    <t>1:601</t>
  </si>
  <si>
    <t>1:737</t>
  </si>
  <si>
    <t>1:706</t>
  </si>
  <si>
    <t>1:545</t>
  </si>
  <si>
    <t>1:632</t>
  </si>
  <si>
    <t>1:646</t>
  </si>
  <si>
    <t>1:618</t>
  </si>
  <si>
    <t>1:652</t>
  </si>
  <si>
    <t>1:502</t>
  </si>
  <si>
    <t>1:515</t>
  </si>
  <si>
    <t>1:541</t>
  </si>
  <si>
    <t>1:600</t>
  </si>
  <si>
    <t>1:650</t>
  </si>
  <si>
    <t>1:642</t>
  </si>
  <si>
    <t>1:625</t>
  </si>
  <si>
    <t>1:666</t>
  </si>
  <si>
    <t>1:638</t>
  </si>
  <si>
    <t>1:570</t>
  </si>
  <si>
    <t>1:683</t>
  </si>
  <si>
    <t>1:734</t>
  </si>
  <si>
    <t>扬州水乡</t>
  </si>
  <si>
    <t>朝阳区</t>
  </si>
  <si>
    <t>豆各庄、黑庄户</t>
  </si>
  <si>
    <t>1:447</t>
  </si>
  <si>
    <t>1:533</t>
  </si>
  <si>
    <t>1:499</t>
  </si>
  <si>
    <t>1:705</t>
  </si>
  <si>
    <t>1:726</t>
  </si>
  <si>
    <t>1:589</t>
  </si>
  <si>
    <t>1:564</t>
  </si>
  <si>
    <t>1:547</t>
  </si>
  <si>
    <t>京城雅居</t>
  </si>
  <si>
    <t>1:661</t>
  </si>
  <si>
    <t>1:662</t>
  </si>
  <si>
    <t>1:583</t>
  </si>
  <si>
    <t>1:514</t>
  </si>
  <si>
    <t>1:605</t>
  </si>
  <si>
    <t>1:560</t>
  </si>
  <si>
    <t>富力·又一城</t>
  </si>
  <si>
    <t>1:681</t>
  </si>
  <si>
    <t>1:715</t>
  </si>
  <si>
    <t>1:743</t>
  </si>
  <si>
    <t>1:696</t>
  </si>
  <si>
    <t>1:702</t>
  </si>
  <si>
    <t>1:725</t>
  </si>
  <si>
    <t>青青家园</t>
  </si>
  <si>
    <t>1:679</t>
  </si>
  <si>
    <t>1:684</t>
  </si>
  <si>
    <t>1:562</t>
  </si>
  <si>
    <t>朝丰家园</t>
  </si>
  <si>
    <t>1:670</t>
  </si>
  <si>
    <t>1:655</t>
  </si>
  <si>
    <t>1:609</t>
  </si>
  <si>
    <t>1:653</t>
  </si>
  <si>
    <t>1:626</t>
  </si>
  <si>
    <t>怡景园（恒大御景湾）</t>
    <phoneticPr fontId="1" type="noConversion"/>
  </si>
  <si>
    <t>周边有富力又一城、恒大御景湾、京城雅园等居住小区，居住小区规模较大，入住率较高，综合评价居住区成熟度较好</t>
    <phoneticPr fontId="1" type="noConversion"/>
  </si>
  <si>
    <t>周边有恒大御景湾、朝丰家园、京城雅园等居住小区，居住小区规模较大，入住率较高，综合评价居住区成熟度较好</t>
    <phoneticPr fontId="1" type="noConversion"/>
  </si>
  <si>
    <t>周边有富力又一城、朝丰家园、京城雅园等居住小区，居住小区规模较大，入住率较高，综合评价居住区成熟度较好</t>
    <phoneticPr fontId="1" type="noConversion"/>
  </si>
  <si>
    <t>周边有公交车站（黄厂），停靠线路有专170路、457路、348路、411路等公交线路，距地铁7号线（黄厂站）约500米，综合评价交通便捷度较好</t>
    <phoneticPr fontId="1" type="noConversion"/>
  </si>
  <si>
    <t>周边有华联购物中心等，商业设施较齐备</t>
    <phoneticPr fontId="1" type="noConversion"/>
  </si>
  <si>
    <t>周边有富力又一城公园、马家湾湿地公园等，绿化面积较大，自然与人环境较好</t>
    <phoneticPr fontId="1" type="noConversion"/>
  </si>
  <si>
    <t>周边有恒大御景湾、绿丰家园、朝丰家园、京城雅园等居住小区，居住小区规模较大，入住率较高，综合评价居住区成熟度较好</t>
    <phoneticPr fontId="1" type="noConversion"/>
  </si>
  <si>
    <t>周边有绿丰休闲公园等，绿化面积较大，自然与人环境较好</t>
    <phoneticPr fontId="1" type="noConversion"/>
  </si>
  <si>
    <t>周边有京客隆、永辉超市等，商业设施较齐备</t>
    <phoneticPr fontId="1" type="noConversion"/>
  </si>
  <si>
    <t>房产名称</t>
  </si>
  <si>
    <t>楼栋</t>
  </si>
  <si>
    <t>单元</t>
  </si>
  <si>
    <t>房号</t>
  </si>
  <si>
    <t>建筑面积</t>
  </si>
  <si>
    <t>月房屋租金</t>
  </si>
  <si>
    <t>执行
租金</t>
  </si>
  <si>
    <t>怡景园6号楼0201</t>
  </si>
  <si>
    <t>06</t>
  </si>
  <si>
    <t>00</t>
  </si>
  <si>
    <t>0201</t>
  </si>
  <si>
    <t>二居室</t>
  </si>
  <si>
    <t>C2</t>
  </si>
  <si>
    <t>东北</t>
  </si>
  <si>
    <t>大套型</t>
  </si>
  <si>
    <t>怡景园6号楼0202</t>
  </si>
  <si>
    <t>0202</t>
  </si>
  <si>
    <t>东</t>
  </si>
  <si>
    <t>中套型</t>
  </si>
  <si>
    <t>怡景园6号楼0203</t>
  </si>
  <si>
    <t>0203</t>
  </si>
  <si>
    <t>怡景园6号楼0204</t>
  </si>
  <si>
    <t>0204</t>
  </si>
  <si>
    <t>怡景园6号楼0205</t>
  </si>
  <si>
    <t>0205</t>
  </si>
  <si>
    <t>怡景园6号楼0206</t>
  </si>
  <si>
    <t>0206</t>
  </si>
  <si>
    <t>零居室</t>
  </si>
  <si>
    <t>A2</t>
  </si>
  <si>
    <t>小套型</t>
  </si>
  <si>
    <t>怡景园6号楼0207</t>
  </si>
  <si>
    <t>0207</t>
  </si>
  <si>
    <t>C1反</t>
  </si>
  <si>
    <t>东南</t>
  </si>
  <si>
    <t>怡景园6号楼0208</t>
  </si>
  <si>
    <t>0208</t>
  </si>
  <si>
    <t>A2反</t>
  </si>
  <si>
    <t>怡景园6号楼0209</t>
  </si>
  <si>
    <t>0209</t>
  </si>
  <si>
    <t>C1</t>
  </si>
  <si>
    <t>西南</t>
  </si>
  <si>
    <t>怡景园6号楼0210</t>
  </si>
  <si>
    <t>0210</t>
  </si>
  <si>
    <t>怡景园6号楼0211</t>
  </si>
  <si>
    <t>0211</t>
  </si>
  <si>
    <t>怡景园6号楼0212</t>
  </si>
  <si>
    <t>0212</t>
  </si>
  <si>
    <t>怡景园6号楼0213</t>
  </si>
  <si>
    <t>0213</t>
  </si>
  <si>
    <t>怡景园6号楼0214</t>
  </si>
  <si>
    <t>0214</t>
  </si>
  <si>
    <t>怡景园6号楼0215</t>
  </si>
  <si>
    <t>0215</t>
  </si>
  <si>
    <t>怡景园6号楼0216</t>
  </si>
  <si>
    <t>0216</t>
  </si>
  <si>
    <t>C2反</t>
  </si>
  <si>
    <t>西北</t>
  </si>
  <si>
    <t>怡景园6号楼0217</t>
  </si>
  <si>
    <t>0217</t>
  </si>
  <si>
    <t>北</t>
  </si>
  <si>
    <t>怡景园6号楼0301</t>
  </si>
  <si>
    <t>0301</t>
  </si>
  <si>
    <t>怡景园6号楼0302</t>
  </si>
  <si>
    <t>0302</t>
  </si>
  <si>
    <t>怡景园6号楼0303</t>
  </si>
  <si>
    <t>0303</t>
  </si>
  <si>
    <t>怡景园6号楼0304</t>
  </si>
  <si>
    <t>0304</t>
  </si>
  <si>
    <t>怡景园6号楼0305</t>
  </si>
  <si>
    <t>0305</t>
  </si>
  <si>
    <t>怡景园6号楼0306</t>
  </si>
  <si>
    <t>0306</t>
  </si>
  <si>
    <t>怡景园6号楼0307</t>
  </si>
  <si>
    <t>0307</t>
  </si>
  <si>
    <t>怡景园6号楼0308</t>
  </si>
  <si>
    <t>0308</t>
  </si>
  <si>
    <t>怡景园6号楼0309</t>
  </si>
  <si>
    <t>0309</t>
  </si>
  <si>
    <t>怡景园6号楼0310</t>
  </si>
  <si>
    <t>0310</t>
  </si>
  <si>
    <t>怡景园6号楼0311</t>
  </si>
  <si>
    <t>0311</t>
  </si>
  <si>
    <t>怡景园6号楼0312</t>
  </si>
  <si>
    <t>0312</t>
  </si>
  <si>
    <t>怡景园6号楼0313</t>
  </si>
  <si>
    <t>0313</t>
  </si>
  <si>
    <t>怡景园6号楼0314</t>
  </si>
  <si>
    <t>0314</t>
  </si>
  <si>
    <t>怡景园6号楼0315</t>
  </si>
  <si>
    <t>0315</t>
  </si>
  <si>
    <t>怡景园6号楼0316</t>
  </si>
  <si>
    <t>0316</t>
  </si>
  <si>
    <t>怡景园6号楼0317</t>
  </si>
  <si>
    <t>0317</t>
  </si>
  <si>
    <t>怡景园6号楼0401</t>
  </si>
  <si>
    <t>0401</t>
  </si>
  <si>
    <t>怡景园6号楼0402</t>
  </si>
  <si>
    <t>0402</t>
  </si>
  <si>
    <t>怡景园6号楼0403</t>
  </si>
  <si>
    <t>0403</t>
  </si>
  <si>
    <t>怡景园6号楼0404</t>
  </si>
  <si>
    <t>0404</t>
  </si>
  <si>
    <t>怡景园6号楼0405</t>
  </si>
  <si>
    <t>0405</t>
  </si>
  <si>
    <t>怡景园6号楼0406</t>
  </si>
  <si>
    <t>0406</t>
  </si>
  <si>
    <t>怡景园6号楼0407</t>
  </si>
  <si>
    <t>0407</t>
  </si>
  <si>
    <t>怡景园6号楼0408</t>
  </si>
  <si>
    <t>0408</t>
  </si>
  <si>
    <t>怡景园6号楼0409</t>
  </si>
  <si>
    <t>0409</t>
  </si>
  <si>
    <t>怡景园6号楼0410</t>
  </si>
  <si>
    <t>0410</t>
  </si>
  <si>
    <t>怡景园6号楼0411</t>
  </si>
  <si>
    <t>0411</t>
  </si>
  <si>
    <t>怡景园6号楼0412</t>
  </si>
  <si>
    <t>0412</t>
  </si>
  <si>
    <t>怡景园6号楼0413</t>
  </si>
  <si>
    <t>0413</t>
  </si>
  <si>
    <t>怡景园6号楼0414</t>
  </si>
  <si>
    <t>0414</t>
  </si>
  <si>
    <t>怡景园6号楼0415</t>
  </si>
  <si>
    <t>0415</t>
  </si>
  <si>
    <t>怡景园6号楼0416</t>
  </si>
  <si>
    <t>0416</t>
  </si>
  <si>
    <t>怡景园6号楼0417</t>
  </si>
  <si>
    <t>0417</t>
  </si>
  <si>
    <t>怡景园6号楼0501</t>
  </si>
  <si>
    <t>0501</t>
  </si>
  <si>
    <t>怡景园6号楼0502</t>
  </si>
  <si>
    <t>0502</t>
  </si>
  <si>
    <t>怡景园6号楼0503</t>
  </si>
  <si>
    <t>0503</t>
  </si>
  <si>
    <t>怡景园6号楼0504</t>
  </si>
  <si>
    <t>0504</t>
  </si>
  <si>
    <t>怡景园6号楼0505</t>
  </si>
  <si>
    <t>0505</t>
  </si>
  <si>
    <t>怡景园6号楼0506</t>
  </si>
  <si>
    <t>0506</t>
  </si>
  <si>
    <t>怡景园6号楼0507</t>
  </si>
  <si>
    <t>0507</t>
  </si>
  <si>
    <t>怡景园6号楼0508</t>
  </si>
  <si>
    <t>0508</t>
  </si>
  <si>
    <t>怡景园6号楼0509</t>
  </si>
  <si>
    <t>0509</t>
  </si>
  <si>
    <t>怡景园6号楼0510</t>
  </si>
  <si>
    <t>0510</t>
  </si>
  <si>
    <t>怡景园6号楼0511</t>
  </si>
  <si>
    <t>0511</t>
  </si>
  <si>
    <t>怡景园6号楼0512</t>
  </si>
  <si>
    <t>0512</t>
  </si>
  <si>
    <t>怡景园6号楼0513</t>
  </si>
  <si>
    <t>0513</t>
  </si>
  <si>
    <t>怡景园6号楼0514</t>
  </si>
  <si>
    <t>0514</t>
  </si>
  <si>
    <t>怡景园6号楼0515</t>
  </si>
  <si>
    <t>0515</t>
  </si>
  <si>
    <t>怡景园6号楼0516</t>
  </si>
  <si>
    <t>0516</t>
  </si>
  <si>
    <t>怡景园6号楼0517</t>
  </si>
  <si>
    <t>0517</t>
  </si>
  <si>
    <t>怡景园6号楼0601</t>
  </si>
  <si>
    <t>0601</t>
  </si>
  <si>
    <t>怡景园6号楼0602</t>
  </si>
  <si>
    <t>0602</t>
  </si>
  <si>
    <t>怡景园6号楼0603</t>
  </si>
  <si>
    <t>0603</t>
  </si>
  <si>
    <t>怡景园6号楼0604</t>
  </si>
  <si>
    <t>0604</t>
  </si>
  <si>
    <t>怡景园6号楼0605</t>
  </si>
  <si>
    <t>0605</t>
  </si>
  <si>
    <t>怡景园6号楼0606</t>
  </si>
  <si>
    <t>0606</t>
  </si>
  <si>
    <t>怡景园6号楼0607</t>
  </si>
  <si>
    <t>0607</t>
  </si>
  <si>
    <t>怡景园6号楼0608</t>
  </si>
  <si>
    <t>0608</t>
  </si>
  <si>
    <t>怡景园6号楼0609</t>
  </si>
  <si>
    <t>0609</t>
  </si>
  <si>
    <t>怡景园6号楼0610</t>
  </si>
  <si>
    <t>0610</t>
  </si>
  <si>
    <t>怡景园6号楼0611</t>
  </si>
  <si>
    <t>0611</t>
  </si>
  <si>
    <t>怡景园6号楼0612</t>
  </si>
  <si>
    <t>0612</t>
  </si>
  <si>
    <t>怡景园6号楼0613</t>
  </si>
  <si>
    <t>0613</t>
  </si>
  <si>
    <t>怡景园6号楼0614</t>
  </si>
  <si>
    <t>0614</t>
  </si>
  <si>
    <t>怡景园6号楼0615</t>
  </si>
  <si>
    <t>0615</t>
  </si>
  <si>
    <t>怡景园6号楼0616</t>
  </si>
  <si>
    <t>0616</t>
  </si>
  <si>
    <t>怡景园6号楼0617</t>
  </si>
  <si>
    <t>0617</t>
  </si>
  <si>
    <t>怡景园6号楼0701</t>
  </si>
  <si>
    <t>0701</t>
  </si>
  <si>
    <t>怡景园6号楼0702</t>
  </si>
  <si>
    <t>0702</t>
  </si>
  <si>
    <t>怡景园6号楼0703</t>
  </si>
  <si>
    <t>0703</t>
  </si>
  <si>
    <t>怡景园6号楼0704</t>
  </si>
  <si>
    <t>0704</t>
  </si>
  <si>
    <t>怡景园6号楼0705</t>
  </si>
  <si>
    <t>0705</t>
  </si>
  <si>
    <t>怡景园6号楼0706</t>
  </si>
  <si>
    <t>0706</t>
  </si>
  <si>
    <t>怡景园6号楼0707</t>
  </si>
  <si>
    <t>0707</t>
  </si>
  <si>
    <t>怡景园6号楼0708</t>
  </si>
  <si>
    <t>0708</t>
  </si>
  <si>
    <t>怡景园6号楼0709</t>
  </si>
  <si>
    <t>0709</t>
  </si>
  <si>
    <t>怡景园6号楼0710</t>
  </si>
  <si>
    <t>0710</t>
  </si>
  <si>
    <t>怡景园6号楼0711</t>
  </si>
  <si>
    <t>0711</t>
  </si>
  <si>
    <t>怡景园6号楼0712</t>
  </si>
  <si>
    <t>0712</t>
  </si>
  <si>
    <t>怡景园6号楼0713</t>
  </si>
  <si>
    <t>0713</t>
  </si>
  <si>
    <t>怡景园6号楼0714</t>
  </si>
  <si>
    <t>0714</t>
  </si>
  <si>
    <t>怡景园6号楼0715</t>
  </si>
  <si>
    <t>0715</t>
  </si>
  <si>
    <t>怡景园6号楼0716</t>
  </si>
  <si>
    <t>0716</t>
  </si>
  <si>
    <t>怡景园6号楼0717</t>
  </si>
  <si>
    <t>0717</t>
  </si>
  <si>
    <t>怡景园6号楼0801</t>
  </si>
  <si>
    <t>0801</t>
  </si>
  <si>
    <t>怡景园6号楼0802</t>
  </si>
  <si>
    <t>0802</t>
  </si>
  <si>
    <t>怡景园6号楼0803</t>
  </si>
  <si>
    <t>0803</t>
  </si>
  <si>
    <t>怡景园6号楼0804</t>
  </si>
  <si>
    <t>0804</t>
  </si>
  <si>
    <t>怡景园6号楼0805</t>
  </si>
  <si>
    <t>0805</t>
  </si>
  <si>
    <t>怡景园6号楼0806</t>
  </si>
  <si>
    <t>0806</t>
  </si>
  <si>
    <t>怡景园6号楼0807</t>
  </si>
  <si>
    <t>0807</t>
  </si>
  <si>
    <t>怡景园6号楼0808</t>
  </si>
  <si>
    <t>0808</t>
  </si>
  <si>
    <t>怡景园6号楼0809</t>
  </si>
  <si>
    <t>0809</t>
  </si>
  <si>
    <t>怡景园6号楼0810</t>
  </si>
  <si>
    <t>0810</t>
  </si>
  <si>
    <t>怡景园6号楼0811</t>
  </si>
  <si>
    <t>0811</t>
  </si>
  <si>
    <t>怡景园6号楼0812</t>
  </si>
  <si>
    <t>0812</t>
  </si>
  <si>
    <t>怡景园6号楼0813</t>
  </si>
  <si>
    <t>0813</t>
  </si>
  <si>
    <t>怡景园6号楼0814</t>
  </si>
  <si>
    <t>0814</t>
  </si>
  <si>
    <t>怡景园6号楼0815</t>
  </si>
  <si>
    <t>0815</t>
  </si>
  <si>
    <t>怡景园6号楼0816</t>
  </si>
  <si>
    <t>0816</t>
  </si>
  <si>
    <t>怡景园6号楼0817</t>
  </si>
  <si>
    <t>0817</t>
  </si>
  <si>
    <t>怡景园6号楼0901</t>
  </si>
  <si>
    <t>0901</t>
  </si>
  <si>
    <t>怡景园6号楼0902</t>
  </si>
  <si>
    <t>0902</t>
  </si>
  <si>
    <t>怡景园6号楼0903</t>
  </si>
  <si>
    <t>0903</t>
  </si>
  <si>
    <t>怡景园6号楼0904</t>
  </si>
  <si>
    <t>0904</t>
  </si>
  <si>
    <t>怡景园6号楼0905</t>
  </si>
  <si>
    <t>0905</t>
  </si>
  <si>
    <t>怡景园6号楼0906</t>
  </si>
  <si>
    <t>0906</t>
  </si>
  <si>
    <t>怡景园6号楼0907</t>
  </si>
  <si>
    <t>0907</t>
  </si>
  <si>
    <t>怡景园6号楼0908</t>
  </si>
  <si>
    <t>0908</t>
  </si>
  <si>
    <t>怡景园6号楼0909</t>
  </si>
  <si>
    <t>0909</t>
  </si>
  <si>
    <t>怡景园6号楼0910</t>
  </si>
  <si>
    <t>0910</t>
  </si>
  <si>
    <t>怡景园6号楼0911</t>
  </si>
  <si>
    <t>0911</t>
  </si>
  <si>
    <t>怡景园6号楼0912</t>
  </si>
  <si>
    <t>0912</t>
  </si>
  <si>
    <t>怡景园6号楼0913</t>
  </si>
  <si>
    <t>0913</t>
  </si>
  <si>
    <t>怡景园6号楼0914</t>
  </si>
  <si>
    <t>0914</t>
  </si>
  <si>
    <t>怡景园6号楼0915</t>
  </si>
  <si>
    <t>0915</t>
  </si>
  <si>
    <t>怡景园6号楼0916</t>
  </si>
  <si>
    <t>0916</t>
  </si>
  <si>
    <t>怡景园6号楼0917</t>
  </si>
  <si>
    <t>0917</t>
  </si>
  <si>
    <t>怡景园6号楼1001</t>
  </si>
  <si>
    <t>1001</t>
  </si>
  <si>
    <t>怡景园6号楼1002</t>
  </si>
  <si>
    <t>1002</t>
  </si>
  <si>
    <t>怡景园6号楼1003</t>
  </si>
  <si>
    <t>1003</t>
  </si>
  <si>
    <t>怡景园6号楼1004</t>
  </si>
  <si>
    <t>1004</t>
  </si>
  <si>
    <t>怡景园6号楼1005</t>
  </si>
  <si>
    <t>1005</t>
  </si>
  <si>
    <t>怡景园6号楼1006</t>
  </si>
  <si>
    <t>1006</t>
  </si>
  <si>
    <t>怡景园6号楼1007</t>
  </si>
  <si>
    <t>1007</t>
  </si>
  <si>
    <t>怡景园6号楼1008</t>
  </si>
  <si>
    <t>1008</t>
  </si>
  <si>
    <t>怡景园6号楼1009</t>
  </si>
  <si>
    <t>1009</t>
  </si>
  <si>
    <t>怡景园6号楼1010</t>
  </si>
  <si>
    <t>1010</t>
  </si>
  <si>
    <t>怡景园6号楼1011</t>
  </si>
  <si>
    <t>1011</t>
  </si>
  <si>
    <t>怡景园6号楼1012</t>
  </si>
  <si>
    <t>1012</t>
  </si>
  <si>
    <t>怡景园6号楼1013</t>
  </si>
  <si>
    <t>1013</t>
  </si>
  <si>
    <t>怡景园6号楼1014</t>
  </si>
  <si>
    <t>1014</t>
  </si>
  <si>
    <t>怡景园6号楼1015</t>
  </si>
  <si>
    <t>1015</t>
  </si>
  <si>
    <t>怡景园6号楼1016</t>
  </si>
  <si>
    <t>1016</t>
  </si>
  <si>
    <t>怡景园6号楼1017</t>
  </si>
  <si>
    <t>1017</t>
  </si>
  <si>
    <t>怡景园6号楼1101</t>
  </si>
  <si>
    <t>1101</t>
  </si>
  <si>
    <t>怡景园6号楼1102</t>
  </si>
  <si>
    <t>1102</t>
  </si>
  <si>
    <t>怡景园6号楼1103</t>
  </si>
  <si>
    <t>1103</t>
  </si>
  <si>
    <t>怡景园6号楼1104</t>
  </si>
  <si>
    <t>1104</t>
  </si>
  <si>
    <t>怡景园6号楼1105</t>
  </si>
  <si>
    <t>1105</t>
  </si>
  <si>
    <t>怡景园6号楼1106</t>
  </si>
  <si>
    <t>1106</t>
  </si>
  <si>
    <t>怡景园6号楼1107</t>
  </si>
  <si>
    <t>1107</t>
  </si>
  <si>
    <t>怡景园6号楼1108</t>
  </si>
  <si>
    <t>1108</t>
  </si>
  <si>
    <t>怡景园6号楼1109</t>
  </si>
  <si>
    <t>1109</t>
  </si>
  <si>
    <t>怡景园6号楼1110</t>
  </si>
  <si>
    <t>1110</t>
  </si>
  <si>
    <t>怡景园6号楼1111</t>
  </si>
  <si>
    <t>1111</t>
  </si>
  <si>
    <t>怡景园6号楼1112</t>
  </si>
  <si>
    <t>1112</t>
  </si>
  <si>
    <t>怡景园6号楼1113</t>
  </si>
  <si>
    <t>1113</t>
  </si>
  <si>
    <t>怡景园6号楼1114</t>
  </si>
  <si>
    <t>1114</t>
  </si>
  <si>
    <t>怡景园6号楼1115</t>
  </si>
  <si>
    <t>1115</t>
  </si>
  <si>
    <t>怡景园6号楼1116</t>
  </si>
  <si>
    <t>1116</t>
  </si>
  <si>
    <t>怡景园6号楼1117</t>
  </si>
  <si>
    <t>1117</t>
  </si>
  <si>
    <t>怡景园6号楼1201</t>
  </si>
  <si>
    <t>1201</t>
  </si>
  <si>
    <t>怡景园6号楼1202</t>
  </si>
  <si>
    <t>1202</t>
  </si>
  <si>
    <t>怡景园6号楼1203</t>
  </si>
  <si>
    <t>1203</t>
  </si>
  <si>
    <t>怡景园6号楼1204</t>
  </si>
  <si>
    <t>1204</t>
  </si>
  <si>
    <t>怡景园6号楼1205</t>
  </si>
  <si>
    <t>1205</t>
  </si>
  <si>
    <t>怡景园6号楼1206</t>
  </si>
  <si>
    <t>1206</t>
  </si>
  <si>
    <t>怡景园6号楼1207</t>
  </si>
  <si>
    <t>1207</t>
  </si>
  <si>
    <t>怡景园6号楼1208</t>
  </si>
  <si>
    <t>1208</t>
  </si>
  <si>
    <t>怡景园6号楼1209</t>
  </si>
  <si>
    <t>1209</t>
  </si>
  <si>
    <t>怡景园6号楼1210</t>
  </si>
  <si>
    <t>1210</t>
  </si>
  <si>
    <t>怡景园6号楼1211</t>
  </si>
  <si>
    <t>1211</t>
  </si>
  <si>
    <t>怡景园6号楼1212</t>
  </si>
  <si>
    <t>1212</t>
  </si>
  <si>
    <t>怡景园6号楼1213</t>
  </si>
  <si>
    <t>1213</t>
  </si>
  <si>
    <t>怡景园6号楼1214</t>
  </si>
  <si>
    <t>1214</t>
  </si>
  <si>
    <t>怡景园6号楼1215</t>
  </si>
  <si>
    <t>1215</t>
  </si>
  <si>
    <t>怡景园6号楼1216</t>
  </si>
  <si>
    <t>1216</t>
  </si>
  <si>
    <t>怡景园6号楼1217</t>
  </si>
  <si>
    <t>1217</t>
  </si>
  <si>
    <t>怡景园6号楼1301</t>
  </si>
  <si>
    <t>1301</t>
  </si>
  <si>
    <t>怡景园6号楼1302</t>
  </si>
  <si>
    <t>1302</t>
  </si>
  <si>
    <t>怡景园6号楼1303</t>
  </si>
  <si>
    <t>1303</t>
  </si>
  <si>
    <t>怡景园6号楼1304</t>
  </si>
  <si>
    <t>1304</t>
  </si>
  <si>
    <t>怡景园6号楼1305</t>
  </si>
  <si>
    <t>1305</t>
  </si>
  <si>
    <t>怡景园6号楼1306</t>
  </si>
  <si>
    <t>1306</t>
  </si>
  <si>
    <t>怡景园6号楼1307</t>
  </si>
  <si>
    <t>1307</t>
  </si>
  <si>
    <t>怡景园6号楼1308</t>
  </si>
  <si>
    <t>1308</t>
  </si>
  <si>
    <t>怡景园6号楼1309</t>
  </si>
  <si>
    <t>1309</t>
  </si>
  <si>
    <t>怡景园6号楼1310</t>
  </si>
  <si>
    <t>1310</t>
  </si>
  <si>
    <t>怡景园6号楼1311</t>
  </si>
  <si>
    <t>1311</t>
  </si>
  <si>
    <t>怡景园6号楼1312</t>
  </si>
  <si>
    <t>1312</t>
  </si>
  <si>
    <t>怡景园6号楼1313</t>
  </si>
  <si>
    <t>1313</t>
  </si>
  <si>
    <t>怡景园6号楼1314</t>
  </si>
  <si>
    <t>1314</t>
  </si>
  <si>
    <t>怡景园6号楼1315</t>
  </si>
  <si>
    <t>1315</t>
  </si>
  <si>
    <t>怡景园6号楼1316</t>
  </si>
  <si>
    <t>1316</t>
  </si>
  <si>
    <t>怡景园6号楼1317</t>
  </si>
  <si>
    <t>1317</t>
  </si>
  <si>
    <t>怡景园6号楼1401</t>
  </si>
  <si>
    <t>1401</t>
  </si>
  <si>
    <t>怡景园6号楼1402</t>
  </si>
  <si>
    <t>1402</t>
  </si>
  <si>
    <t>怡景园6号楼1403</t>
  </si>
  <si>
    <t>1403</t>
  </si>
  <si>
    <t>怡景园6号楼1404</t>
  </si>
  <si>
    <t>1404</t>
  </si>
  <si>
    <t>怡景园6号楼1405</t>
  </si>
  <si>
    <t>1405</t>
  </si>
  <si>
    <t>怡景园6号楼1406</t>
  </si>
  <si>
    <t>1406</t>
  </si>
  <si>
    <t>怡景园6号楼1407</t>
  </si>
  <si>
    <t>1407</t>
  </si>
  <si>
    <t>怡景园6号楼1408</t>
  </si>
  <si>
    <t>1408</t>
  </si>
  <si>
    <t>怡景园6号楼1409</t>
  </si>
  <si>
    <t>1409</t>
  </si>
  <si>
    <t>怡景园6号楼1410</t>
  </si>
  <si>
    <t>1410</t>
  </si>
  <si>
    <t>怡景园6号楼1411</t>
  </si>
  <si>
    <t>1411</t>
  </si>
  <si>
    <t>怡景园6号楼1412</t>
  </si>
  <si>
    <t>1412</t>
  </si>
  <si>
    <t>怡景园6号楼1413</t>
  </si>
  <si>
    <t>1413</t>
  </si>
  <si>
    <t>怡景园6号楼1414</t>
  </si>
  <si>
    <t>1414</t>
  </si>
  <si>
    <t>怡景园6号楼1415</t>
  </si>
  <si>
    <t>1415</t>
  </si>
  <si>
    <t>怡景园6号楼1416</t>
  </si>
  <si>
    <t>1416</t>
  </si>
  <si>
    <t>怡景园6号楼1417</t>
  </si>
  <si>
    <t>1417</t>
  </si>
  <si>
    <t>怡景园6号楼1501</t>
  </si>
  <si>
    <t>1501</t>
  </si>
  <si>
    <t>怡景园6号楼1502</t>
  </si>
  <si>
    <t>1502</t>
  </si>
  <si>
    <t>怡景园6号楼1503</t>
  </si>
  <si>
    <t>1503</t>
  </si>
  <si>
    <t>怡景园6号楼1504</t>
  </si>
  <si>
    <t>1504</t>
  </si>
  <si>
    <t>怡景园6号楼1505</t>
  </si>
  <si>
    <t>1505</t>
  </si>
  <si>
    <t>怡景园6号楼1506</t>
  </si>
  <si>
    <t>1506</t>
  </si>
  <si>
    <t>怡景园6号楼1507</t>
  </si>
  <si>
    <t>1507</t>
  </si>
  <si>
    <t>怡景园6号楼1508</t>
  </si>
  <si>
    <t>1508</t>
  </si>
  <si>
    <t>怡景园6号楼1509</t>
  </si>
  <si>
    <t>1509</t>
  </si>
  <si>
    <t>怡景园6号楼1510</t>
  </si>
  <si>
    <t>1510</t>
  </si>
  <si>
    <t>怡景园6号楼1511</t>
  </si>
  <si>
    <t>1511</t>
  </si>
  <si>
    <t>怡景园6号楼1512</t>
  </si>
  <si>
    <t>1512</t>
  </si>
  <si>
    <t>怡景园6号楼1513</t>
  </si>
  <si>
    <t>1513</t>
  </si>
  <si>
    <t>怡景园6号楼1514</t>
  </si>
  <si>
    <t>1514</t>
  </si>
  <si>
    <t>怡景园6号楼1515</t>
  </si>
  <si>
    <t>1515</t>
  </si>
  <si>
    <t>怡景园6号楼1516</t>
  </si>
  <si>
    <t>1516</t>
  </si>
  <si>
    <t>怡景园6号楼1517</t>
  </si>
  <si>
    <t>1517</t>
  </si>
  <si>
    <t>怡景园6号楼1601</t>
  </si>
  <si>
    <t>1601</t>
  </si>
  <si>
    <t>怡景园6号楼1602</t>
  </si>
  <si>
    <t>1602</t>
  </si>
  <si>
    <t>怡景园6号楼1603</t>
  </si>
  <si>
    <t>1603</t>
  </si>
  <si>
    <t>怡景园6号楼1604</t>
  </si>
  <si>
    <t>1604</t>
  </si>
  <si>
    <t>怡景园6号楼1605</t>
  </si>
  <si>
    <t>1605</t>
  </si>
  <si>
    <t>怡景园6号楼1606</t>
  </si>
  <si>
    <t>1606</t>
  </si>
  <si>
    <t>怡景园6号楼1607</t>
  </si>
  <si>
    <t>1607</t>
  </si>
  <si>
    <t>怡景园6号楼1608</t>
  </si>
  <si>
    <t>1608</t>
  </si>
  <si>
    <t>怡景园6号楼1609</t>
  </si>
  <si>
    <t>1609</t>
  </si>
  <si>
    <t>怡景园6号楼1610</t>
  </si>
  <si>
    <t>1610</t>
  </si>
  <si>
    <t>怡景园6号楼1611</t>
  </si>
  <si>
    <t>1611</t>
  </si>
  <si>
    <t>怡景园6号楼1612</t>
  </si>
  <si>
    <t>1612</t>
  </si>
  <si>
    <t>怡景园6号楼1613</t>
  </si>
  <si>
    <t>1613</t>
  </si>
  <si>
    <t>怡景园6号楼1614</t>
  </si>
  <si>
    <t>1614</t>
  </si>
  <si>
    <t>怡景园6号楼1615</t>
  </si>
  <si>
    <t>1615</t>
  </si>
  <si>
    <t>怡景园6号楼1616</t>
  </si>
  <si>
    <t>1616</t>
  </si>
  <si>
    <t>怡景园6号楼1617</t>
  </si>
  <si>
    <t>1617</t>
  </si>
  <si>
    <t>怡景园6号楼1701</t>
  </si>
  <si>
    <t>1701</t>
  </si>
  <si>
    <t>怡景园6号楼1702</t>
  </si>
  <si>
    <t>1702</t>
  </si>
  <si>
    <t>怡景园6号楼1703</t>
  </si>
  <si>
    <t>1703</t>
  </si>
  <si>
    <t>怡景园6号楼1704</t>
  </si>
  <si>
    <t>1704</t>
  </si>
  <si>
    <t>怡景园6号楼1705</t>
  </si>
  <si>
    <t>1705</t>
  </si>
  <si>
    <t>怡景园6号楼1706</t>
  </si>
  <si>
    <t>1706</t>
  </si>
  <si>
    <t>怡景园6号楼1707</t>
  </si>
  <si>
    <t>1707</t>
  </si>
  <si>
    <t>怡景园6号楼1708</t>
  </si>
  <si>
    <t>1708</t>
  </si>
  <si>
    <t>怡景园6号楼1709</t>
  </si>
  <si>
    <t>1709</t>
  </si>
  <si>
    <t>怡景园6号楼1710</t>
  </si>
  <si>
    <t>1710</t>
  </si>
  <si>
    <t>怡景园6号楼1711</t>
  </si>
  <si>
    <t>1711</t>
  </si>
  <si>
    <t>怡景园6号楼1712</t>
  </si>
  <si>
    <t>1712</t>
  </si>
  <si>
    <t>怡景园6号楼1713</t>
  </si>
  <si>
    <t>1713</t>
  </si>
  <si>
    <t>怡景园6号楼1714</t>
  </si>
  <si>
    <t>1714</t>
  </si>
  <si>
    <t>怡景园6号楼1715</t>
  </si>
  <si>
    <t>1715</t>
  </si>
  <si>
    <t>怡景园6号楼1716</t>
  </si>
  <si>
    <t>1716</t>
  </si>
  <si>
    <t>怡景园6号楼1717</t>
  </si>
  <si>
    <t>1717</t>
  </si>
  <si>
    <t>怡景园6号楼1801</t>
  </si>
  <si>
    <t>1801</t>
  </si>
  <si>
    <t>怡景园6号楼1802</t>
  </si>
  <si>
    <t>1802</t>
  </si>
  <si>
    <t>怡景园6号楼1803</t>
  </si>
  <si>
    <t>1803</t>
  </si>
  <si>
    <t>怡景园6号楼1804</t>
  </si>
  <si>
    <t>1804</t>
  </si>
  <si>
    <t>怡景园6号楼1805</t>
  </si>
  <si>
    <t>1805</t>
  </si>
  <si>
    <t>怡景园6号楼1806</t>
  </si>
  <si>
    <t>1806</t>
  </si>
  <si>
    <t>怡景园6号楼1807</t>
  </si>
  <si>
    <t>1807</t>
  </si>
  <si>
    <t>怡景园6号楼1808</t>
  </si>
  <si>
    <t>1808</t>
  </si>
  <si>
    <t>怡景园6号楼1809</t>
  </si>
  <si>
    <t>1809</t>
  </si>
  <si>
    <t>怡景园6号楼1810</t>
  </si>
  <si>
    <t>1810</t>
  </si>
  <si>
    <t>怡景园6号楼1811</t>
  </si>
  <si>
    <t>1811</t>
  </si>
  <si>
    <t>怡景园6号楼1812</t>
  </si>
  <si>
    <t>1812</t>
  </si>
  <si>
    <t>怡景园6号楼1813</t>
  </si>
  <si>
    <t>1813</t>
  </si>
  <si>
    <t>怡景园6号楼1814</t>
  </si>
  <si>
    <t>1814</t>
  </si>
  <si>
    <t>怡景园6号楼1815</t>
  </si>
  <si>
    <t>1815</t>
  </si>
  <si>
    <t>怡景园6号楼1816</t>
  </si>
  <si>
    <t>1816</t>
  </si>
  <si>
    <t>怡景园6号楼1817</t>
  </si>
  <si>
    <t>1817</t>
  </si>
  <si>
    <t>怡景园6号楼1901</t>
  </si>
  <si>
    <t>1901</t>
  </si>
  <si>
    <t>怡景园6号楼1902</t>
  </si>
  <si>
    <t>1902</t>
  </si>
  <si>
    <t>怡景园6号楼1903</t>
  </si>
  <si>
    <t>1903</t>
  </si>
  <si>
    <t>怡景园6号楼1904</t>
  </si>
  <si>
    <t>1904</t>
  </si>
  <si>
    <t>怡景园6号楼1905</t>
  </si>
  <si>
    <t>1905</t>
  </si>
  <si>
    <t>怡景园6号楼1906</t>
  </si>
  <si>
    <t>1906</t>
  </si>
  <si>
    <t>怡景园6号楼1907</t>
  </si>
  <si>
    <t>1907</t>
  </si>
  <si>
    <t>怡景园6号楼1908</t>
  </si>
  <si>
    <t>1908</t>
  </si>
  <si>
    <t>怡景园6号楼1909</t>
  </si>
  <si>
    <t>1909</t>
  </si>
  <si>
    <t>怡景园6号楼1910</t>
  </si>
  <si>
    <t>1910</t>
  </si>
  <si>
    <t>怡景园6号楼1911</t>
  </si>
  <si>
    <t>1911</t>
  </si>
  <si>
    <t>怡景园6号楼1912</t>
  </si>
  <si>
    <t>1912</t>
  </si>
  <si>
    <t>怡景园6号楼1913</t>
  </si>
  <si>
    <t>1913</t>
  </si>
  <si>
    <t>怡景园6号楼1914</t>
  </si>
  <si>
    <t>1914</t>
  </si>
  <si>
    <t>怡景园6号楼1915</t>
  </si>
  <si>
    <t>1915</t>
  </si>
  <si>
    <t>怡景园6号楼1916</t>
  </si>
  <si>
    <t>1916</t>
  </si>
  <si>
    <t>怡景园6号楼1917</t>
  </si>
  <si>
    <t>1917</t>
  </si>
  <si>
    <t>怡景园6号楼2001</t>
  </si>
  <si>
    <t>2001</t>
  </si>
  <si>
    <t>怡景园6号楼2002</t>
  </si>
  <si>
    <t>2002</t>
  </si>
  <si>
    <t>怡景园6号楼2003</t>
  </si>
  <si>
    <t>2003</t>
  </si>
  <si>
    <t>怡景园6号楼2004</t>
  </si>
  <si>
    <t>2004</t>
  </si>
  <si>
    <t>怡景园6号楼2005</t>
  </si>
  <si>
    <t>2005</t>
  </si>
  <si>
    <t>怡景园6号楼2006</t>
  </si>
  <si>
    <t>2006</t>
  </si>
  <si>
    <t>怡景园6号楼2007</t>
  </si>
  <si>
    <t>2007</t>
  </si>
  <si>
    <t>怡景园6号楼2008</t>
  </si>
  <si>
    <t>2008</t>
  </si>
  <si>
    <t>怡景园6号楼2009</t>
  </si>
  <si>
    <t>2009</t>
  </si>
  <si>
    <t>怡景园6号楼2010</t>
  </si>
  <si>
    <t>2010</t>
  </si>
  <si>
    <t>怡景园6号楼2011</t>
  </si>
  <si>
    <t>2011</t>
  </si>
  <si>
    <t>怡景园6号楼2012</t>
  </si>
  <si>
    <t>2012</t>
  </si>
  <si>
    <t>怡景园6号楼2013</t>
  </si>
  <si>
    <t>2013</t>
  </si>
  <si>
    <t>怡景园6号楼2014</t>
  </si>
  <si>
    <t>2014</t>
  </si>
  <si>
    <t>怡景园6号楼2015</t>
  </si>
  <si>
    <t>2015</t>
  </si>
  <si>
    <t>怡景园6号楼2016</t>
  </si>
  <si>
    <t>2016</t>
  </si>
  <si>
    <t>怡景园6号楼2017</t>
  </si>
  <si>
    <t>2017</t>
  </si>
  <si>
    <t>怡景园6号楼2101</t>
  </si>
  <si>
    <t>2101</t>
  </si>
  <si>
    <t>怡景园6号楼2102</t>
  </si>
  <si>
    <t>2102</t>
  </si>
  <si>
    <t>怡景园6号楼2103</t>
  </si>
  <si>
    <t>2103</t>
  </si>
  <si>
    <t>怡景园6号楼2104</t>
  </si>
  <si>
    <t>2104</t>
  </si>
  <si>
    <t>怡景园6号楼2105</t>
  </si>
  <si>
    <t>2105</t>
  </si>
  <si>
    <t>怡景园6号楼2106</t>
  </si>
  <si>
    <t>2106</t>
  </si>
  <si>
    <t>怡景园6号楼2107</t>
  </si>
  <si>
    <t>2107</t>
  </si>
  <si>
    <t>怡景园6号楼2108</t>
  </si>
  <si>
    <t>2108</t>
  </si>
  <si>
    <t>怡景园6号楼2109</t>
  </si>
  <si>
    <t>2109</t>
  </si>
  <si>
    <t>怡景园6号楼2110</t>
  </si>
  <si>
    <t>2110</t>
  </si>
  <si>
    <t>怡景园6号楼2111</t>
  </si>
  <si>
    <t>2111</t>
  </si>
  <si>
    <t>怡景园6号楼2112</t>
  </si>
  <si>
    <t>2112</t>
  </si>
  <si>
    <t>怡景园6号楼2113</t>
  </si>
  <si>
    <t>2113</t>
  </si>
  <si>
    <t>怡景园6号楼2114</t>
  </si>
  <si>
    <t>2114</t>
  </si>
  <si>
    <t>怡景园6号楼2115</t>
  </si>
  <si>
    <t>2115</t>
  </si>
  <si>
    <t>怡景园6号楼2116</t>
  </si>
  <si>
    <t>2116</t>
  </si>
  <si>
    <t>怡景园6号楼2117</t>
  </si>
  <si>
    <t>2117</t>
  </si>
  <si>
    <t>怡景园7号楼0201</t>
  </si>
  <si>
    <t>07</t>
  </si>
  <si>
    <t>D反</t>
  </si>
  <si>
    <t>怡景园7号楼0202</t>
  </si>
  <si>
    <t>怡景园7号楼0203</t>
  </si>
  <si>
    <t>怡景园7号楼0204</t>
  </si>
  <si>
    <t>怡景园7号楼0205</t>
  </si>
  <si>
    <t>怡景园7号楼0206</t>
  </si>
  <si>
    <t>C反</t>
  </si>
  <si>
    <t>怡景园7号楼0207</t>
  </si>
  <si>
    <t>怡景园7号楼0208</t>
  </si>
  <si>
    <t>怡景园7号楼0209</t>
  </si>
  <si>
    <t>怡景园7号楼0210</t>
  </si>
  <si>
    <t>怡景园7号楼0211</t>
  </si>
  <si>
    <t>怡景园7号楼0212</t>
  </si>
  <si>
    <t>C</t>
  </si>
  <si>
    <t>怡景园7号楼0213</t>
  </si>
  <si>
    <t>怡景园7号楼0214</t>
  </si>
  <si>
    <t>怡景园7号楼0215</t>
  </si>
  <si>
    <t>怡景园7号楼0216</t>
  </si>
  <si>
    <t>怡景园7号楼0217</t>
  </si>
  <si>
    <t>D</t>
  </si>
  <si>
    <t>怡景园7号楼0301</t>
  </si>
  <si>
    <t>怡景园7号楼0302</t>
  </si>
  <si>
    <t>怡景园7号楼0303</t>
  </si>
  <si>
    <t>怡景园7号楼0304</t>
  </si>
  <si>
    <t>怡景园7号楼0305</t>
  </si>
  <si>
    <t>怡景园7号楼0306</t>
  </si>
  <si>
    <t>怡景园7号楼0307</t>
  </si>
  <si>
    <t>怡景园7号楼0308</t>
  </si>
  <si>
    <t>怡景园7号楼0309</t>
  </si>
  <si>
    <t>怡景园7号楼0310</t>
  </si>
  <si>
    <t>怡景园7号楼0311</t>
  </si>
  <si>
    <t>怡景园7号楼0312</t>
  </si>
  <si>
    <t>怡景园7号楼0313</t>
  </si>
  <si>
    <t>怡景园7号楼0314</t>
  </si>
  <si>
    <t>怡景园7号楼0315</t>
  </si>
  <si>
    <t>怡景园7号楼0316</t>
  </si>
  <si>
    <t>怡景园7号楼0317</t>
  </si>
  <si>
    <t>怡景园7号楼0401</t>
  </si>
  <si>
    <t>怡景园7号楼0402</t>
  </si>
  <si>
    <t>怡景园7号楼0403</t>
  </si>
  <si>
    <t>怡景园7号楼0404</t>
  </si>
  <si>
    <t>怡景园7号楼0405</t>
  </si>
  <si>
    <t>怡景园7号楼0406</t>
  </si>
  <si>
    <t>怡景园7号楼0407</t>
  </si>
  <si>
    <t>怡景园7号楼0408</t>
  </si>
  <si>
    <t>怡景园7号楼0409</t>
  </si>
  <si>
    <t>怡景园7号楼0410</t>
  </si>
  <si>
    <t>怡景园7号楼0411</t>
  </si>
  <si>
    <t>怡景园7号楼0412</t>
  </si>
  <si>
    <t>怡景园7号楼0413</t>
  </si>
  <si>
    <t>怡景园7号楼0414</t>
  </si>
  <si>
    <t>怡景园7号楼0415</t>
  </si>
  <si>
    <t>怡景园7号楼0416</t>
  </si>
  <si>
    <t>怡景园7号楼0417</t>
  </si>
  <si>
    <t>怡景园7号楼0501</t>
  </si>
  <si>
    <t>怡景园7号楼0502</t>
  </si>
  <si>
    <t>怡景园7号楼0503</t>
  </si>
  <si>
    <t>怡景园7号楼0504</t>
  </si>
  <si>
    <t>怡景园7号楼0505</t>
  </si>
  <si>
    <t>怡景园7号楼0506</t>
  </si>
  <si>
    <t>怡景园7号楼0507</t>
  </si>
  <si>
    <t>怡景园7号楼0508</t>
  </si>
  <si>
    <t>怡景园7号楼0509</t>
  </si>
  <si>
    <t>怡景园7号楼0510</t>
  </si>
  <si>
    <t>怡景园7号楼0511</t>
  </si>
  <si>
    <t>怡景园7号楼0512</t>
  </si>
  <si>
    <t>怡景园7号楼0513</t>
  </si>
  <si>
    <t>怡景园7号楼0514</t>
  </si>
  <si>
    <t>怡景园7号楼0515</t>
  </si>
  <si>
    <t>怡景园7号楼0516</t>
  </si>
  <si>
    <t>怡景园7号楼0517</t>
  </si>
  <si>
    <t>怡景园7号楼0601</t>
  </si>
  <si>
    <t>怡景园7号楼0602</t>
  </si>
  <si>
    <t>怡景园7号楼0603</t>
  </si>
  <si>
    <t>怡景园7号楼0604</t>
  </si>
  <si>
    <t>怡景园7号楼0605</t>
  </si>
  <si>
    <t>怡景园7号楼0606</t>
  </si>
  <si>
    <t>怡景园7号楼0607</t>
  </si>
  <si>
    <t>怡景园7号楼0608</t>
  </si>
  <si>
    <t>怡景园7号楼0609</t>
  </si>
  <si>
    <t>怡景园7号楼0610</t>
  </si>
  <si>
    <t>怡景园7号楼0611</t>
  </si>
  <si>
    <t>怡景园7号楼0612</t>
  </si>
  <si>
    <t>怡景园7号楼0613</t>
  </si>
  <si>
    <t>怡景园7号楼0614</t>
  </si>
  <si>
    <t>怡景园7号楼0615</t>
  </si>
  <si>
    <t>怡景园7号楼0616</t>
  </si>
  <si>
    <t>怡景园7号楼0617</t>
  </si>
  <si>
    <t>怡景园7号楼0701</t>
  </si>
  <si>
    <t>怡景园7号楼0702</t>
  </si>
  <si>
    <t>怡景园7号楼0703</t>
  </si>
  <si>
    <t>怡景园7号楼0704</t>
  </si>
  <si>
    <t>怡景园7号楼0705</t>
  </si>
  <si>
    <t>怡景园7号楼0706</t>
  </si>
  <si>
    <t>怡景园7号楼0707</t>
  </si>
  <si>
    <t>怡景园7号楼0708</t>
  </si>
  <si>
    <t>怡景园7号楼0709</t>
  </si>
  <si>
    <t>怡景园7号楼0710</t>
  </si>
  <si>
    <t>怡景园7号楼0711</t>
  </si>
  <si>
    <t>怡景园7号楼0712</t>
  </si>
  <si>
    <t>怡景园7号楼0713</t>
  </si>
  <si>
    <t>怡景园7号楼0714</t>
  </si>
  <si>
    <t>怡景园7号楼0715</t>
  </si>
  <si>
    <t>怡景园7号楼0716</t>
  </si>
  <si>
    <t>怡景园7号楼0717</t>
  </si>
  <si>
    <t>怡景园7号楼0801</t>
  </si>
  <si>
    <t>怡景园7号楼0802</t>
  </si>
  <si>
    <t>怡景园7号楼0803</t>
  </si>
  <si>
    <t>怡景园7号楼0804</t>
  </si>
  <si>
    <t>怡景园7号楼0805</t>
  </si>
  <si>
    <t>怡景园7号楼0806</t>
  </si>
  <si>
    <t>怡景园7号楼0807</t>
  </si>
  <si>
    <t>怡景园7号楼0808</t>
  </si>
  <si>
    <t>怡景园7号楼0809</t>
  </si>
  <si>
    <t>怡景园7号楼0810</t>
  </si>
  <si>
    <t>怡景园7号楼0811</t>
  </si>
  <si>
    <t>怡景园7号楼0812</t>
  </si>
  <si>
    <t>怡景园7号楼0813</t>
  </si>
  <si>
    <t>怡景园7号楼0814</t>
  </si>
  <si>
    <t>怡景园7号楼0815</t>
  </si>
  <si>
    <t>怡景园7号楼0816</t>
  </si>
  <si>
    <t>怡景园7号楼0817</t>
  </si>
  <si>
    <t>怡景园7号楼0901</t>
  </si>
  <si>
    <t>怡景园7号楼0902</t>
  </si>
  <si>
    <t>怡景园7号楼0903</t>
  </si>
  <si>
    <t>怡景园7号楼0904</t>
  </si>
  <si>
    <t>怡景园7号楼0905</t>
  </si>
  <si>
    <t>怡景园7号楼0906</t>
  </si>
  <si>
    <t>怡景园7号楼0907</t>
  </si>
  <si>
    <t>怡景园7号楼0908</t>
  </si>
  <si>
    <t>怡景园7号楼0909</t>
  </si>
  <si>
    <t>怡景园7号楼0910</t>
  </si>
  <si>
    <t>怡景园7号楼0911</t>
  </si>
  <si>
    <t>怡景园7号楼0912</t>
  </si>
  <si>
    <t>怡景园7号楼0913</t>
  </si>
  <si>
    <t>怡景园7号楼0914</t>
  </si>
  <si>
    <t>怡景园7号楼0915</t>
  </si>
  <si>
    <t>怡景园7号楼0916</t>
  </si>
  <si>
    <t>怡景园7号楼0917</t>
  </si>
  <si>
    <t>怡景园7号楼1001</t>
  </si>
  <si>
    <t>怡景园7号楼1002</t>
  </si>
  <si>
    <t>怡景园7号楼1003</t>
  </si>
  <si>
    <t>怡景园7号楼1004</t>
  </si>
  <si>
    <t>怡景园7号楼1005</t>
  </si>
  <si>
    <t>怡景园7号楼1006</t>
  </si>
  <si>
    <t>怡景园7号楼1007</t>
  </si>
  <si>
    <t>怡景园7号楼1008</t>
  </si>
  <si>
    <t>怡景园7号楼1009</t>
  </si>
  <si>
    <t>怡景园7号楼1010</t>
  </si>
  <si>
    <t>怡景园7号楼1011</t>
  </si>
  <si>
    <t>怡景园7号楼1012</t>
  </si>
  <si>
    <t>怡景园7号楼1013</t>
  </si>
  <si>
    <t>怡景园7号楼1014</t>
  </si>
  <si>
    <t>怡景园7号楼1015</t>
  </si>
  <si>
    <t>怡景园7号楼1016</t>
  </si>
  <si>
    <t>怡景园7号楼1017</t>
  </si>
  <si>
    <t>怡景园7号楼1101</t>
  </si>
  <si>
    <t>怡景园7号楼1102</t>
  </si>
  <si>
    <t>怡景园7号楼1103</t>
  </si>
  <si>
    <t>怡景园7号楼1104</t>
  </si>
  <si>
    <t>怡景园7号楼1105</t>
  </si>
  <si>
    <t>怡景园7号楼1106</t>
  </si>
  <si>
    <t>怡景园7号楼1107</t>
  </si>
  <si>
    <t>怡景园7号楼1108</t>
  </si>
  <si>
    <t>怡景园7号楼1109</t>
  </si>
  <si>
    <t>怡景园7号楼1110</t>
  </si>
  <si>
    <t>怡景园7号楼1111</t>
  </si>
  <si>
    <t>怡景园7号楼1112</t>
  </si>
  <si>
    <t>怡景园7号楼1113</t>
  </si>
  <si>
    <t>怡景园7号楼1114</t>
  </si>
  <si>
    <t>怡景园7号楼1115</t>
  </si>
  <si>
    <t>怡景园7号楼1116</t>
  </si>
  <si>
    <t>怡景园7号楼1117</t>
  </si>
  <si>
    <t>怡景园7号楼1201</t>
  </si>
  <si>
    <t>怡景园7号楼1202</t>
  </si>
  <si>
    <t>怡景园7号楼1203</t>
  </si>
  <si>
    <t>怡景园7号楼1204</t>
  </si>
  <si>
    <t>怡景园7号楼1205</t>
  </si>
  <si>
    <t>怡景园7号楼1206</t>
  </si>
  <si>
    <t>怡景园7号楼1207</t>
  </si>
  <si>
    <t>怡景园7号楼1208</t>
  </si>
  <si>
    <t>怡景园7号楼1209</t>
  </si>
  <si>
    <t>怡景园7号楼1210</t>
  </si>
  <si>
    <t>怡景园7号楼1211</t>
  </si>
  <si>
    <t>怡景园7号楼1212</t>
  </si>
  <si>
    <t>怡景园7号楼1213</t>
  </si>
  <si>
    <t>怡景园7号楼1214</t>
  </si>
  <si>
    <t>怡景园7号楼1215</t>
  </si>
  <si>
    <t>怡景园7号楼1216</t>
  </si>
  <si>
    <t>怡景园7号楼1217</t>
  </si>
  <si>
    <t>怡景园7号楼1301</t>
  </si>
  <si>
    <t>怡景园7号楼1302</t>
  </si>
  <si>
    <t>怡景园7号楼1303</t>
  </si>
  <si>
    <t>怡景园7号楼1304</t>
  </si>
  <si>
    <t>怡景园7号楼1305</t>
  </si>
  <si>
    <t>怡景园7号楼1306</t>
  </si>
  <si>
    <t>怡景园7号楼1307</t>
  </si>
  <si>
    <t>怡景园7号楼1308</t>
  </si>
  <si>
    <t>怡景园7号楼1309</t>
  </si>
  <si>
    <t>怡景园7号楼1310</t>
  </si>
  <si>
    <t>怡景园7号楼1311</t>
  </si>
  <si>
    <t>怡景园7号楼1312</t>
  </si>
  <si>
    <t>怡景园7号楼1313</t>
  </si>
  <si>
    <t>怡景园7号楼1314</t>
  </si>
  <si>
    <t>怡景园7号楼1315</t>
  </si>
  <si>
    <t>怡景园7号楼1316</t>
  </si>
  <si>
    <t>怡景园7号楼1317</t>
  </si>
  <si>
    <t>怡景园7号楼1401</t>
  </si>
  <si>
    <t>怡景园7号楼1402</t>
  </si>
  <si>
    <t>怡景园7号楼1403</t>
  </si>
  <si>
    <t>怡景园7号楼1404</t>
  </si>
  <si>
    <t>怡景园7号楼1405</t>
  </si>
  <si>
    <t>怡景园7号楼1406</t>
  </si>
  <si>
    <t>怡景园7号楼1407</t>
  </si>
  <si>
    <t>怡景园7号楼1408</t>
  </si>
  <si>
    <t>怡景园7号楼1409</t>
  </si>
  <si>
    <t>怡景园7号楼1410</t>
  </si>
  <si>
    <t>怡景园7号楼1411</t>
  </si>
  <si>
    <t>怡景园7号楼1412</t>
  </si>
  <si>
    <t>怡景园7号楼1413</t>
  </si>
  <si>
    <t>怡景园7号楼1414</t>
  </si>
  <si>
    <t>怡景园7号楼1415</t>
  </si>
  <si>
    <t>怡景园7号楼1416</t>
  </si>
  <si>
    <t>怡景园7号楼1417</t>
  </si>
  <si>
    <t>怡景园7号楼1501</t>
  </si>
  <si>
    <t>怡景园7号楼1502</t>
  </si>
  <si>
    <t>怡景园7号楼1503</t>
  </si>
  <si>
    <t>怡景园7号楼1504</t>
  </si>
  <si>
    <t>怡景园7号楼1505</t>
  </si>
  <si>
    <t>怡景园7号楼1506</t>
  </si>
  <si>
    <t>怡景园7号楼1507</t>
  </si>
  <si>
    <t>怡景园7号楼1508</t>
  </si>
  <si>
    <t>怡景园7号楼1509</t>
  </si>
  <si>
    <t>怡景园7号楼1510</t>
  </si>
  <si>
    <t>怡景园7号楼1511</t>
  </si>
  <si>
    <t>怡景园7号楼1512</t>
  </si>
  <si>
    <t>怡景园7号楼1513</t>
  </si>
  <si>
    <t>怡景园7号楼1514</t>
  </si>
  <si>
    <t>怡景园7号楼1515</t>
  </si>
  <si>
    <t>怡景园7号楼1516</t>
  </si>
  <si>
    <t>怡景园7号楼1517</t>
  </si>
  <si>
    <t>怡景园7号楼1601</t>
  </si>
  <si>
    <t>怡景园7号楼1602</t>
  </si>
  <si>
    <t>怡景园7号楼1603</t>
  </si>
  <si>
    <t>怡景园7号楼1604</t>
  </si>
  <si>
    <t>怡景园7号楼1605</t>
  </si>
  <si>
    <t>怡景园7号楼1606</t>
  </si>
  <si>
    <t>怡景园7号楼1607</t>
  </si>
  <si>
    <t>怡景园7号楼1608</t>
  </si>
  <si>
    <t>怡景园7号楼1609</t>
  </si>
  <si>
    <t>怡景园7号楼1610</t>
  </si>
  <si>
    <t>怡景园7号楼1611</t>
  </si>
  <si>
    <t>怡景园7号楼1612</t>
  </si>
  <si>
    <t>怡景园7号楼1613</t>
  </si>
  <si>
    <t>怡景园7号楼1614</t>
  </si>
  <si>
    <t>怡景园7号楼1615</t>
  </si>
  <si>
    <t>怡景园7号楼1616</t>
  </si>
  <si>
    <t>怡景园7号楼1617</t>
  </si>
  <si>
    <t>怡景园7号楼1701</t>
  </si>
  <si>
    <t>怡景园7号楼1702</t>
  </si>
  <si>
    <t>怡景园7号楼1703</t>
  </si>
  <si>
    <t>怡景园7号楼1704</t>
  </si>
  <si>
    <t>怡景园7号楼1705</t>
  </si>
  <si>
    <t>怡景园7号楼1706</t>
  </si>
  <si>
    <t>怡景园7号楼1707</t>
  </si>
  <si>
    <t>怡景园7号楼1708</t>
  </si>
  <si>
    <t>怡景园7号楼1709</t>
  </si>
  <si>
    <t>怡景园7号楼1710</t>
  </si>
  <si>
    <t>怡景园7号楼1711</t>
  </si>
  <si>
    <t>怡景园7号楼1712</t>
  </si>
  <si>
    <t>怡景园7号楼1713</t>
  </si>
  <si>
    <t>怡景园7号楼1714</t>
  </si>
  <si>
    <t>怡景园7号楼1715</t>
  </si>
  <si>
    <t>怡景园7号楼1716</t>
  </si>
  <si>
    <t>怡景园7号楼1717</t>
  </si>
  <si>
    <t>怡景园7号楼1801</t>
  </si>
  <si>
    <t>怡景园7号楼1802</t>
  </si>
  <si>
    <t>怡景园7号楼1803</t>
  </si>
  <si>
    <t>怡景园7号楼1804</t>
  </si>
  <si>
    <t>怡景园7号楼1805</t>
  </si>
  <si>
    <t>怡景园7号楼1806</t>
  </si>
  <si>
    <t>怡景园7号楼1807</t>
  </si>
  <si>
    <t>怡景园7号楼1808</t>
  </si>
  <si>
    <t>怡景园7号楼1809</t>
  </si>
  <si>
    <t>怡景园7号楼1810</t>
  </si>
  <si>
    <t>怡景园7号楼1811</t>
  </si>
  <si>
    <t>怡景园7号楼1812</t>
  </si>
  <si>
    <t>怡景园7号楼1813</t>
  </si>
  <si>
    <t>怡景园7号楼1814</t>
  </si>
  <si>
    <t>怡景园7号楼1815</t>
  </si>
  <si>
    <t>怡景园7号楼1816</t>
  </si>
  <si>
    <t>怡景园7号楼1817</t>
  </si>
  <si>
    <t>怡景园7号楼1901</t>
  </si>
  <si>
    <t>怡景园7号楼1902</t>
  </si>
  <si>
    <t>怡景园7号楼1903</t>
  </si>
  <si>
    <t>怡景园7号楼1904</t>
  </si>
  <si>
    <t>怡景园7号楼1905</t>
  </si>
  <si>
    <t>怡景园7号楼1906</t>
  </si>
  <si>
    <t>怡景园7号楼1907</t>
  </si>
  <si>
    <t>怡景园7号楼1908</t>
  </si>
  <si>
    <t>怡景园7号楼1909</t>
  </si>
  <si>
    <t>怡景园7号楼1910</t>
  </si>
  <si>
    <t>怡景园7号楼1911</t>
  </si>
  <si>
    <t>怡景园7号楼1912</t>
  </si>
  <si>
    <t>怡景园7号楼1913</t>
  </si>
  <si>
    <t>怡景园7号楼1914</t>
  </si>
  <si>
    <t>怡景园7号楼1915</t>
  </si>
  <si>
    <t>怡景园7号楼1916</t>
  </si>
  <si>
    <t>怡景园7号楼1917</t>
  </si>
  <si>
    <t>怡景园7号楼2001</t>
  </si>
  <si>
    <t>怡景园7号楼2002</t>
  </si>
  <si>
    <t>怡景园7号楼2003</t>
  </si>
  <si>
    <t>怡景园7号楼2004</t>
  </si>
  <si>
    <t>怡景园7号楼2005</t>
  </si>
  <si>
    <t>怡景园7号楼2006</t>
  </si>
  <si>
    <t>怡景园7号楼2007</t>
  </si>
  <si>
    <t>怡景园7号楼2008</t>
  </si>
  <si>
    <t>怡景园7号楼2009</t>
  </si>
  <si>
    <t>怡景园7号楼2010</t>
  </si>
  <si>
    <t>怡景园7号楼2011</t>
  </si>
  <si>
    <t>怡景园7号楼2012</t>
  </si>
  <si>
    <t>怡景园7号楼2013</t>
  </si>
  <si>
    <t>怡景园7号楼2014</t>
  </si>
  <si>
    <t>怡景园7号楼2015</t>
  </si>
  <si>
    <t>怡景园7号楼2016</t>
  </si>
  <si>
    <t>怡景园7号楼2017</t>
  </si>
  <si>
    <t>怡景园7号楼2101</t>
  </si>
  <si>
    <t>怡景园7号楼2102</t>
  </si>
  <si>
    <t>怡景园7号楼2103</t>
  </si>
  <si>
    <t>怡景园7号楼2104</t>
  </si>
  <si>
    <t>怡景园7号楼2105</t>
  </si>
  <si>
    <t>怡景园7号楼2106</t>
  </si>
  <si>
    <t>怡景园7号楼2107</t>
  </si>
  <si>
    <t>怡景园7号楼2108</t>
  </si>
  <si>
    <t>怡景园7号楼2109</t>
  </si>
  <si>
    <t>怡景园7号楼2110</t>
  </si>
  <si>
    <t>怡景园7号楼2111</t>
  </si>
  <si>
    <t>怡景园7号楼2112</t>
  </si>
  <si>
    <t>怡景园7号楼2113</t>
  </si>
  <si>
    <t>怡景园7号楼2114</t>
  </si>
  <si>
    <t>怡景园7号楼2115</t>
  </si>
  <si>
    <t>怡景园7号楼2116</t>
  </si>
  <si>
    <t>怡景园7号楼2117</t>
  </si>
  <si>
    <t>怡景园8号楼0201</t>
  </si>
  <si>
    <t>08</t>
  </si>
  <si>
    <t>怡景园8号楼0202</t>
  </si>
  <si>
    <t>怡景园8号楼0203</t>
  </si>
  <si>
    <t>怡景园8号楼0204</t>
  </si>
  <si>
    <t>怡景园8号楼0205</t>
  </si>
  <si>
    <t>怡景园8号楼0206</t>
  </si>
  <si>
    <t>怡景园8号楼0207</t>
  </si>
  <si>
    <t>怡景园8号楼0208</t>
  </si>
  <si>
    <t>怡景园8号楼0209</t>
  </si>
  <si>
    <t>怡景园8号楼0210</t>
  </si>
  <si>
    <t>怡景园8号楼0211</t>
  </si>
  <si>
    <t>怡景园8号楼0212</t>
  </si>
  <si>
    <t>怡景园8号楼0213</t>
  </si>
  <si>
    <t>怡景园8号楼0214</t>
  </si>
  <si>
    <t>怡景园8号楼0215</t>
  </si>
  <si>
    <t>怡景园8号楼0216</t>
  </si>
  <si>
    <t>怡景园8号楼0217</t>
  </si>
  <si>
    <t>怡景园8号楼0301</t>
  </si>
  <si>
    <t>怡景园8号楼0302</t>
  </si>
  <si>
    <t>怡景园8号楼0303</t>
  </si>
  <si>
    <t>怡景园8号楼0304</t>
  </si>
  <si>
    <t>怡景园8号楼0305</t>
  </si>
  <si>
    <t>怡景园8号楼0306</t>
  </si>
  <si>
    <t>怡景园8号楼0307</t>
  </si>
  <si>
    <t>怡景园8号楼0308</t>
  </si>
  <si>
    <t>怡景园8号楼0309</t>
  </si>
  <si>
    <t>怡景园8号楼0310</t>
  </si>
  <si>
    <t>怡景园8号楼0311</t>
  </si>
  <si>
    <t>怡景园8号楼0312</t>
  </si>
  <si>
    <t>怡景园8号楼0313</t>
  </si>
  <si>
    <t>怡景园8号楼0314</t>
  </si>
  <si>
    <t>怡景园8号楼0315</t>
  </si>
  <si>
    <t>怡景园8号楼0316</t>
  </si>
  <si>
    <t>怡景园8号楼0317</t>
  </si>
  <si>
    <t>怡景园8号楼0401</t>
  </si>
  <si>
    <t>怡景园8号楼0402</t>
  </si>
  <si>
    <t>怡景园8号楼0403</t>
  </si>
  <si>
    <t>怡景园8号楼0404</t>
  </si>
  <si>
    <t>怡景园8号楼0405</t>
  </si>
  <si>
    <t>怡景园8号楼0406</t>
  </si>
  <si>
    <t>怡景园8号楼0407</t>
  </si>
  <si>
    <t>怡景园8号楼0408</t>
  </si>
  <si>
    <t>怡景园8号楼0409</t>
  </si>
  <si>
    <t>怡景园8号楼0410</t>
  </si>
  <si>
    <t>怡景园8号楼0411</t>
  </si>
  <si>
    <t>怡景园8号楼0412</t>
  </si>
  <si>
    <t>怡景园8号楼0413</t>
  </si>
  <si>
    <t>怡景园8号楼0414</t>
  </si>
  <si>
    <t>怡景园8号楼0415</t>
  </si>
  <si>
    <t>怡景园8号楼0416</t>
  </si>
  <si>
    <t>怡景园8号楼0417</t>
  </si>
  <si>
    <t>怡景园8号楼0501</t>
  </si>
  <si>
    <t>怡景园8号楼0502</t>
  </si>
  <si>
    <t>怡景园8号楼0503</t>
  </si>
  <si>
    <t>怡景园8号楼0504</t>
  </si>
  <si>
    <t>怡景园8号楼0505</t>
  </si>
  <si>
    <t>怡景园8号楼0506</t>
  </si>
  <si>
    <t>怡景园8号楼0507</t>
  </si>
  <si>
    <t>怡景园8号楼0508</t>
  </si>
  <si>
    <t>怡景园8号楼0509</t>
  </si>
  <si>
    <t>怡景园8号楼0510</t>
  </si>
  <si>
    <t>怡景园8号楼0511</t>
  </si>
  <si>
    <t>怡景园8号楼0512</t>
  </si>
  <si>
    <t>怡景园8号楼0513</t>
  </si>
  <si>
    <t>怡景园8号楼0514</t>
  </si>
  <si>
    <t>怡景园8号楼0515</t>
  </si>
  <si>
    <t>怡景园8号楼0516</t>
  </si>
  <si>
    <t>怡景园8号楼0517</t>
  </si>
  <si>
    <t>怡景园8号楼0601</t>
  </si>
  <si>
    <t>怡景园8号楼0602</t>
  </si>
  <si>
    <t>怡景园8号楼0603</t>
  </si>
  <si>
    <t>怡景园8号楼0604</t>
  </si>
  <si>
    <t>怡景园8号楼0605</t>
  </si>
  <si>
    <t>怡景园8号楼0606</t>
  </si>
  <si>
    <t>怡景园8号楼0607</t>
  </si>
  <si>
    <t>怡景园8号楼0608</t>
  </si>
  <si>
    <t>怡景园8号楼0609</t>
  </si>
  <si>
    <t>怡景园8号楼0610</t>
  </si>
  <si>
    <t>怡景园8号楼0611</t>
  </si>
  <si>
    <t>怡景园8号楼0612</t>
  </si>
  <si>
    <t>怡景园8号楼0613</t>
  </si>
  <si>
    <t>怡景园8号楼0614</t>
  </si>
  <si>
    <t>怡景园8号楼0615</t>
  </si>
  <si>
    <t>怡景园8号楼0616</t>
  </si>
  <si>
    <t>怡景园8号楼0617</t>
  </si>
  <si>
    <t>怡景园8号楼0701</t>
  </si>
  <si>
    <t>怡景园8号楼0702</t>
  </si>
  <si>
    <t>怡景园8号楼0703</t>
  </si>
  <si>
    <t>怡景园8号楼0704</t>
  </si>
  <si>
    <t>怡景园8号楼0705</t>
  </si>
  <si>
    <t>怡景园8号楼0706</t>
  </si>
  <si>
    <t>怡景园8号楼0707</t>
  </si>
  <si>
    <t>怡景园8号楼0708</t>
  </si>
  <si>
    <t>怡景园8号楼0709</t>
  </si>
  <si>
    <t>怡景园8号楼0710</t>
  </si>
  <si>
    <t>怡景园8号楼0711</t>
  </si>
  <si>
    <t>怡景园8号楼0712</t>
  </si>
  <si>
    <t>怡景园8号楼0713</t>
  </si>
  <si>
    <t>怡景园8号楼0714</t>
  </si>
  <si>
    <t>怡景园8号楼0715</t>
  </si>
  <si>
    <t>怡景园8号楼0716</t>
  </si>
  <si>
    <t>怡景园8号楼0717</t>
  </si>
  <si>
    <t>怡景园8号楼0801</t>
  </si>
  <si>
    <t>怡景园8号楼0802</t>
  </si>
  <si>
    <t>怡景园8号楼0803</t>
  </si>
  <si>
    <t>怡景园8号楼0804</t>
  </si>
  <si>
    <t>怡景园8号楼0805</t>
  </si>
  <si>
    <t>怡景园8号楼0806</t>
  </si>
  <si>
    <t>怡景园8号楼0807</t>
  </si>
  <si>
    <t>怡景园8号楼0808</t>
  </si>
  <si>
    <t>怡景园8号楼0809</t>
  </si>
  <si>
    <t>怡景园8号楼0810</t>
  </si>
  <si>
    <t>怡景园8号楼0811</t>
  </si>
  <si>
    <t>怡景园8号楼0812</t>
  </si>
  <si>
    <t>怡景园8号楼0813</t>
  </si>
  <si>
    <t>怡景园8号楼0814</t>
  </si>
  <si>
    <t>怡景园8号楼0815</t>
  </si>
  <si>
    <t>怡景园8号楼0816</t>
  </si>
  <si>
    <t>怡景园8号楼0817</t>
  </si>
  <si>
    <t>怡景园8号楼0901</t>
  </si>
  <si>
    <t>怡景园8号楼0902</t>
  </si>
  <si>
    <t>怡景园8号楼0903</t>
  </si>
  <si>
    <t>怡景园8号楼0904</t>
  </si>
  <si>
    <t>怡景园8号楼0905</t>
  </si>
  <si>
    <t>怡景园8号楼0906</t>
  </si>
  <si>
    <t>怡景园8号楼0907</t>
  </si>
  <si>
    <t>怡景园8号楼0908</t>
  </si>
  <si>
    <t>怡景园8号楼0909</t>
  </si>
  <si>
    <t>怡景园8号楼0910</t>
  </si>
  <si>
    <t>怡景园8号楼0911</t>
  </si>
  <si>
    <t>怡景园8号楼0912</t>
  </si>
  <si>
    <t>怡景园8号楼0913</t>
  </si>
  <si>
    <t>怡景园8号楼0914</t>
  </si>
  <si>
    <t>怡景园8号楼0915</t>
  </si>
  <si>
    <t>怡景园8号楼0916</t>
  </si>
  <si>
    <t>怡景园8号楼0917</t>
  </si>
  <si>
    <t>怡景园8号楼1001</t>
  </si>
  <si>
    <t>怡景园8号楼1002</t>
  </si>
  <si>
    <t>怡景园8号楼1003</t>
  </si>
  <si>
    <t>怡景园8号楼1004</t>
  </si>
  <si>
    <t>怡景园8号楼1005</t>
  </si>
  <si>
    <t>怡景园8号楼1006</t>
  </si>
  <si>
    <t>怡景园8号楼1007</t>
  </si>
  <si>
    <t>怡景园8号楼1008</t>
  </si>
  <si>
    <t>怡景园8号楼1009</t>
  </si>
  <si>
    <t>怡景园8号楼1010</t>
  </si>
  <si>
    <t>怡景园8号楼1011</t>
  </si>
  <si>
    <t>怡景园8号楼1012</t>
  </si>
  <si>
    <t>怡景园8号楼1013</t>
  </si>
  <si>
    <t>怡景园8号楼1014</t>
  </si>
  <si>
    <t>怡景园8号楼1015</t>
  </si>
  <si>
    <t>怡景园8号楼1016</t>
  </si>
  <si>
    <t>怡景园8号楼1017</t>
  </si>
  <si>
    <t>怡景园8号楼1101</t>
  </si>
  <si>
    <t>怡景园8号楼1102</t>
  </si>
  <si>
    <t>怡景园8号楼1103</t>
  </si>
  <si>
    <t>怡景园8号楼1104</t>
  </si>
  <si>
    <t>怡景园8号楼1105</t>
  </si>
  <si>
    <t>怡景园8号楼1106</t>
  </si>
  <si>
    <t>怡景园8号楼1107</t>
  </si>
  <si>
    <t>怡景园8号楼1108</t>
  </si>
  <si>
    <t>怡景园8号楼1109</t>
  </si>
  <si>
    <t>怡景园8号楼1110</t>
  </si>
  <si>
    <t>怡景园8号楼1111</t>
  </si>
  <si>
    <t>怡景园8号楼1112</t>
  </si>
  <si>
    <t>怡景园8号楼1113</t>
  </si>
  <si>
    <t>怡景园8号楼1114</t>
  </si>
  <si>
    <t>怡景园8号楼1115</t>
  </si>
  <si>
    <t>怡景园8号楼1116</t>
  </si>
  <si>
    <t>怡景园8号楼1117</t>
  </si>
  <si>
    <t>怡景园8号楼1201</t>
  </si>
  <si>
    <t>怡景园8号楼1202</t>
  </si>
  <si>
    <t>怡景园8号楼1203</t>
  </si>
  <si>
    <t>怡景园8号楼1204</t>
  </si>
  <si>
    <t>怡景园8号楼1205</t>
  </si>
  <si>
    <t>怡景园8号楼1206</t>
  </si>
  <si>
    <t>怡景园8号楼1207</t>
  </si>
  <si>
    <t>怡景园8号楼1208</t>
  </si>
  <si>
    <t>怡景园8号楼1209</t>
  </si>
  <si>
    <t>怡景园8号楼1210</t>
  </si>
  <si>
    <t>怡景园8号楼1211</t>
  </si>
  <si>
    <t>怡景园8号楼1212</t>
  </si>
  <si>
    <t>怡景园8号楼1213</t>
  </si>
  <si>
    <t>怡景园8号楼1214</t>
  </si>
  <si>
    <t>怡景园8号楼1215</t>
  </si>
  <si>
    <t>怡景园8号楼1216</t>
  </si>
  <si>
    <t>怡景园8号楼1217</t>
  </si>
  <si>
    <t>怡景园8号楼1301</t>
  </si>
  <si>
    <t>怡景园8号楼1302</t>
  </si>
  <si>
    <t>怡景园8号楼1303</t>
  </si>
  <si>
    <t>怡景园8号楼1304</t>
  </si>
  <si>
    <t>怡景园8号楼1305</t>
  </si>
  <si>
    <t>怡景园8号楼1306</t>
  </si>
  <si>
    <t>怡景园8号楼1307</t>
  </si>
  <si>
    <t>怡景园8号楼1308</t>
  </si>
  <si>
    <t>怡景园8号楼1309</t>
  </si>
  <si>
    <t>怡景园8号楼1310</t>
  </si>
  <si>
    <t>怡景园8号楼1311</t>
  </si>
  <si>
    <t>怡景园8号楼1312</t>
  </si>
  <si>
    <t>怡景园8号楼1313</t>
  </si>
  <si>
    <t>怡景园8号楼1314</t>
  </si>
  <si>
    <t>怡景园8号楼1315</t>
  </si>
  <si>
    <t>怡景园8号楼1316</t>
  </si>
  <si>
    <t>怡景园8号楼1317</t>
  </si>
  <si>
    <t>怡景园8号楼1401</t>
  </si>
  <si>
    <t>怡景园8号楼1402</t>
  </si>
  <si>
    <t>怡景园8号楼1403</t>
  </si>
  <si>
    <t>怡景园8号楼1404</t>
  </si>
  <si>
    <t>怡景园8号楼1405</t>
  </si>
  <si>
    <t>怡景园8号楼1406</t>
  </si>
  <si>
    <t>怡景园8号楼1407</t>
  </si>
  <si>
    <t>怡景园8号楼1408</t>
  </si>
  <si>
    <t>怡景园8号楼1409</t>
  </si>
  <si>
    <t>怡景园8号楼1410</t>
  </si>
  <si>
    <t>怡景园8号楼1411</t>
  </si>
  <si>
    <t>怡景园8号楼1412</t>
  </si>
  <si>
    <t>怡景园8号楼1413</t>
  </si>
  <si>
    <t>怡景园8号楼1414</t>
  </si>
  <si>
    <t>怡景园8号楼1415</t>
  </si>
  <si>
    <t>怡景园8号楼1416</t>
  </si>
  <si>
    <t>怡景园8号楼1417</t>
  </si>
  <si>
    <t>怡景园8号楼1501</t>
  </si>
  <si>
    <t>怡景园8号楼1502</t>
  </si>
  <si>
    <t>怡景园8号楼1503</t>
  </si>
  <si>
    <t>怡景园8号楼1504</t>
  </si>
  <si>
    <t>怡景园8号楼1505</t>
  </si>
  <si>
    <t>怡景园8号楼1506</t>
  </si>
  <si>
    <t>怡景园8号楼1507</t>
  </si>
  <si>
    <t>怡景园8号楼1508</t>
  </si>
  <si>
    <t>怡景园8号楼1509</t>
  </si>
  <si>
    <t>怡景园8号楼1510</t>
  </si>
  <si>
    <t>怡景园8号楼1511</t>
  </si>
  <si>
    <t>怡景园8号楼1512</t>
  </si>
  <si>
    <t>怡景园8号楼1513</t>
  </si>
  <si>
    <t>怡景园8号楼1514</t>
  </si>
  <si>
    <t>怡景园8号楼1515</t>
  </si>
  <si>
    <t>怡景园8号楼1516</t>
  </si>
  <si>
    <t>怡景园8号楼1517</t>
  </si>
  <si>
    <t>怡景园8号楼1601</t>
  </si>
  <si>
    <t>怡景园8号楼1602</t>
  </si>
  <si>
    <t>怡景园8号楼1603</t>
  </si>
  <si>
    <t>怡景园8号楼1604</t>
  </si>
  <si>
    <t>怡景园8号楼1605</t>
  </si>
  <si>
    <t>怡景园8号楼1606</t>
  </si>
  <si>
    <t>怡景园8号楼1607</t>
  </si>
  <si>
    <t>怡景园8号楼1608</t>
  </si>
  <si>
    <t>怡景园8号楼1609</t>
  </si>
  <si>
    <t>怡景园8号楼1610</t>
  </si>
  <si>
    <t>怡景园8号楼1611</t>
  </si>
  <si>
    <t>怡景园8号楼1612</t>
  </si>
  <si>
    <t>怡景园8号楼1613</t>
  </si>
  <si>
    <t>怡景园8号楼1614</t>
  </si>
  <si>
    <t>怡景园8号楼1615</t>
  </si>
  <si>
    <t>怡景园8号楼1616</t>
  </si>
  <si>
    <t>怡景园8号楼1617</t>
  </si>
  <si>
    <t>怡景园8号楼1701</t>
  </si>
  <si>
    <t>怡景园8号楼1702</t>
  </si>
  <si>
    <t>怡景园8号楼1703</t>
  </si>
  <si>
    <t>怡景园8号楼1704</t>
  </si>
  <si>
    <t>怡景园8号楼1705</t>
  </si>
  <si>
    <t>怡景园8号楼1706</t>
  </si>
  <si>
    <t>怡景园8号楼1707</t>
  </si>
  <si>
    <t>怡景园8号楼1708</t>
  </si>
  <si>
    <t>怡景园8号楼1709</t>
  </si>
  <si>
    <t>怡景园8号楼1710</t>
  </si>
  <si>
    <t>怡景园8号楼1711</t>
  </si>
  <si>
    <t>怡景园8号楼1712</t>
  </si>
  <si>
    <t>怡景园8号楼1713</t>
  </si>
  <si>
    <t>怡景园8号楼1714</t>
  </si>
  <si>
    <t>怡景园8号楼1715</t>
  </si>
  <si>
    <t>怡景园8号楼1716</t>
  </si>
  <si>
    <t>怡景园8号楼1717</t>
  </si>
  <si>
    <t>怡景园8号楼1801</t>
  </si>
  <si>
    <t>怡景园8号楼1802</t>
  </si>
  <si>
    <t>怡景园8号楼1803</t>
  </si>
  <si>
    <t>怡景园8号楼1804</t>
  </si>
  <si>
    <t>怡景园8号楼1805</t>
  </si>
  <si>
    <t>怡景园8号楼1806</t>
  </si>
  <si>
    <t>怡景园8号楼1807</t>
  </si>
  <si>
    <t>怡景园8号楼1808</t>
  </si>
  <si>
    <t>怡景园8号楼1809</t>
  </si>
  <si>
    <t>怡景园8号楼1810</t>
  </si>
  <si>
    <t>怡景园8号楼1811</t>
  </si>
  <si>
    <t>怡景园8号楼1812</t>
  </si>
  <si>
    <t>怡景园8号楼1813</t>
  </si>
  <si>
    <t>怡景园8号楼1814</t>
  </si>
  <si>
    <t>怡景园8号楼1815</t>
  </si>
  <si>
    <t>怡景园8号楼1816</t>
  </si>
  <si>
    <t>怡景园8号楼1817</t>
  </si>
  <si>
    <t>怡景园8号楼1901</t>
  </si>
  <si>
    <t>怡景园8号楼1902</t>
  </si>
  <si>
    <t>怡景园8号楼1903</t>
  </si>
  <si>
    <t>怡景园8号楼1904</t>
  </si>
  <si>
    <t>怡景园8号楼1905</t>
  </si>
  <si>
    <t>怡景园8号楼1906</t>
  </si>
  <si>
    <t>怡景园8号楼1907</t>
  </si>
  <si>
    <t>怡景园8号楼1908</t>
  </si>
  <si>
    <t>怡景园8号楼1909</t>
  </si>
  <si>
    <t>怡景园8号楼1910</t>
  </si>
  <si>
    <t>怡景园8号楼1911</t>
  </si>
  <si>
    <t>怡景园8号楼1912</t>
  </si>
  <si>
    <t>怡景园8号楼1913</t>
  </si>
  <si>
    <t>怡景园8号楼1914</t>
  </si>
  <si>
    <t>怡景园8号楼1915</t>
  </si>
  <si>
    <t>怡景园8号楼1916</t>
  </si>
  <si>
    <t>怡景园8号楼1917</t>
  </si>
  <si>
    <t>怡景园8号楼2001</t>
  </si>
  <si>
    <t>怡景园8号楼2002</t>
  </si>
  <si>
    <t>怡景园8号楼2003</t>
  </si>
  <si>
    <t>怡景园8号楼2004</t>
  </si>
  <si>
    <t>怡景园8号楼2005</t>
  </si>
  <si>
    <t>怡景园8号楼2006</t>
  </si>
  <si>
    <t>怡景园8号楼2007</t>
  </si>
  <si>
    <t>怡景园8号楼2008</t>
  </si>
  <si>
    <t>怡景园8号楼2009</t>
  </si>
  <si>
    <t>怡景园8号楼2010</t>
  </si>
  <si>
    <t>怡景园8号楼2011</t>
  </si>
  <si>
    <t>怡景园8号楼2012</t>
  </si>
  <si>
    <t>怡景园8号楼2013</t>
  </si>
  <si>
    <t>怡景园8号楼2014</t>
  </si>
  <si>
    <t>怡景园8号楼2015</t>
  </si>
  <si>
    <t>怡景园8号楼2016</t>
  </si>
  <si>
    <t>怡景园8号楼2017</t>
  </si>
  <si>
    <t>怡景园8号楼2101</t>
  </si>
  <si>
    <t>怡景园8号楼2102</t>
  </si>
  <si>
    <t>怡景园8号楼2103</t>
  </si>
  <si>
    <t>怡景园8号楼2104</t>
  </si>
  <si>
    <t>怡景园8号楼2105</t>
  </si>
  <si>
    <t>怡景园8号楼2106</t>
  </si>
  <si>
    <t>怡景园8号楼2107</t>
  </si>
  <si>
    <t>怡景园8号楼2108</t>
  </si>
  <si>
    <t>怡景园8号楼2109</t>
  </si>
  <si>
    <t>怡景园8号楼2110</t>
  </si>
  <si>
    <t>怡景园8号楼2111</t>
  </si>
  <si>
    <t>怡景园8号楼2112</t>
  </si>
  <si>
    <t>怡景园8号楼2113</t>
  </si>
  <si>
    <t>怡景园8号楼2114</t>
  </si>
  <si>
    <t>怡景园8号楼2115</t>
  </si>
  <si>
    <t>怡景园8号楼2116</t>
  </si>
  <si>
    <t>怡景园8号楼2117</t>
  </si>
  <si>
    <t>A、A2、A1反</t>
    <phoneticPr fontId="1" type="noConversion"/>
  </si>
  <si>
    <t>40.49-42.07</t>
    <phoneticPr fontId="1" type="noConversion"/>
  </si>
  <si>
    <t>东</t>
    <phoneticPr fontId="1" type="noConversion"/>
  </si>
  <si>
    <t>南</t>
    <phoneticPr fontId="1" type="noConversion"/>
  </si>
  <si>
    <t>A2反</t>
    <phoneticPr fontId="1" type="noConversion"/>
  </si>
  <si>
    <t>A、A反、A1、A1反</t>
    <phoneticPr fontId="1" type="noConversion"/>
  </si>
  <si>
    <t>40.47-42.07</t>
    <phoneticPr fontId="1" type="noConversion"/>
  </si>
  <si>
    <t>西</t>
    <phoneticPr fontId="1" type="noConversion"/>
  </si>
  <si>
    <t>北</t>
    <phoneticPr fontId="1" type="noConversion"/>
  </si>
  <si>
    <t>A1</t>
    <phoneticPr fontId="1" type="noConversion"/>
  </si>
  <si>
    <t>零居室</t>
    <phoneticPr fontId="1" type="noConversion"/>
  </si>
  <si>
    <t>B、B反</t>
    <phoneticPr fontId="1" type="noConversion"/>
  </si>
  <si>
    <t>51.92-52.91</t>
    <phoneticPr fontId="1" type="noConversion"/>
  </si>
  <si>
    <t>东</t>
    <phoneticPr fontId="1" type="noConversion"/>
  </si>
  <si>
    <t>东北</t>
    <phoneticPr fontId="1" type="noConversion"/>
  </si>
  <si>
    <t>C2</t>
    <phoneticPr fontId="1" type="noConversion"/>
  </si>
  <si>
    <t>C反、C1反</t>
    <phoneticPr fontId="1" type="noConversion"/>
  </si>
  <si>
    <t>61.94-62.34</t>
    <phoneticPr fontId="1" type="noConversion"/>
  </si>
  <si>
    <t>东南</t>
    <phoneticPr fontId="1" type="noConversion"/>
  </si>
  <si>
    <t>东西北</t>
    <phoneticPr fontId="1" type="noConversion"/>
  </si>
  <si>
    <t>D、D反</t>
    <phoneticPr fontId="1" type="noConversion"/>
  </si>
  <si>
    <t>52.91-52.94</t>
    <phoneticPr fontId="1" type="noConversion"/>
  </si>
  <si>
    <t>南</t>
    <phoneticPr fontId="1" type="noConversion"/>
  </si>
  <si>
    <t>C2反</t>
    <phoneticPr fontId="1" type="noConversion"/>
  </si>
  <si>
    <t>西北</t>
    <phoneticPr fontId="1" type="noConversion"/>
  </si>
  <si>
    <t>西南</t>
    <phoneticPr fontId="1" type="noConversion"/>
  </si>
  <si>
    <t>61.94-62.5</t>
    <phoneticPr fontId="1" type="noConversion"/>
  </si>
  <si>
    <t>C、C1</t>
    <phoneticPr fontId="1" type="noConversion"/>
  </si>
  <si>
    <t>二居室</t>
    <phoneticPr fontId="1" type="noConversion"/>
  </si>
  <si>
    <t>B、B反</t>
    <phoneticPr fontId="1" type="noConversion"/>
  </si>
  <si>
    <t>万科青青家园</t>
  </si>
  <si>
    <t>富力又一城C区</t>
  </si>
  <si>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</si>
  <si>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</si>
  <si>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</si>
  <si>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</si>
  <si>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估价机构样本小区数据</t>
  </si>
  <si>
    <t>配备活动站、医疗站、人脸识别门禁系统</t>
    <phoneticPr fontId="1" type="noConversion"/>
  </si>
  <si>
    <r>
      <rPr>
        <sz val="10"/>
        <rFont val="仿宋_GB2312"/>
        <family val="3"/>
        <charset val="134"/>
      </rPr>
      <t>配备管理人员</t>
    </r>
    <phoneticPr fontId="13" type="noConversion"/>
  </si>
  <si>
    <t>该小区装修为基本装修，公共部分装修效果较好，与居住功能相适用，较好</t>
    <phoneticPr fontId="1" type="noConversion"/>
  </si>
  <si>
    <t>厨房卫生间配备家具家电，程度较新；功能正常，质量有保证，一般</t>
    <phoneticPr fontId="1" type="noConversion"/>
  </si>
  <si>
    <r>
      <rPr>
        <sz val="10"/>
        <rFont val="仿宋_GB2312"/>
        <family val="3"/>
        <charset val="134"/>
      </rPr>
      <t>配备管理人员</t>
    </r>
    <phoneticPr fontId="13" type="noConversion"/>
  </si>
  <si>
    <t>朝向好，能保证较长时间的采光，通风较好，较好</t>
    <phoneticPr fontId="13" type="noConversion"/>
  </si>
  <si>
    <t>配备家具、家电；程度较新；功能正常，质量有保证，较好</t>
    <phoneticPr fontId="1" type="noConversion"/>
  </si>
  <si>
    <r>
      <rPr>
        <sz val="10"/>
        <rFont val="仿宋_GB2312"/>
        <family val="3"/>
        <charset val="134"/>
      </rPr>
      <t>配备管理人员</t>
    </r>
    <phoneticPr fontId="13" type="noConversion"/>
  </si>
  <si>
    <t>朝向好，能保证较长时间的采光，通风较好，较好</t>
    <phoneticPr fontId="13" type="noConversion"/>
  </si>
  <si>
    <t>该小区装修为基本装修，公共部分装修效果较好，与居住功能相适用，较好</t>
    <phoneticPr fontId="1" type="noConversion"/>
  </si>
  <si>
    <t>配备家具、家电；程度较新；功能正常，质量有保证，较好</t>
    <phoneticPr fontId="1" type="noConversion"/>
  </si>
  <si>
    <t>朝向好，能保证较长时间的采光，通风较好，较好</t>
    <phoneticPr fontId="13" type="noConversion"/>
  </si>
  <si>
    <t>配备家具、家电；程度较新；功能正常，质量有保证，较好</t>
    <phoneticPr fontId="1" type="noConversion"/>
  </si>
  <si>
    <t>——</t>
    <phoneticPr fontId="1" type="noConversion"/>
  </si>
  <si>
    <t>——</t>
    <phoneticPr fontId="1" type="noConversion"/>
  </si>
  <si>
    <t>——</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</si>
  <si>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38463907</t>
    </r>
    <r>
      <rPr>
        <sz val="10"/>
        <color rgb="FF000000"/>
        <rFont val="宋体"/>
        <family val="3"/>
        <charset val="134"/>
      </rPr>
      <t>×</t>
    </r>
    <r>
      <rPr>
        <sz val="10"/>
        <color rgb="FF000000"/>
        <rFont val="Arial"/>
        <family val="2"/>
      </rPr>
      <t>2%=769278</t>
    </r>
    <r>
      <rPr>
        <sz val="10"/>
        <color rgb="FF000000"/>
        <rFont val="宋体"/>
        <family val="3"/>
        <charset val="134"/>
      </rPr>
      <t>。</t>
    </r>
    <phoneticPr fontId="1" type="noConversion"/>
  </si>
  <si>
    <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参考同类项目测算，按建筑重置成本的</t>
    </r>
    <r>
      <rPr>
        <sz val="10"/>
        <rFont val="Arial"/>
        <family val="2"/>
      </rPr>
      <t>1.5%</t>
    </r>
    <r>
      <rPr>
        <sz val="10"/>
        <rFont val="宋体"/>
        <family val="3"/>
        <charset val="134"/>
      </rPr>
      <t>测算，重置成本根据《北京市房屋重置成新价评估技术标准》估算为</t>
    </r>
    <r>
      <rPr>
        <sz val="10"/>
        <rFont val="Arial"/>
        <family val="2"/>
      </rPr>
      <t>2220</t>
    </r>
    <r>
      <rPr>
        <sz val="10"/>
        <rFont val="宋体"/>
        <family val="3"/>
        <charset val="134"/>
      </rPr>
      <t>元</t>
    </r>
    <r>
      <rPr>
        <sz val="10"/>
        <rFont val="Arial"/>
        <family val="2"/>
      </rPr>
      <t>/</t>
    </r>
    <r>
      <rPr>
        <sz val="10"/>
        <rFont val="宋体"/>
        <family val="3"/>
        <charset val="134"/>
      </rPr>
      <t>平方米，装修成本按</t>
    </r>
    <r>
      <rPr>
        <sz val="10"/>
        <rFont val="Arial"/>
        <family val="2"/>
      </rPr>
      <t>1000</t>
    </r>
    <r>
      <rPr>
        <sz val="10"/>
        <rFont val="宋体"/>
        <family val="3"/>
        <charset val="134"/>
      </rPr>
      <t>元</t>
    </r>
    <r>
      <rPr>
        <sz val="10"/>
        <rFont val="Arial"/>
        <family val="2"/>
      </rPr>
      <t>/</t>
    </r>
    <r>
      <rPr>
        <sz val="10"/>
        <rFont val="宋体"/>
        <family val="3"/>
        <charset val="134"/>
      </rPr>
      <t>平方米估算，则（</t>
    </r>
    <r>
      <rPr>
        <sz val="10"/>
        <rFont val="Arial"/>
        <family val="2"/>
      </rPr>
      <t>2220+1000</t>
    </r>
    <r>
      <rPr>
        <sz val="10"/>
        <rFont val="宋体"/>
        <family val="3"/>
        <charset val="134"/>
      </rPr>
      <t>）</t>
    </r>
    <r>
      <rPr>
        <sz val="10"/>
        <rFont val="Arial"/>
        <family val="2"/>
      </rPr>
      <t>×1.5%×51698.8=2497052</t>
    </r>
    <r>
      <rPr>
        <sz val="10"/>
        <rFont val="宋体"/>
        <family val="3"/>
        <charset val="134"/>
      </rPr>
      <t>元。</t>
    </r>
    <phoneticPr fontId="1" type="noConversion"/>
  </si>
  <si>
    <r>
      <t>该项目为公租房，根据估价委托方提供的《基础信息台账》，物业费水平按</t>
    </r>
    <r>
      <rPr>
        <sz val="10"/>
        <color rgb="FF000000"/>
        <rFont val="Arial"/>
        <family val="2"/>
      </rPr>
      <t>2.49</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2.49×51698.8×12=1544760</t>
    </r>
    <r>
      <rPr>
        <sz val="10"/>
        <color rgb="FF000000"/>
        <rFont val="宋体"/>
        <family val="3"/>
        <charset val="134"/>
      </rPr>
      <t>元。</t>
    </r>
    <phoneticPr fontId="1" type="noConversion"/>
  </si>
  <si>
    <t>指房屋产权人为使自己的房产避免意外损失而向保险公司支付的费用，根据估价委托人提供的《北京市保障性住房建设投资中心财产一切险保险单（2020-2021年度）-怡景园》，保险费用为37236元。</t>
    <phoneticPr fontId="1" type="noConversion"/>
  </si>
  <si>
    <r>
      <t>公共租赁住房项目属于保障性住房，不以获取利润为主要目的，参照保本微利原则记取利润率，以折旧及摊销成本、运营费用之和为基数的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(8282978+1925466)×3%=370861</t>
    </r>
    <r>
      <rPr>
        <sz val="10"/>
        <color rgb="FF000000"/>
        <rFont val="宋体"/>
        <family val="3"/>
        <charset val="134"/>
      </rPr>
      <t>元。</t>
    </r>
    <phoneticPr fontId="1"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</si>
  <si>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怡景园》，该项目总建设费用约为</t>
    </r>
    <r>
      <rPr>
        <sz val="10"/>
        <color rgb="FF000000"/>
        <rFont val="Arial"/>
        <family val="2"/>
      </rPr>
      <t>496477859</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496477859÷60=8274631</t>
    </r>
    <r>
      <rPr>
        <sz val="10"/>
        <color rgb="FF000000"/>
        <rFont val="宋体"/>
        <family val="3"/>
        <charset val="134"/>
      </rPr>
      <t>元。</t>
    </r>
    <phoneticPr fontId="1" type="noConversion"/>
  </si>
  <si>
    <t>周边有公交车站（青青家园），停靠线路有专171路、363路、451路、657路等公交线路，距地铁7号线（郎辛庄站）约1100米，综合评价交通便捷度一般</t>
    <phoneticPr fontId="1" type="noConversion"/>
  </si>
  <si>
    <t>周边有北京一七一中学中学豆各庄学校、芳草地国际学校朝丰分校等教育设施；朝阳区豆各庄社区卫生服务中心等医疗设施；招商银行、北京银行、建设银行等配套设施，公共配套设施状况较好</t>
    <phoneticPr fontId="1" type="noConversion"/>
  </si>
  <si>
    <t>周边有芳草地国际学校朝丰分校、朝阳区豆各庄中心小学等教育设施；朝阳区豆各庄社区卫生服务中心等医疗设施；招商银行、北京银行、建设银行等配套设施，公共配套设施状况较好</t>
    <phoneticPr fontId="1" type="noConversion"/>
  </si>
  <si>
    <t>周边有芳草地国际学校朝丰分校、朝阳区豆各庄中心小学等教育设施；朝阳区豆各庄社区卫生服务中心等医疗设施；招商银行、北京银行、建设银行等配套设施，公共配套设施状况较好</t>
    <phoneticPr fontId="1" type="noConversion"/>
  </si>
  <si>
    <t>周边有公交车站（黄厂），停靠线路有专170路、457路、348路、411路等公交线路，距地铁7号线（黄厂站）约900米，综合评价交通便捷度一般</t>
    <phoneticPr fontId="1" type="noConversion"/>
  </si>
  <si>
    <t>朝向一般，能保证较长时间的采光，通风较好，一般</t>
    <phoneticPr fontId="13" type="noConversion"/>
  </si>
  <si>
    <t>该小区装修为基本装修，公共部分装修效果较好，与居住功能相适用，较好</t>
    <phoneticPr fontId="1" type="noConversion"/>
  </si>
  <si>
    <t>配备活动站、医疗站、入户门禁</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</si>
</sst>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yyyy&quot;年&quot;m&quot;月&quot;d&quot;日&quot;;@"/>
    <numFmt numFmtId="178" formatCode="0.0%"/>
    <numFmt numFmtId="179" formatCode="yyyy&quot;年&quot;m&quot;月&quot;;@"/>
  </numFmts>
  <fonts count="26" x14ac:knownFonts="1">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charset val="134"/>
    </font>
    <font>
      <sz val="10"/>
      <name val="宋体"/>
      <family val="3"/>
      <charset val="134"/>
    </font>
    <font>
      <sz val="11"/>
      <color theme="1"/>
      <name val="Arial"/>
      <family val="2"/>
    </font>
    <font>
      <sz val="11"/>
      <color theme="1"/>
      <name val="仿宋_GB2312"/>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b/>
      <sz val="10"/>
      <color indexed="8"/>
      <name val="宋体"/>
      <family val="3"/>
      <charset val="134"/>
    </font>
    <font>
      <sz val="10"/>
      <color indexed="8"/>
      <name val="宋体"/>
      <family val="3"/>
      <charset val="134"/>
    </font>
    <font>
      <sz val="11"/>
      <color rgb="FFFF0000"/>
      <name val="宋体"/>
      <family val="2"/>
      <scheme val="minor"/>
    </font>
    <font>
      <sz val="11"/>
      <color rgb="FFFF0000"/>
      <name val="宋体"/>
      <family val="3"/>
      <charset val="134"/>
      <scheme val="minor"/>
    </font>
    <font>
      <sz val="10"/>
      <color rgb="FFFF0000"/>
      <name val="Arial"/>
      <family val="2"/>
    </font>
  </fonts>
  <fills count="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s>
  <cellStyleXfs count="9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cellStyleXfs>
  <cellXfs count="16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6"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Fill="1" applyBorder="1" applyAlignment="1">
      <alignment horizontal="center" vertical="center"/>
    </xf>
    <xf numFmtId="0" fontId="17" fillId="0" borderId="0" xfId="2" applyFont="1" applyFill="1" applyBorder="1" applyAlignment="1">
      <alignment horizontal="center" vertical="center"/>
    </xf>
    <xf numFmtId="0" fontId="10" fillId="0" borderId="1" xfId="2" applyFont="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0" fillId="0" borderId="4" xfId="2" applyFont="1" applyBorder="1">
      <alignment vertical="center"/>
    </xf>
    <xf numFmtId="0" fontId="10" fillId="0" borderId="1" xfId="2" applyFont="1" applyBorder="1">
      <alignment vertical="center"/>
    </xf>
    <xf numFmtId="0" fontId="10" fillId="5" borderId="1" xfId="2" applyFont="1" applyFill="1" applyBorder="1">
      <alignment vertical="center"/>
    </xf>
    <xf numFmtId="176" fontId="10" fillId="0" borderId="1" xfId="2" applyNumberFormat="1" applyFont="1" applyBorder="1">
      <alignment vertical="center"/>
    </xf>
    <xf numFmtId="0" fontId="10" fillId="0" borderId="3" xfId="2" applyFont="1" applyBorder="1">
      <alignment vertical="center"/>
    </xf>
    <xf numFmtId="0" fontId="10" fillId="0" borderId="9" xfId="2" applyFont="1" applyBorder="1">
      <alignment vertical="center"/>
    </xf>
    <xf numFmtId="176" fontId="10" fillId="0" borderId="6" xfId="2" applyNumberFormat="1" applyFont="1" applyBorder="1">
      <alignment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7" fillId="0" borderId="2" xfId="2" applyFont="1" applyFill="1" applyBorder="1" applyAlignment="1">
      <alignment horizontal="center" vertical="center"/>
    </xf>
    <xf numFmtId="176" fontId="10"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7"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9"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0" fillId="0" borderId="1" xfId="2" applyFont="1" applyBorder="1" applyAlignment="1">
      <alignment horizontal="center" vertical="center"/>
    </xf>
    <xf numFmtId="176" fontId="10" fillId="0" borderId="1" xfId="2" applyNumberFormat="1" applyFont="1" applyBorder="1" applyAlignment="1">
      <alignment horizontal="center" vertical="center"/>
    </xf>
    <xf numFmtId="0" fontId="0" fillId="0" borderId="0" xfId="0"/>
    <xf numFmtId="0" fontId="10" fillId="0" borderId="11" xfId="2" applyFont="1" applyBorder="1" applyAlignment="1">
      <alignment vertical="center"/>
    </xf>
    <xf numFmtId="0" fontId="17" fillId="0" borderId="13" xfId="2" applyFont="1" applyBorder="1" applyAlignment="1">
      <alignment horizontal="center" vertical="center"/>
    </xf>
    <xf numFmtId="0" fontId="7" fillId="0" borderId="13" xfId="2" applyFont="1" applyFill="1" applyBorder="1" applyAlignment="1">
      <alignment horizontal="center" vertical="center"/>
    </xf>
    <xf numFmtId="0" fontId="10" fillId="0" borderId="13" xfId="2" applyFont="1" applyBorder="1" applyAlignment="1">
      <alignment horizontal="center" vertical="center"/>
    </xf>
    <xf numFmtId="14" fontId="10" fillId="0" borderId="13" xfId="2" applyNumberFormat="1" applyFont="1" applyBorder="1" applyAlignment="1">
      <alignment horizontal="center" vertical="center"/>
    </xf>
    <xf numFmtId="0" fontId="20" fillId="0" borderId="0" xfId="91"/>
    <xf numFmtId="14" fontId="16" fillId="0" borderId="13" xfId="2" applyNumberFormat="1" applyFont="1" applyBorder="1" applyAlignment="1">
      <alignment horizontal="center" vertical="center"/>
    </xf>
    <xf numFmtId="0" fontId="16" fillId="0" borderId="13" xfId="2" applyFont="1" applyBorder="1" applyAlignment="1">
      <alignment horizontal="center" vertical="center"/>
    </xf>
    <xf numFmtId="49" fontId="21" fillId="0" borderId="12" xfId="0" applyNumberFormat="1" applyFont="1" applyFill="1" applyBorder="1" applyAlignment="1">
      <alignment horizontal="center" vertical="center" wrapText="1"/>
    </xf>
    <xf numFmtId="49" fontId="21" fillId="0" borderId="14"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xf>
    <xf numFmtId="49" fontId="21" fillId="0" borderId="15" xfId="0" applyNumberFormat="1" applyFont="1" applyFill="1" applyBorder="1" applyAlignment="1">
      <alignment horizontal="center" vertical="center" wrapText="1"/>
    </xf>
    <xf numFmtId="0" fontId="2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wrapText="1"/>
    </xf>
    <xf numFmtId="0" fontId="0" fillId="0" borderId="0" xfId="0" applyFill="1" applyAlignment="1">
      <alignment vertical="center" wrapText="1"/>
    </xf>
    <xf numFmtId="0" fontId="23"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176" fontId="23" fillId="4" borderId="0" xfId="0" applyNumberFormat="1" applyFont="1" applyFill="1" applyAlignment="1">
      <alignment vertical="center"/>
    </xf>
    <xf numFmtId="0" fontId="10" fillId="0" borderId="1" xfId="2" applyFont="1" applyBorder="1" applyAlignment="1">
      <alignment horizontal="center" vertical="center"/>
    </xf>
    <xf numFmtId="0" fontId="7" fillId="0" borderId="6" xfId="2" applyFont="1" applyFill="1" applyBorder="1" applyAlignment="1">
      <alignment horizontal="center" vertical="center"/>
    </xf>
    <xf numFmtId="176" fontId="10" fillId="0" borderId="1"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2" fillId="0" borderId="3" xfId="2" applyBorder="1">
      <alignment vertical="center"/>
    </xf>
    <xf numFmtId="0" fontId="0" fillId="8" borderId="13" xfId="0" applyFill="1" applyBorder="1" applyAlignment="1">
      <alignment vertical="center"/>
    </xf>
    <xf numFmtId="0" fontId="0" fillId="7" borderId="13" xfId="0" applyFill="1" applyBorder="1" applyAlignment="1">
      <alignment vertical="center"/>
    </xf>
    <xf numFmtId="0" fontId="10" fillId="0" borderId="6" xfId="2" applyFont="1" applyBorder="1" applyAlignment="1">
      <alignment vertical="center"/>
    </xf>
    <xf numFmtId="0" fontId="7" fillId="0" borderId="6" xfId="2" applyFont="1" applyFill="1" applyBorder="1" applyAlignment="1">
      <alignment vertical="center"/>
    </xf>
    <xf numFmtId="179" fontId="10" fillId="0" borderId="13" xfId="2" applyNumberFormat="1" applyFont="1" applyBorder="1" applyAlignment="1">
      <alignment horizontal="center" vertical="center"/>
    </xf>
    <xf numFmtId="0" fontId="10" fillId="0" borderId="13" xfId="2" applyFont="1" applyBorder="1" applyAlignment="1">
      <alignment vertical="center"/>
    </xf>
    <xf numFmtId="0" fontId="20" fillId="7" borderId="0" xfId="91" applyFill="1"/>
    <xf numFmtId="0" fontId="0" fillId="7" borderId="0" xfId="0" applyFill="1"/>
    <xf numFmtId="14" fontId="10" fillId="0" borderId="0" xfId="2" applyNumberFormat="1" applyFont="1" applyAlignment="1">
      <alignment horizontal="center" vertical="center"/>
    </xf>
    <xf numFmtId="176" fontId="10" fillId="0" borderId="13" xfId="2" applyNumberFormat="1" applyFont="1" applyBorder="1" applyAlignment="1">
      <alignment horizontal="center" vertical="center"/>
    </xf>
    <xf numFmtId="0" fontId="8" fillId="0" borderId="13" xfId="3" applyFont="1" applyFill="1" applyBorder="1" applyAlignment="1">
      <alignment horizontal="center" vertical="center" wrapText="1"/>
    </xf>
    <xf numFmtId="178" fontId="7" fillId="0" borderId="13" xfId="3" applyNumberFormat="1" applyFont="1" applyFill="1" applyBorder="1" applyAlignment="1">
      <alignment horizontal="center" vertical="center" wrapText="1"/>
    </xf>
    <xf numFmtId="0" fontId="12" fillId="0" borderId="13" xfId="3" applyFont="1" applyFill="1" applyBorder="1" applyAlignment="1">
      <alignment horizontal="center" vertical="center" wrapText="1"/>
    </xf>
    <xf numFmtId="0" fontId="7" fillId="0" borderId="13" xfId="3" applyFont="1" applyFill="1" applyBorder="1" applyAlignment="1">
      <alignment horizontal="center" vertical="center" wrapText="1"/>
    </xf>
    <xf numFmtId="0" fontId="2" fillId="8" borderId="0" xfId="2" applyFill="1">
      <alignment vertical="center"/>
    </xf>
    <xf numFmtId="0" fontId="15" fillId="0" borderId="1" xfId="0"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0" borderId="1" xfId="3" applyFont="1" applyFill="1" applyBorder="1" applyAlignment="1">
      <alignment vertical="center" wrapText="1"/>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6" fillId="0" borderId="0" xfId="0" applyFont="1" applyFill="1" applyBorder="1" applyAlignment="1">
      <alignment horizontal="center"/>
    </xf>
    <xf numFmtId="0" fontId="12" fillId="0" borderId="3" xfId="3" applyFont="1" applyFill="1" applyBorder="1" applyAlignment="1">
      <alignment horizontal="center" vertical="center" wrapText="1"/>
    </xf>
    <xf numFmtId="176" fontId="10" fillId="0" borderId="13" xfId="2" applyNumberFormat="1" applyFont="1" applyBorder="1" applyAlignment="1">
      <alignment horizontal="center" vertical="center"/>
    </xf>
    <xf numFmtId="0" fontId="10" fillId="0" borderId="0" xfId="2" applyFont="1" applyAlignment="1">
      <alignment horizontal="center" vertical="center"/>
    </xf>
    <xf numFmtId="0" fontId="7" fillId="0" borderId="13" xfId="2" applyFont="1" applyFill="1" applyBorder="1" applyAlignment="1">
      <alignment horizontal="center" vertical="center"/>
    </xf>
    <xf numFmtId="0" fontId="10" fillId="0" borderId="1" xfId="2" applyFont="1" applyBorder="1" applyAlignment="1">
      <alignment horizontal="center" vertical="center"/>
    </xf>
    <xf numFmtId="0" fontId="10" fillId="0" borderId="11" xfId="2" applyFont="1" applyBorder="1" applyAlignment="1">
      <alignment horizontal="center" vertical="center"/>
    </xf>
    <xf numFmtId="0" fontId="10" fillId="0" borderId="2" xfId="2" applyFont="1" applyBorder="1" applyAlignment="1">
      <alignment horizontal="center" vertical="center"/>
    </xf>
    <xf numFmtId="0" fontId="10" fillId="0" borderId="6" xfId="2" applyFont="1" applyBorder="1" applyAlignment="1">
      <alignment horizontal="center" vertical="center"/>
    </xf>
    <xf numFmtId="0" fontId="18" fillId="4" borderId="1" xfId="2" applyFont="1" applyFill="1" applyBorder="1" applyAlignment="1">
      <alignment horizontal="center" vertical="center"/>
    </xf>
    <xf numFmtId="0" fontId="17" fillId="4" borderId="1" xfId="2" applyFont="1" applyFill="1" applyBorder="1" applyAlignment="1">
      <alignment horizontal="center" vertical="center"/>
    </xf>
    <xf numFmtId="176" fontId="10" fillId="0" borderId="1" xfId="2" applyNumberFormat="1" applyFont="1" applyBorder="1" applyAlignment="1">
      <alignment horizontal="center" vertical="center"/>
    </xf>
    <xf numFmtId="0" fontId="10" fillId="0" borderId="5" xfId="2" applyFont="1" applyBorder="1" applyAlignment="1">
      <alignment horizontal="center" vertical="center"/>
    </xf>
    <xf numFmtId="0" fontId="7" fillId="0" borderId="2" xfId="2" applyFont="1" applyFill="1" applyBorder="1" applyAlignment="1">
      <alignment horizontal="center" vertical="center"/>
    </xf>
    <xf numFmtId="0" fontId="7" fillId="0" borderId="5" xfId="2" applyFont="1" applyFill="1" applyBorder="1" applyAlignment="1">
      <alignment horizontal="center" vertical="center"/>
    </xf>
    <xf numFmtId="176" fontId="10" fillId="5" borderId="4" xfId="2" applyNumberFormat="1" applyFont="1" applyFill="1" applyBorder="1" applyAlignment="1">
      <alignment horizontal="center" vertical="center"/>
    </xf>
    <xf numFmtId="0" fontId="17" fillId="0" borderId="3" xfId="2" applyFont="1" applyBorder="1" applyAlignment="1">
      <alignment horizontal="center" vertical="center"/>
    </xf>
    <xf numFmtId="0" fontId="17" fillId="0" borderId="10" xfId="2" applyFont="1" applyBorder="1" applyAlignment="1">
      <alignment horizontal="center" vertical="center"/>
    </xf>
    <xf numFmtId="0" fontId="17" fillId="0" borderId="4" xfId="2" applyFont="1" applyBorder="1" applyAlignment="1">
      <alignment horizontal="center" vertical="center"/>
    </xf>
    <xf numFmtId="176" fontId="10" fillId="0" borderId="2"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10" fillId="0" borderId="3" xfId="2" applyFont="1" applyBorder="1" applyAlignment="1">
      <alignment horizontal="center" vertical="center"/>
    </xf>
    <xf numFmtId="0" fontId="10" fillId="0" borderId="10"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10" fillId="0" borderId="0" xfId="2" applyFont="1" applyBorder="1" applyAlignment="1">
      <alignment horizontal="center" vertical="center"/>
    </xf>
    <xf numFmtId="176" fontId="10" fillId="0" borderId="11" xfId="2" applyNumberFormat="1" applyFont="1" applyBorder="1" applyAlignment="1">
      <alignment horizontal="center" vertical="center"/>
    </xf>
    <xf numFmtId="0" fontId="7" fillId="0" borderId="6" xfId="2" applyFont="1" applyFill="1" applyBorder="1" applyAlignment="1">
      <alignment horizontal="center" vertical="center"/>
    </xf>
    <xf numFmtId="176" fontId="10" fillId="0" borderId="5" xfId="2" applyNumberFormat="1" applyFont="1" applyBorder="1" applyAlignment="1">
      <alignment horizontal="center" vertical="center"/>
    </xf>
    <xf numFmtId="0" fontId="16" fillId="0" borderId="0" xfId="2" applyFont="1" applyBorder="1" applyAlignment="1">
      <alignment horizontal="center" vertical="center"/>
    </xf>
    <xf numFmtId="0" fontId="20" fillId="0" borderId="0" xfId="91"/>
    <xf numFmtId="0" fontId="0" fillId="0" borderId="0" xfId="0" applyAlignment="1">
      <alignment horizontal="center" vertical="center"/>
    </xf>
    <xf numFmtId="0" fontId="25" fillId="0" borderId="1" xfId="3" applyFont="1" applyFill="1" applyBorder="1" applyAlignment="1">
      <alignment horizontal="center" vertical="center" wrapText="1"/>
    </xf>
  </cellXfs>
  <cellStyles count="92">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3</xdr:col>
      <xdr:colOff>1275608</xdr:colOff>
      <xdr:row>36</xdr:row>
      <xdr:rowOff>123381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62775"/>
          <a:ext cx="5942858" cy="3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317501</xdr:colOff>
      <xdr:row>9</xdr:row>
      <xdr:rowOff>95250</xdr:rowOff>
    </xdr:from>
    <xdr:to>
      <xdr:col>17</xdr:col>
      <xdr:colOff>613977</xdr:colOff>
      <xdr:row>25</xdr:row>
      <xdr:rowOff>121345</xdr:rowOff>
    </xdr:to>
    <xdr:pic>
      <xdr:nvPicPr>
        <xdr:cNvPr id="3" name="图片 2"/>
        <xdr:cNvPicPr>
          <a:picLocks noChangeAspect="1"/>
        </xdr:cNvPicPr>
      </xdr:nvPicPr>
      <xdr:blipFill>
        <a:blip xmlns:r="http://schemas.openxmlformats.org/officeDocument/2006/relationships" r:embed="rId1"/>
        <a:stretch>
          <a:fillRect/>
        </a:stretch>
      </xdr:blipFill>
      <xdr:spPr>
        <a:xfrm>
          <a:off x="9694334" y="1714500"/>
          <a:ext cx="7323810" cy="2904762"/>
        </a:xfrm>
        <a:prstGeom prst="rect">
          <a:avLst/>
        </a:prstGeom>
      </xdr:spPr>
    </xdr:pic>
    <xdr:clientData/>
  </xdr:twoCellAnchor>
  <xdr:twoCellAnchor editAs="oneCell">
    <xdr:from>
      <xdr:col>6</xdr:col>
      <xdr:colOff>476250</xdr:colOff>
      <xdr:row>25</xdr:row>
      <xdr:rowOff>84666</xdr:rowOff>
    </xdr:from>
    <xdr:to>
      <xdr:col>20</xdr:col>
      <xdr:colOff>270881</xdr:colOff>
      <xdr:row>36</xdr:row>
      <xdr:rowOff>86536</xdr:rowOff>
    </xdr:to>
    <xdr:pic>
      <xdr:nvPicPr>
        <xdr:cNvPr id="2" name="图片 1"/>
        <xdr:cNvPicPr>
          <a:picLocks noChangeAspect="1"/>
        </xdr:cNvPicPr>
      </xdr:nvPicPr>
      <xdr:blipFill>
        <a:blip xmlns:r="http://schemas.openxmlformats.org/officeDocument/2006/relationships" r:embed="rId2"/>
        <a:stretch>
          <a:fillRect/>
        </a:stretch>
      </xdr:blipFill>
      <xdr:spPr>
        <a:xfrm>
          <a:off x="9853083" y="4582583"/>
          <a:ext cx="8885715" cy="19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123825</xdr:colOff>
      <xdr:row>9</xdr:row>
      <xdr:rowOff>76200</xdr:rowOff>
    </xdr:from>
    <xdr:to>
      <xdr:col>17</xdr:col>
      <xdr:colOff>608664</xdr:colOff>
      <xdr:row>25</xdr:row>
      <xdr:rowOff>28219</xdr:rowOff>
    </xdr:to>
    <xdr:pic>
      <xdr:nvPicPr>
        <xdr:cNvPr id="2" name="图片 1"/>
        <xdr:cNvPicPr>
          <a:picLocks noChangeAspect="1"/>
        </xdr:cNvPicPr>
      </xdr:nvPicPr>
      <xdr:blipFill>
        <a:blip xmlns:r="http://schemas.openxmlformats.org/officeDocument/2006/relationships" r:embed="rId1"/>
        <a:stretch>
          <a:fillRect/>
        </a:stretch>
      </xdr:blipFill>
      <xdr:spPr>
        <a:xfrm>
          <a:off x="9505950" y="1704975"/>
          <a:ext cx="7495239" cy="2847619"/>
        </a:xfrm>
        <a:prstGeom prst="rect">
          <a:avLst/>
        </a:prstGeom>
      </xdr:spPr>
    </xdr:pic>
    <xdr:clientData/>
  </xdr:twoCellAnchor>
  <xdr:twoCellAnchor editAs="oneCell">
    <xdr:from>
      <xdr:col>6</xdr:col>
      <xdr:colOff>247650</xdr:colOff>
      <xdr:row>25</xdr:row>
      <xdr:rowOff>0</xdr:rowOff>
    </xdr:from>
    <xdr:to>
      <xdr:col>17</xdr:col>
      <xdr:colOff>370584</xdr:colOff>
      <xdr:row>33</xdr:row>
      <xdr:rowOff>152200</xdr:rowOff>
    </xdr:to>
    <xdr:pic>
      <xdr:nvPicPr>
        <xdr:cNvPr id="3" name="图片 2"/>
        <xdr:cNvPicPr>
          <a:picLocks noChangeAspect="1"/>
        </xdr:cNvPicPr>
      </xdr:nvPicPr>
      <xdr:blipFill>
        <a:blip xmlns:r="http://schemas.openxmlformats.org/officeDocument/2006/relationships" r:embed="rId2"/>
        <a:stretch>
          <a:fillRect/>
        </a:stretch>
      </xdr:blipFill>
      <xdr:spPr>
        <a:xfrm>
          <a:off x="8143875" y="4524375"/>
          <a:ext cx="7133334" cy="1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371475</xdr:colOff>
      <xdr:row>9</xdr:row>
      <xdr:rowOff>57150</xdr:rowOff>
    </xdr:from>
    <xdr:to>
      <xdr:col>17</xdr:col>
      <xdr:colOff>8695</xdr:colOff>
      <xdr:row>25</xdr:row>
      <xdr:rowOff>94884</xdr:rowOff>
    </xdr:to>
    <xdr:pic>
      <xdr:nvPicPr>
        <xdr:cNvPr id="4" name="图片 3"/>
        <xdr:cNvPicPr>
          <a:picLocks noChangeAspect="1"/>
        </xdr:cNvPicPr>
      </xdr:nvPicPr>
      <xdr:blipFill>
        <a:blip xmlns:r="http://schemas.openxmlformats.org/officeDocument/2006/relationships" r:embed="rId1"/>
        <a:stretch>
          <a:fillRect/>
        </a:stretch>
      </xdr:blipFill>
      <xdr:spPr>
        <a:xfrm>
          <a:off x="9753600" y="1685925"/>
          <a:ext cx="6647620" cy="2933334"/>
        </a:xfrm>
        <a:prstGeom prst="rect">
          <a:avLst/>
        </a:prstGeom>
      </xdr:spPr>
    </xdr:pic>
    <xdr:clientData/>
  </xdr:twoCellAnchor>
  <xdr:twoCellAnchor editAs="oneCell">
    <xdr:from>
      <xdr:col>6</xdr:col>
      <xdr:colOff>571500</xdr:colOff>
      <xdr:row>25</xdr:row>
      <xdr:rowOff>66675</xdr:rowOff>
    </xdr:from>
    <xdr:to>
      <xdr:col>17</xdr:col>
      <xdr:colOff>494434</xdr:colOff>
      <xdr:row>33</xdr:row>
      <xdr:rowOff>123637</xdr:rowOff>
    </xdr:to>
    <xdr:pic>
      <xdr:nvPicPr>
        <xdr:cNvPr id="2" name="图片 1"/>
        <xdr:cNvPicPr>
          <a:picLocks noChangeAspect="1"/>
        </xdr:cNvPicPr>
      </xdr:nvPicPr>
      <xdr:blipFill>
        <a:blip xmlns:r="http://schemas.openxmlformats.org/officeDocument/2006/relationships" r:embed="rId2"/>
        <a:stretch>
          <a:fillRect/>
        </a:stretch>
      </xdr:blipFill>
      <xdr:spPr>
        <a:xfrm>
          <a:off x="9953625" y="4591050"/>
          <a:ext cx="6933334" cy="15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28575</xdr:colOff>
      <xdr:row>0</xdr:row>
      <xdr:rowOff>133350</xdr:rowOff>
    </xdr:from>
    <xdr:to>
      <xdr:col>17</xdr:col>
      <xdr:colOff>361223</xdr:colOff>
      <xdr:row>45</xdr:row>
      <xdr:rowOff>122862</xdr:rowOff>
    </xdr:to>
    <xdr:pic>
      <xdr:nvPicPr>
        <xdr:cNvPr id="4" name="图片 3"/>
        <xdr:cNvPicPr>
          <a:picLocks noChangeAspect="1"/>
        </xdr:cNvPicPr>
      </xdr:nvPicPr>
      <xdr:blipFill>
        <a:blip xmlns:r="http://schemas.openxmlformats.org/officeDocument/2006/relationships" r:embed="rId1"/>
        <a:stretch>
          <a:fillRect/>
        </a:stretch>
      </xdr:blipFill>
      <xdr:spPr>
        <a:xfrm>
          <a:off x="6667500" y="133350"/>
          <a:ext cx="5819048" cy="7704762"/>
        </a:xfrm>
        <a:prstGeom prst="rect">
          <a:avLst/>
        </a:prstGeom>
      </xdr:spPr>
    </xdr:pic>
    <xdr:clientData/>
  </xdr:twoCellAnchor>
  <xdr:twoCellAnchor editAs="oneCell">
    <xdr:from>
      <xdr:col>9</xdr:col>
      <xdr:colOff>228600</xdr:colOff>
      <xdr:row>45</xdr:row>
      <xdr:rowOff>161925</xdr:rowOff>
    </xdr:from>
    <xdr:to>
      <xdr:col>17</xdr:col>
      <xdr:colOff>532677</xdr:colOff>
      <xdr:row>61</xdr:row>
      <xdr:rowOff>28249</xdr:rowOff>
    </xdr:to>
    <xdr:pic>
      <xdr:nvPicPr>
        <xdr:cNvPr id="5" name="图片 4"/>
        <xdr:cNvPicPr>
          <a:picLocks noChangeAspect="1"/>
        </xdr:cNvPicPr>
      </xdr:nvPicPr>
      <xdr:blipFill>
        <a:blip xmlns:r="http://schemas.openxmlformats.org/officeDocument/2006/relationships" r:embed="rId2"/>
        <a:stretch>
          <a:fillRect/>
        </a:stretch>
      </xdr:blipFill>
      <xdr:spPr>
        <a:xfrm>
          <a:off x="6867525" y="7877175"/>
          <a:ext cx="5790477" cy="26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400050</xdr:colOff>
      <xdr:row>1</xdr:row>
      <xdr:rowOff>28575</xdr:rowOff>
    </xdr:from>
    <xdr:to>
      <xdr:col>11</xdr:col>
      <xdr:colOff>323003</xdr:colOff>
      <xdr:row>32</xdr:row>
      <xdr:rowOff>161244</xdr:rowOff>
    </xdr:to>
    <xdr:pic>
      <xdr:nvPicPr>
        <xdr:cNvPr id="2" name="图片 1"/>
        <xdr:cNvPicPr>
          <a:picLocks noChangeAspect="1"/>
        </xdr:cNvPicPr>
      </xdr:nvPicPr>
      <xdr:blipFill>
        <a:blip xmlns:r="http://schemas.openxmlformats.org/officeDocument/2006/relationships" r:embed="rId1"/>
        <a:stretch>
          <a:fillRect/>
        </a:stretch>
      </xdr:blipFill>
      <xdr:spPr>
        <a:xfrm>
          <a:off x="1085850" y="200025"/>
          <a:ext cx="6780953" cy="5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cell r="F4" t="str">
            <v>租金平均单价（元/平方米·月）</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abSelected="1" topLeftCell="D2" zoomScale="80" zoomScaleNormal="80" workbookViewId="0">
      <selection activeCell="L17" sqref="L17"/>
    </sheetView>
  </sheetViews>
  <sheetFormatPr defaultRowHeight="13.5" x14ac:dyDescent="0.1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x14ac:dyDescent="0.15">
      <c r="A1" s="130" t="s">
        <v>29</v>
      </c>
      <c r="B1" s="130"/>
      <c r="C1" s="130"/>
      <c r="D1" s="130"/>
      <c r="E1" s="130"/>
      <c r="F1" s="130"/>
      <c r="G1" s="130"/>
      <c r="H1" s="130"/>
      <c r="I1" s="130"/>
      <c r="J1" s="130"/>
      <c r="K1" s="130"/>
      <c r="L1" s="130"/>
    </row>
    <row r="2" spans="1:12" x14ac:dyDescent="0.15">
      <c r="A2" s="15"/>
      <c r="B2" s="15"/>
      <c r="C2" s="15"/>
      <c r="D2" s="15"/>
      <c r="E2" s="15"/>
      <c r="F2" s="15"/>
      <c r="G2" s="15"/>
      <c r="H2" s="15"/>
      <c r="I2" s="15"/>
      <c r="J2" s="15"/>
      <c r="K2" s="15"/>
      <c r="L2" s="15"/>
    </row>
    <row r="3" spans="1:12" x14ac:dyDescent="0.15">
      <c r="A3" s="128" t="s">
        <v>30</v>
      </c>
      <c r="B3" s="129"/>
      <c r="C3" s="114" t="s">
        <v>31</v>
      </c>
      <c r="D3" s="114"/>
      <c r="E3" s="114" t="s">
        <v>32</v>
      </c>
      <c r="F3" s="114"/>
      <c r="G3" s="114" t="s">
        <v>33</v>
      </c>
      <c r="H3" s="114"/>
      <c r="I3" s="128" t="s">
        <v>34</v>
      </c>
      <c r="J3" s="129"/>
      <c r="K3" s="128" t="s">
        <v>35</v>
      </c>
      <c r="L3" s="129"/>
    </row>
    <row r="4" spans="1:12" x14ac:dyDescent="0.15">
      <c r="A4" s="114" t="s">
        <v>36</v>
      </c>
      <c r="B4" s="114"/>
      <c r="C4" s="131" t="s">
        <v>248</v>
      </c>
      <c r="D4" s="129"/>
      <c r="E4" s="128" t="str">
        <f>富力又一城!C2</f>
        <v>富力·又一城</v>
      </c>
      <c r="F4" s="129"/>
      <c r="G4" s="128" t="str">
        <f>青青家园!C2</f>
        <v>青青家园</v>
      </c>
      <c r="H4" s="129"/>
      <c r="I4" s="128" t="str">
        <f>[2]清枫华景园数据!C2</f>
        <v>清枫华景园</v>
      </c>
      <c r="J4" s="129"/>
      <c r="K4" s="128" t="str">
        <f>朝丰家园!C2</f>
        <v>朝丰家园</v>
      </c>
      <c r="L4" s="129"/>
    </row>
    <row r="5" spans="1:12" x14ac:dyDescent="0.15">
      <c r="A5" s="114" t="s">
        <v>37</v>
      </c>
      <c r="B5" s="114"/>
      <c r="C5" s="128" t="s">
        <v>38</v>
      </c>
      <c r="D5" s="129"/>
      <c r="E5" s="123">
        <f>富力又一城!J7</f>
        <v>70.436666666666653</v>
      </c>
      <c r="F5" s="124"/>
      <c r="G5" s="123">
        <f>青青家园!J7</f>
        <v>61.143333333333324</v>
      </c>
      <c r="H5" s="124"/>
      <c r="I5" s="123">
        <f>[2]清枫华景园数据!I6</f>
        <v>97.111735724259049</v>
      </c>
      <c r="J5" s="124"/>
      <c r="K5" s="123">
        <f>朝丰家园!J7</f>
        <v>61.186666666666667</v>
      </c>
      <c r="L5" s="124"/>
    </row>
    <row r="6" spans="1:12" ht="36.75" x14ac:dyDescent="0.15">
      <c r="A6" s="114" t="s">
        <v>39</v>
      </c>
      <c r="B6" s="114"/>
      <c r="C6" s="16" t="s">
        <v>40</v>
      </c>
      <c r="D6" s="17">
        <v>100</v>
      </c>
      <c r="E6" s="16" t="s">
        <v>40</v>
      </c>
      <c r="F6" s="17">
        <v>100</v>
      </c>
      <c r="G6" s="16" t="s">
        <v>40</v>
      </c>
      <c r="H6" s="17">
        <v>100</v>
      </c>
      <c r="I6" s="16" t="s">
        <v>40</v>
      </c>
      <c r="J6" s="17">
        <v>100</v>
      </c>
      <c r="K6" s="16" t="s">
        <v>40</v>
      </c>
      <c r="L6" s="17">
        <v>100</v>
      </c>
    </row>
    <row r="7" spans="1:12" x14ac:dyDescent="0.15">
      <c r="A7" s="114" t="s">
        <v>41</v>
      </c>
      <c r="B7" s="114"/>
      <c r="C7" s="18" t="s">
        <v>42</v>
      </c>
      <c r="D7" s="18">
        <v>100</v>
      </c>
      <c r="E7" s="18" t="s">
        <v>42</v>
      </c>
      <c r="F7" s="18">
        <v>100</v>
      </c>
      <c r="G7" s="18" t="s">
        <v>42</v>
      </c>
      <c r="H7" s="18">
        <f>IF(G7=C7,100,"请调整")</f>
        <v>100</v>
      </c>
      <c r="I7" s="45" t="s">
        <v>42</v>
      </c>
      <c r="J7" s="45">
        <f>IF(I7=C7,100,"请调整")</f>
        <v>100</v>
      </c>
      <c r="K7" s="18" t="s">
        <v>42</v>
      </c>
      <c r="L7" s="18">
        <f>IF(K7=G7,100,"请调整")</f>
        <v>100</v>
      </c>
    </row>
    <row r="8" spans="1:12" ht="84" x14ac:dyDescent="0.15">
      <c r="A8" s="115" t="s">
        <v>43</v>
      </c>
      <c r="B8" s="19" t="s">
        <v>44</v>
      </c>
      <c r="C8" s="19" t="s">
        <v>251</v>
      </c>
      <c r="D8" s="18">
        <v>100</v>
      </c>
      <c r="E8" s="19" t="s">
        <v>250</v>
      </c>
      <c r="F8" s="18">
        <v>100</v>
      </c>
      <c r="G8" s="19" t="s">
        <v>255</v>
      </c>
      <c r="H8" s="18">
        <v>100</v>
      </c>
      <c r="I8" s="45" t="s">
        <v>45</v>
      </c>
      <c r="J8" s="45">
        <v>100</v>
      </c>
      <c r="K8" s="19" t="s">
        <v>249</v>
      </c>
      <c r="L8" s="18">
        <v>100</v>
      </c>
    </row>
    <row r="9" spans="1:12" ht="96" x14ac:dyDescent="0.15">
      <c r="A9" s="116"/>
      <c r="B9" s="19" t="s">
        <v>46</v>
      </c>
      <c r="C9" s="19" t="s">
        <v>252</v>
      </c>
      <c r="D9" s="18">
        <v>100</v>
      </c>
      <c r="E9" s="19" t="s">
        <v>252</v>
      </c>
      <c r="F9" s="18">
        <v>100</v>
      </c>
      <c r="G9" s="19" t="s">
        <v>1709</v>
      </c>
      <c r="H9" s="162">
        <v>99</v>
      </c>
      <c r="I9" s="45" t="s">
        <v>45</v>
      </c>
      <c r="J9" s="45">
        <v>100</v>
      </c>
      <c r="K9" s="20" t="s">
        <v>1713</v>
      </c>
      <c r="L9" s="162">
        <v>99</v>
      </c>
    </row>
    <row r="10" spans="1:12" ht="36" x14ac:dyDescent="0.15">
      <c r="A10" s="116"/>
      <c r="B10" s="19" t="s">
        <v>47</v>
      </c>
      <c r="C10" s="19" t="s">
        <v>253</v>
      </c>
      <c r="D10" s="18">
        <v>100</v>
      </c>
      <c r="E10" s="19" t="s">
        <v>253</v>
      </c>
      <c r="F10" s="18">
        <v>100</v>
      </c>
      <c r="G10" s="19" t="s">
        <v>257</v>
      </c>
      <c r="H10" s="18">
        <v>100</v>
      </c>
      <c r="I10" s="45" t="s">
        <v>48</v>
      </c>
      <c r="J10" s="45">
        <v>100</v>
      </c>
      <c r="K10" s="19" t="s">
        <v>253</v>
      </c>
      <c r="L10" s="18">
        <v>100</v>
      </c>
    </row>
    <row r="11" spans="1:12" ht="48" x14ac:dyDescent="0.15">
      <c r="A11" s="116"/>
      <c r="B11" s="19" t="s">
        <v>49</v>
      </c>
      <c r="C11" s="19" t="s">
        <v>254</v>
      </c>
      <c r="D11" s="18">
        <v>100</v>
      </c>
      <c r="E11" s="19" t="s">
        <v>254</v>
      </c>
      <c r="F11" s="18">
        <v>100</v>
      </c>
      <c r="G11" s="19" t="s">
        <v>256</v>
      </c>
      <c r="H11" s="18">
        <v>100</v>
      </c>
      <c r="I11" s="45" t="s">
        <v>48</v>
      </c>
      <c r="J11" s="45">
        <v>100</v>
      </c>
      <c r="K11" s="19" t="s">
        <v>254</v>
      </c>
      <c r="L11" s="18">
        <v>100</v>
      </c>
    </row>
    <row r="12" spans="1:12" ht="120" x14ac:dyDescent="0.15">
      <c r="A12" s="117"/>
      <c r="B12" s="19" t="s">
        <v>50</v>
      </c>
      <c r="C12" s="20" t="s">
        <v>1712</v>
      </c>
      <c r="D12" s="18">
        <v>100</v>
      </c>
      <c r="E12" s="20" t="s">
        <v>1712</v>
      </c>
      <c r="F12" s="18">
        <v>100</v>
      </c>
      <c r="G12" s="20" t="s">
        <v>1710</v>
      </c>
      <c r="H12" s="18">
        <v>100</v>
      </c>
      <c r="I12" s="45" t="s">
        <v>51</v>
      </c>
      <c r="J12" s="45">
        <v>100</v>
      </c>
      <c r="K12" s="20" t="s">
        <v>1711</v>
      </c>
      <c r="L12" s="18">
        <v>100</v>
      </c>
    </row>
    <row r="13" spans="1:12" ht="48" x14ac:dyDescent="0.15">
      <c r="A13" s="118" t="s">
        <v>52</v>
      </c>
      <c r="B13" s="19" t="s">
        <v>53</v>
      </c>
      <c r="C13" s="19" t="s">
        <v>170</v>
      </c>
      <c r="D13" s="18">
        <v>100</v>
      </c>
      <c r="E13" s="107" t="str">
        <f>C13</f>
        <v>有专业物业公司，物业服务保障较好</v>
      </c>
      <c r="F13" s="113">
        <v>100</v>
      </c>
      <c r="G13" s="107" t="str">
        <f>C13</f>
        <v>有专业物业公司，物业服务保障较好</v>
      </c>
      <c r="H13" s="113">
        <v>100</v>
      </c>
      <c r="I13" s="45" t="s">
        <v>55</v>
      </c>
      <c r="J13" s="45">
        <v>100</v>
      </c>
      <c r="K13" s="107" t="str">
        <f>C13</f>
        <v>有专业物业公司，物业服务保障较好</v>
      </c>
      <c r="L13" s="18">
        <v>100</v>
      </c>
    </row>
    <row r="14" spans="1:12" ht="27.75" customHeight="1" x14ac:dyDescent="0.15">
      <c r="A14" s="119"/>
      <c r="B14" s="19" t="s">
        <v>56</v>
      </c>
      <c r="C14" s="18" t="s">
        <v>166</v>
      </c>
      <c r="D14" s="18">
        <v>100</v>
      </c>
      <c r="E14" s="107" t="str">
        <f>C14</f>
        <v>绿化率约为30%，较好</v>
      </c>
      <c r="F14" s="18">
        <v>100</v>
      </c>
      <c r="G14" s="107" t="str">
        <f>C14</f>
        <v>绿化率约为30%，较好</v>
      </c>
      <c r="H14" s="18">
        <v>100</v>
      </c>
      <c r="I14" s="45" t="s">
        <v>57</v>
      </c>
      <c r="J14" s="45">
        <v>98</v>
      </c>
      <c r="K14" s="107" t="str">
        <f>C14</f>
        <v>绿化率约为30%，较好</v>
      </c>
      <c r="L14" s="18">
        <v>100</v>
      </c>
    </row>
    <row r="15" spans="1:12" ht="27.75" customHeight="1" x14ac:dyDescent="0.15">
      <c r="A15" s="119"/>
      <c r="B15" s="18" t="s">
        <v>58</v>
      </c>
      <c r="C15" s="107" t="s">
        <v>1687</v>
      </c>
      <c r="D15" s="18">
        <v>100</v>
      </c>
      <c r="E15" s="110" t="s">
        <v>59</v>
      </c>
      <c r="F15" s="162">
        <v>99.5</v>
      </c>
      <c r="G15" s="110" t="s">
        <v>59</v>
      </c>
      <c r="H15" s="162">
        <v>99.5</v>
      </c>
      <c r="I15" s="45" t="s">
        <v>60</v>
      </c>
      <c r="J15" s="45">
        <v>100</v>
      </c>
      <c r="K15" s="109" t="s">
        <v>1716</v>
      </c>
      <c r="L15" s="113">
        <v>100</v>
      </c>
    </row>
    <row r="16" spans="1:12" ht="24" x14ac:dyDescent="0.15">
      <c r="A16" s="119"/>
      <c r="B16" s="20" t="s">
        <v>61</v>
      </c>
      <c r="C16" s="108" t="s">
        <v>1688</v>
      </c>
      <c r="D16" s="18">
        <v>100</v>
      </c>
      <c r="E16" s="108" t="s">
        <v>1691</v>
      </c>
      <c r="F16" s="18">
        <v>100</v>
      </c>
      <c r="G16" s="108" t="s">
        <v>1694</v>
      </c>
      <c r="H16" s="18">
        <v>100</v>
      </c>
      <c r="I16" s="21" t="s">
        <v>62</v>
      </c>
      <c r="J16" s="45">
        <v>100</v>
      </c>
      <c r="K16" s="108" t="s">
        <v>1688</v>
      </c>
      <c r="L16" s="18">
        <v>100</v>
      </c>
    </row>
    <row r="17" spans="1:12" ht="45.75" customHeight="1" x14ac:dyDescent="0.15">
      <c r="A17" s="119"/>
      <c r="B17" s="20" t="s">
        <v>63</v>
      </c>
      <c r="C17" s="109" t="s">
        <v>1714</v>
      </c>
      <c r="D17" s="18">
        <v>100</v>
      </c>
      <c r="E17" s="109" t="s">
        <v>1692</v>
      </c>
      <c r="F17" s="162">
        <v>102</v>
      </c>
      <c r="G17" s="109" t="s">
        <v>1695</v>
      </c>
      <c r="H17" s="162">
        <v>102</v>
      </c>
      <c r="I17" s="20" t="s">
        <v>64</v>
      </c>
      <c r="J17" s="45">
        <v>100</v>
      </c>
      <c r="K17" s="109" t="s">
        <v>1698</v>
      </c>
      <c r="L17" s="162">
        <v>102</v>
      </c>
    </row>
    <row r="18" spans="1:12" ht="51.75" customHeight="1" x14ac:dyDescent="0.15">
      <c r="A18" s="119"/>
      <c r="B18" s="19" t="s">
        <v>65</v>
      </c>
      <c r="C18" s="107" t="s">
        <v>1689</v>
      </c>
      <c r="D18" s="18">
        <v>100</v>
      </c>
      <c r="E18" s="109" t="s">
        <v>1715</v>
      </c>
      <c r="F18" s="18">
        <v>100</v>
      </c>
      <c r="G18" s="107" t="s">
        <v>1696</v>
      </c>
      <c r="H18" s="18">
        <f>F18</f>
        <v>100</v>
      </c>
      <c r="I18" s="45" t="s">
        <v>66</v>
      </c>
      <c r="J18" s="45">
        <v>100</v>
      </c>
      <c r="K18" s="107" t="s">
        <v>1689</v>
      </c>
      <c r="L18" s="18">
        <f>F18</f>
        <v>100</v>
      </c>
    </row>
    <row r="19" spans="1:12" ht="48" x14ac:dyDescent="0.15">
      <c r="A19" s="119"/>
      <c r="B19" s="19" t="s">
        <v>67</v>
      </c>
      <c r="C19" s="107" t="s">
        <v>1690</v>
      </c>
      <c r="D19" s="18">
        <v>100</v>
      </c>
      <c r="E19" s="107" t="s">
        <v>1693</v>
      </c>
      <c r="F19" s="162">
        <v>102</v>
      </c>
      <c r="G19" s="107" t="s">
        <v>1697</v>
      </c>
      <c r="H19" s="162">
        <v>102</v>
      </c>
      <c r="I19" s="45" t="s">
        <v>54</v>
      </c>
      <c r="J19" s="45">
        <v>100</v>
      </c>
      <c r="K19" s="107" t="s">
        <v>1699</v>
      </c>
      <c r="L19" s="162">
        <v>102</v>
      </c>
    </row>
    <row r="20" spans="1:12" ht="24" hidden="1" x14ac:dyDescent="0.15">
      <c r="A20" s="22"/>
      <c r="B20" s="47" t="s">
        <v>68</v>
      </c>
      <c r="C20" s="18" t="s">
        <v>69</v>
      </c>
      <c r="D20" s="18">
        <v>100</v>
      </c>
      <c r="E20" s="19" t="s">
        <v>168</v>
      </c>
      <c r="F20" s="18">
        <f>D20</f>
        <v>100</v>
      </c>
      <c r="G20" s="19" t="s">
        <v>168</v>
      </c>
      <c r="H20" s="18">
        <f>D20</f>
        <v>100</v>
      </c>
      <c r="I20" s="45" t="s">
        <v>69</v>
      </c>
      <c r="J20" s="45">
        <v>100</v>
      </c>
      <c r="K20" s="19" t="s">
        <v>168</v>
      </c>
      <c r="L20" s="18">
        <f>D20</f>
        <v>100</v>
      </c>
    </row>
    <row r="21" spans="1:12" ht="60" hidden="1" x14ac:dyDescent="0.15">
      <c r="A21" s="22"/>
      <c r="B21" s="47" t="s">
        <v>70</v>
      </c>
      <c r="C21" s="18" t="s">
        <v>71</v>
      </c>
      <c r="D21" s="18">
        <v>100</v>
      </c>
      <c r="E21" s="18" t="s">
        <v>72</v>
      </c>
      <c r="F21" s="25">
        <f>D21</f>
        <v>100</v>
      </c>
      <c r="G21" s="25" t="s">
        <v>72</v>
      </c>
      <c r="H21" s="25">
        <f>F21</f>
        <v>100</v>
      </c>
      <c r="I21" s="25" t="s">
        <v>72</v>
      </c>
      <c r="J21" s="25">
        <v>99</v>
      </c>
      <c r="K21" s="25" t="s">
        <v>72</v>
      </c>
      <c r="L21" s="25">
        <f>F21</f>
        <v>100</v>
      </c>
    </row>
    <row r="22" spans="1:12" ht="48" hidden="1" x14ac:dyDescent="0.15">
      <c r="A22" s="22"/>
      <c r="B22" s="47" t="s">
        <v>73</v>
      </c>
      <c r="C22" s="18" t="s">
        <v>74</v>
      </c>
      <c r="D22" s="18">
        <v>100</v>
      </c>
      <c r="E22" s="18" t="s">
        <v>74</v>
      </c>
      <c r="F22" s="25">
        <v>100</v>
      </c>
      <c r="G22" s="25" t="s">
        <v>74</v>
      </c>
      <c r="H22" s="25">
        <v>100</v>
      </c>
      <c r="I22" s="25" t="s">
        <v>74</v>
      </c>
      <c r="J22" s="25">
        <v>100</v>
      </c>
      <c r="K22" s="25" t="s">
        <v>74</v>
      </c>
      <c r="L22" s="25">
        <v>100</v>
      </c>
    </row>
    <row r="23" spans="1:12" x14ac:dyDescent="0.15">
      <c r="A23" s="120" t="s">
        <v>75</v>
      </c>
      <c r="B23" s="120"/>
      <c r="C23" s="114" t="s">
        <v>76</v>
      </c>
      <c r="D23" s="114"/>
      <c r="E23" s="122">
        <f>E5</f>
        <v>70.436666666666653</v>
      </c>
      <c r="F23" s="122"/>
      <c r="G23" s="122">
        <f>G5</f>
        <v>61.143333333333324</v>
      </c>
      <c r="H23" s="122"/>
      <c r="I23" s="123">
        <f>I5</f>
        <v>97.111735724259049</v>
      </c>
      <c r="J23" s="124"/>
      <c r="K23" s="123">
        <f>K5</f>
        <v>61.186666666666667</v>
      </c>
      <c r="L23" s="124"/>
    </row>
    <row r="24" spans="1:12" x14ac:dyDescent="0.15">
      <c r="A24" s="120" t="s">
        <v>77</v>
      </c>
      <c r="B24" s="120"/>
      <c r="C24" s="114" t="s">
        <v>76</v>
      </c>
      <c r="D24" s="114"/>
      <c r="E24" s="125">
        <f>ROUND(E23*POWER(100,COUNT(F6:F22))/PRODUCT(F6:F22),2)</f>
        <v>68.040000000000006</v>
      </c>
      <c r="F24" s="125"/>
      <c r="G24" s="125">
        <f>ROUND(G23*POWER(100,COUNT(H6:H22))/PRODUCT(H6:H22),2)</f>
        <v>59.66</v>
      </c>
      <c r="H24" s="125"/>
      <c r="I24" s="126">
        <f>ROUND(I23*POWER(100,COUNT(J6:J22))/PRODUCT(J6:J22),2)</f>
        <v>100.09</v>
      </c>
      <c r="J24" s="127"/>
      <c r="K24" s="126">
        <f>ROUND(K23*POWER(100,COUNT(L6:L22))/PRODUCT(L6:L22),2)</f>
        <v>59.4</v>
      </c>
      <c r="L24" s="127"/>
    </row>
    <row r="25" spans="1:12" ht="14.25" x14ac:dyDescent="0.2">
      <c r="A25" s="121" t="str">
        <f>CONCATENATE("估价对象比较价值=(",TEXT(E24,"G/通用格式"),"+",TEXT(G24,"G/通用格式"),"+",TEXT(K24,"G/通用格式"),")","/",3,"=",ROUND((E24+G24+K24)/3,0))</f>
        <v>估价对象比较价值=(68.04+59.66+59.4)/3=62</v>
      </c>
      <c r="B25" s="121"/>
      <c r="C25" s="121"/>
      <c r="D25" s="121"/>
      <c r="E25" s="121"/>
      <c r="F25" s="121"/>
      <c r="G25" s="121"/>
      <c r="H25" s="121"/>
      <c r="I25" s="121"/>
      <c r="J25" s="121"/>
      <c r="K25" s="23"/>
      <c r="L25" s="23"/>
    </row>
    <row r="26" spans="1:12" x14ac:dyDescent="0.15">
      <c r="A26" s="14"/>
      <c r="B26" s="14"/>
      <c r="C26" s="14"/>
      <c r="D26" s="14"/>
      <c r="E26" s="14"/>
      <c r="F26" s="14"/>
      <c r="G26" s="14"/>
      <c r="H26" s="14"/>
      <c r="I26" s="14"/>
      <c r="J26" s="14"/>
      <c r="K26" s="14"/>
      <c r="L26" s="14"/>
    </row>
    <row r="27" spans="1:12" x14ac:dyDescent="0.15">
      <c r="A27" s="14"/>
      <c r="B27" s="14"/>
      <c r="C27" s="14">
        <f>ROUND((E24+G24+K24)/3,0)</f>
        <v>62</v>
      </c>
      <c r="D27" s="14"/>
      <c r="E27" s="14">
        <f>ROUND(E24/E23,4)</f>
        <v>0.96599999999999997</v>
      </c>
      <c r="F27" s="14"/>
      <c r="G27" s="14">
        <f>ROUND(G24/G23,4)</f>
        <v>0.97570000000000001</v>
      </c>
      <c r="H27" s="14"/>
      <c r="I27" s="14"/>
      <c r="J27" s="14"/>
      <c r="K27" s="14">
        <f>ROUND(K24/K23,4)</f>
        <v>0.9708</v>
      </c>
      <c r="L27" s="14"/>
    </row>
    <row r="28" spans="1:12" x14ac:dyDescent="0.15">
      <c r="A28" s="14"/>
      <c r="B28" s="14"/>
      <c r="C28" s="14"/>
      <c r="D28" s="14"/>
      <c r="E28" s="14"/>
      <c r="F28" s="14"/>
      <c r="G28" s="14"/>
      <c r="H28" s="14"/>
      <c r="I28" s="14"/>
      <c r="J28" s="14"/>
      <c r="K28" s="14"/>
      <c r="L28" s="14"/>
    </row>
    <row r="29" spans="1:12" x14ac:dyDescent="0.15">
      <c r="A29" s="14"/>
      <c r="B29" s="14"/>
      <c r="C29" s="14"/>
      <c r="D29" s="14"/>
      <c r="E29" s="14">
        <f>E23*E27</f>
        <v>68.041819999999987</v>
      </c>
      <c r="F29" s="14"/>
      <c r="G29" s="14">
        <f>G23*G27</f>
        <v>59.657550333333326</v>
      </c>
      <c r="H29" s="14"/>
      <c r="I29" s="14"/>
      <c r="J29" s="14"/>
      <c r="K29" s="24">
        <f>K23*K27</f>
        <v>59.400016000000001</v>
      </c>
      <c r="L29" s="14"/>
    </row>
  </sheetData>
  <mergeCells count="36">
    <mergeCell ref="K24:L24"/>
    <mergeCell ref="K23:L23"/>
    <mergeCell ref="A3:B3"/>
    <mergeCell ref="C3:D3"/>
    <mergeCell ref="E3:F3"/>
    <mergeCell ref="G3:H3"/>
    <mergeCell ref="I3:J3"/>
    <mergeCell ref="K5:L5"/>
    <mergeCell ref="K3:L3"/>
    <mergeCell ref="A4:B4"/>
    <mergeCell ref="C4:D4"/>
    <mergeCell ref="E4:F4"/>
    <mergeCell ref="G4:H4"/>
    <mergeCell ref="I4:J4"/>
    <mergeCell ref="K4:L4"/>
    <mergeCell ref="A5:B5"/>
    <mergeCell ref="C5:D5"/>
    <mergeCell ref="E5:F5"/>
    <mergeCell ref="G5:H5"/>
    <mergeCell ref="I5:J5"/>
    <mergeCell ref="A1:L1"/>
    <mergeCell ref="A25:J25"/>
    <mergeCell ref="E23:F23"/>
    <mergeCell ref="G23:H23"/>
    <mergeCell ref="I23:J23"/>
    <mergeCell ref="A24:B24"/>
    <mergeCell ref="C24:D24"/>
    <mergeCell ref="E24:F24"/>
    <mergeCell ref="G24:H24"/>
    <mergeCell ref="I24:J24"/>
    <mergeCell ref="C23:D23"/>
    <mergeCell ref="A6:B6"/>
    <mergeCell ref="A7:B7"/>
    <mergeCell ref="A8:A12"/>
    <mergeCell ref="A13:A19"/>
    <mergeCell ref="A23:B23"/>
  </mergeCells>
  <phoneticPr fontId="1"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2"/>
  <sheetViews>
    <sheetView workbookViewId="0">
      <pane ySplit="1" topLeftCell="A996" activePane="bottomLeft" state="frozen"/>
      <selection pane="bottomLeft" activeCell="F2" sqref="F2:F255"/>
    </sheetView>
  </sheetViews>
  <sheetFormatPr defaultColWidth="0" defaultRowHeight="13.5" outlineLevelCol="1" x14ac:dyDescent="0.15"/>
  <cols>
    <col min="1" max="1" width="5" style="14" customWidth="1"/>
    <col min="2" max="2" width="16.875" style="14" customWidth="1"/>
    <col min="3" max="3" width="5" style="14" customWidth="1" outlineLevel="1"/>
    <col min="4" max="4" width="5" style="14" hidden="1" customWidth="1" outlineLevel="1"/>
    <col min="5" max="5" width="6.875" style="14" customWidth="1" outlineLevel="1"/>
    <col min="6" max="6" width="5.875" style="14" customWidth="1" outlineLevel="1"/>
    <col min="7" max="7" width="11.25" style="14" customWidth="1" outlineLevel="1"/>
    <col min="8" max="8" width="10.25" style="14" hidden="1" customWidth="1" outlineLevel="1"/>
    <col min="9" max="9" width="10.25" style="14" customWidth="1" outlineLevel="1"/>
    <col min="10" max="10" width="5" style="14" customWidth="1" outlineLevel="1"/>
    <col min="11" max="11" width="7.25" style="14" customWidth="1" outlineLevel="1"/>
    <col min="12" max="12" width="6.375" style="14" customWidth="1" outlineLevel="1"/>
    <col min="13" max="13" width="4.25" style="14" customWidth="1"/>
    <col min="14" max="14" width="16.875" style="86" customWidth="1"/>
    <col min="15" max="15" width="11.75" style="14" customWidth="1"/>
    <col min="16" max="16" width="7.25" style="14" customWidth="1"/>
    <col min="17" max="17" width="5.25" style="14" customWidth="1"/>
    <col min="18" max="18" width="9" style="14" customWidth="1"/>
    <col min="19" max="16384" width="9" style="14" hidden="1"/>
  </cols>
  <sheetData>
    <row r="1" spans="1:18" x14ac:dyDescent="0.15">
      <c r="A1" s="74" t="s">
        <v>78</v>
      </c>
      <c r="B1" s="74" t="s">
        <v>258</v>
      </c>
      <c r="C1" s="74" t="s">
        <v>259</v>
      </c>
      <c r="D1" s="74" t="s">
        <v>260</v>
      </c>
      <c r="E1" s="74" t="s">
        <v>261</v>
      </c>
      <c r="F1" s="75" t="s">
        <v>176</v>
      </c>
      <c r="G1" s="76" t="s">
        <v>262</v>
      </c>
      <c r="H1" s="77" t="s">
        <v>263</v>
      </c>
      <c r="I1" s="78" t="s">
        <v>264</v>
      </c>
      <c r="J1" s="79" t="s">
        <v>177</v>
      </c>
      <c r="K1" s="74" t="s">
        <v>178</v>
      </c>
      <c r="L1" s="74" t="s">
        <v>179</v>
      </c>
    </row>
    <row r="2" spans="1:18" x14ac:dyDescent="0.15">
      <c r="A2" s="80">
        <v>1</v>
      </c>
      <c r="B2" s="81" t="s">
        <v>265</v>
      </c>
      <c r="C2" s="81" t="s">
        <v>266</v>
      </c>
      <c r="D2" s="81" t="s">
        <v>267</v>
      </c>
      <c r="E2" s="81" t="s">
        <v>268</v>
      </c>
      <c r="F2" s="81" t="s">
        <v>269</v>
      </c>
      <c r="G2" s="82">
        <v>61.18</v>
      </c>
      <c r="H2" s="83">
        <v>2630.74</v>
      </c>
      <c r="I2" s="83">
        <v>2630.74</v>
      </c>
      <c r="J2" s="81" t="s">
        <v>270</v>
      </c>
      <c r="K2" s="81" t="s">
        <v>271</v>
      </c>
      <c r="L2" s="81" t="s">
        <v>272</v>
      </c>
    </row>
    <row r="3" spans="1:18" x14ac:dyDescent="0.15">
      <c r="A3" s="80">
        <v>2</v>
      </c>
      <c r="B3" s="81" t="s">
        <v>273</v>
      </c>
      <c r="C3" s="81" t="s">
        <v>266</v>
      </c>
      <c r="D3" s="81" t="s">
        <v>267</v>
      </c>
      <c r="E3" s="81" t="s">
        <v>274</v>
      </c>
      <c r="F3" s="81" t="s">
        <v>269</v>
      </c>
      <c r="G3" s="82">
        <v>51.92</v>
      </c>
      <c r="H3" s="83">
        <v>2232.56</v>
      </c>
      <c r="I3" s="83">
        <v>2232.56</v>
      </c>
      <c r="J3" s="81" t="s">
        <v>180</v>
      </c>
      <c r="K3" s="81" t="s">
        <v>275</v>
      </c>
      <c r="L3" s="81" t="s">
        <v>276</v>
      </c>
    </row>
    <row r="4" spans="1:18" x14ac:dyDescent="0.15">
      <c r="A4" s="80">
        <v>3</v>
      </c>
      <c r="B4" s="81" t="s">
        <v>277</v>
      </c>
      <c r="C4" s="81" t="s">
        <v>266</v>
      </c>
      <c r="D4" s="81" t="s">
        <v>267</v>
      </c>
      <c r="E4" s="81" t="s">
        <v>278</v>
      </c>
      <c r="F4" s="81" t="s">
        <v>269</v>
      </c>
      <c r="G4" s="82">
        <v>51.92</v>
      </c>
      <c r="H4" s="83">
        <v>2232.56</v>
      </c>
      <c r="I4" s="83">
        <v>2232.56</v>
      </c>
      <c r="J4" s="81" t="s">
        <v>181</v>
      </c>
      <c r="K4" s="81" t="s">
        <v>275</v>
      </c>
      <c r="L4" s="81" t="s">
        <v>276</v>
      </c>
      <c r="N4" s="86" t="s">
        <v>1650</v>
      </c>
      <c r="O4" s="14" t="s">
        <v>1651</v>
      </c>
      <c r="P4" s="14" t="s">
        <v>1652</v>
      </c>
      <c r="Q4" s="14">
        <v>100</v>
      </c>
      <c r="R4" s="161" t="s">
        <v>1660</v>
      </c>
    </row>
    <row r="5" spans="1:18" x14ac:dyDescent="0.15">
      <c r="A5" s="80">
        <v>4</v>
      </c>
      <c r="B5" s="81" t="s">
        <v>279</v>
      </c>
      <c r="C5" s="81" t="s">
        <v>266</v>
      </c>
      <c r="D5" s="81" t="s">
        <v>267</v>
      </c>
      <c r="E5" s="81" t="s">
        <v>280</v>
      </c>
      <c r="F5" s="81" t="s">
        <v>269</v>
      </c>
      <c r="G5" s="82">
        <v>51.92</v>
      </c>
      <c r="H5" s="83">
        <v>2232.56</v>
      </c>
      <c r="I5" s="83">
        <v>2232.56</v>
      </c>
      <c r="J5" s="81" t="s">
        <v>180</v>
      </c>
      <c r="K5" s="81" t="s">
        <v>275</v>
      </c>
      <c r="L5" s="81" t="s">
        <v>276</v>
      </c>
      <c r="N5" s="86" t="s">
        <v>1654</v>
      </c>
      <c r="O5" s="14">
        <v>40.76</v>
      </c>
      <c r="P5" s="14" t="s">
        <v>1653</v>
      </c>
      <c r="Q5" s="14">
        <v>20</v>
      </c>
      <c r="R5" s="161"/>
    </row>
    <row r="6" spans="1:18" x14ac:dyDescent="0.15">
      <c r="A6" s="80">
        <v>5</v>
      </c>
      <c r="B6" s="81" t="s">
        <v>281</v>
      </c>
      <c r="C6" s="81" t="s">
        <v>266</v>
      </c>
      <c r="D6" s="81" t="s">
        <v>267</v>
      </c>
      <c r="E6" s="81" t="s">
        <v>282</v>
      </c>
      <c r="F6" s="81" t="s">
        <v>269</v>
      </c>
      <c r="G6" s="82">
        <v>51.92</v>
      </c>
      <c r="H6" s="83">
        <v>2232.56</v>
      </c>
      <c r="I6" s="83">
        <v>2232.56</v>
      </c>
      <c r="J6" s="81" t="s">
        <v>181</v>
      </c>
      <c r="K6" s="81" t="s">
        <v>275</v>
      </c>
      <c r="L6" s="81" t="s">
        <v>276</v>
      </c>
      <c r="N6" s="86" t="s">
        <v>1655</v>
      </c>
      <c r="O6" s="14" t="s">
        <v>1656</v>
      </c>
      <c r="P6" s="14" t="s">
        <v>1657</v>
      </c>
      <c r="Q6" s="14">
        <v>200</v>
      </c>
      <c r="R6" s="161"/>
    </row>
    <row r="7" spans="1:18" x14ac:dyDescent="0.15">
      <c r="A7" s="80">
        <v>6</v>
      </c>
      <c r="B7" s="81" t="s">
        <v>283</v>
      </c>
      <c r="C7" s="81" t="s">
        <v>266</v>
      </c>
      <c r="D7" s="81" t="s">
        <v>267</v>
      </c>
      <c r="E7" s="81" t="s">
        <v>284</v>
      </c>
      <c r="F7" s="81" t="s">
        <v>285</v>
      </c>
      <c r="G7" s="82">
        <v>40.49</v>
      </c>
      <c r="H7" s="83">
        <v>1741.07</v>
      </c>
      <c r="I7" s="83">
        <v>1741.07</v>
      </c>
      <c r="J7" s="81" t="s">
        <v>286</v>
      </c>
      <c r="K7" s="81" t="s">
        <v>275</v>
      </c>
      <c r="L7" s="81" t="s">
        <v>287</v>
      </c>
      <c r="N7" s="86" t="s">
        <v>1659</v>
      </c>
      <c r="O7" s="14">
        <v>38.89</v>
      </c>
      <c r="P7" s="14" t="s">
        <v>1658</v>
      </c>
      <c r="Q7" s="14">
        <v>20</v>
      </c>
      <c r="R7" s="161"/>
    </row>
    <row r="8" spans="1:18" x14ac:dyDescent="0.15">
      <c r="A8" s="80">
        <v>7</v>
      </c>
      <c r="B8" s="81" t="s">
        <v>288</v>
      </c>
      <c r="C8" s="81" t="s">
        <v>266</v>
      </c>
      <c r="D8" s="81" t="s">
        <v>267</v>
      </c>
      <c r="E8" s="81" t="s">
        <v>289</v>
      </c>
      <c r="F8" s="81" t="s">
        <v>269</v>
      </c>
      <c r="G8" s="82">
        <v>62.34</v>
      </c>
      <c r="H8" s="83">
        <v>2680.62</v>
      </c>
      <c r="I8" s="83">
        <v>2680.62</v>
      </c>
      <c r="J8" s="81" t="s">
        <v>290</v>
      </c>
      <c r="K8" s="81" t="s">
        <v>291</v>
      </c>
      <c r="L8" s="81" t="s">
        <v>272</v>
      </c>
      <c r="N8" s="89" t="s">
        <v>1679</v>
      </c>
      <c r="O8" s="90" t="s">
        <v>1662</v>
      </c>
      <c r="P8" s="90" t="s">
        <v>1663</v>
      </c>
      <c r="Q8" s="90">
        <v>160</v>
      </c>
      <c r="R8" s="161" t="s">
        <v>1678</v>
      </c>
    </row>
    <row r="9" spans="1:18" x14ac:dyDescent="0.15">
      <c r="A9" s="80">
        <v>8</v>
      </c>
      <c r="B9" s="81" t="s">
        <v>292</v>
      </c>
      <c r="C9" s="81" t="s">
        <v>266</v>
      </c>
      <c r="D9" s="81" t="s">
        <v>267</v>
      </c>
      <c r="E9" s="81" t="s">
        <v>293</v>
      </c>
      <c r="F9" s="81" t="s">
        <v>285</v>
      </c>
      <c r="G9" s="82">
        <v>40.76</v>
      </c>
      <c r="H9" s="83">
        <v>1752.68</v>
      </c>
      <c r="I9" s="83">
        <v>1752.68</v>
      </c>
      <c r="J9" s="81" t="s">
        <v>294</v>
      </c>
      <c r="K9" s="81" t="s">
        <v>182</v>
      </c>
      <c r="L9" s="81" t="s">
        <v>287</v>
      </c>
      <c r="N9" s="86" t="s">
        <v>1665</v>
      </c>
      <c r="O9" s="14">
        <v>61.18</v>
      </c>
      <c r="P9" s="14" t="s">
        <v>1664</v>
      </c>
      <c r="Q9" s="14">
        <v>20</v>
      </c>
      <c r="R9" s="161"/>
    </row>
    <row r="10" spans="1:18" x14ac:dyDescent="0.15">
      <c r="A10" s="80">
        <v>9</v>
      </c>
      <c r="B10" s="81" t="s">
        <v>295</v>
      </c>
      <c r="C10" s="81" t="s">
        <v>266</v>
      </c>
      <c r="D10" s="81" t="s">
        <v>267</v>
      </c>
      <c r="E10" s="81" t="s">
        <v>296</v>
      </c>
      <c r="F10" s="81" t="s">
        <v>269</v>
      </c>
      <c r="G10" s="82">
        <v>62.5</v>
      </c>
      <c r="H10" s="83">
        <v>2687.5</v>
      </c>
      <c r="I10" s="83">
        <v>2687.5</v>
      </c>
      <c r="J10" s="81" t="s">
        <v>297</v>
      </c>
      <c r="K10" s="81" t="s">
        <v>298</v>
      </c>
      <c r="L10" s="81" t="s">
        <v>272</v>
      </c>
      <c r="N10" s="86" t="s">
        <v>1666</v>
      </c>
      <c r="O10" s="14" t="s">
        <v>1667</v>
      </c>
      <c r="P10" s="14" t="s">
        <v>1668</v>
      </c>
      <c r="Q10" s="14">
        <v>60</v>
      </c>
      <c r="R10" s="161"/>
    </row>
    <row r="11" spans="1:18" x14ac:dyDescent="0.15">
      <c r="A11" s="80">
        <v>10</v>
      </c>
      <c r="B11" s="81" t="s">
        <v>299</v>
      </c>
      <c r="C11" s="81" t="s">
        <v>266</v>
      </c>
      <c r="D11" s="81" t="s">
        <v>267</v>
      </c>
      <c r="E11" s="81" t="s">
        <v>300</v>
      </c>
      <c r="F11" s="81" t="s">
        <v>285</v>
      </c>
      <c r="G11" s="82">
        <v>40.619999999999997</v>
      </c>
      <c r="H11" s="83">
        <v>1746.66</v>
      </c>
      <c r="I11" s="83">
        <v>1746.66</v>
      </c>
      <c r="J11" s="81" t="s">
        <v>183</v>
      </c>
      <c r="K11" s="81" t="s">
        <v>184</v>
      </c>
      <c r="L11" s="81" t="s">
        <v>287</v>
      </c>
      <c r="N11" s="86" t="s">
        <v>1670</v>
      </c>
      <c r="O11" s="14">
        <v>58.02</v>
      </c>
      <c r="P11" s="14" t="s">
        <v>1669</v>
      </c>
      <c r="Q11" s="14">
        <v>80</v>
      </c>
      <c r="R11" s="161"/>
    </row>
    <row r="12" spans="1:18" x14ac:dyDescent="0.15">
      <c r="A12" s="80">
        <v>11</v>
      </c>
      <c r="B12" s="81" t="s">
        <v>301</v>
      </c>
      <c r="C12" s="81" t="s">
        <v>266</v>
      </c>
      <c r="D12" s="81" t="s">
        <v>267</v>
      </c>
      <c r="E12" s="81" t="s">
        <v>302</v>
      </c>
      <c r="F12" s="81" t="s">
        <v>285</v>
      </c>
      <c r="G12" s="82">
        <v>40.47</v>
      </c>
      <c r="H12" s="83">
        <v>1740.21</v>
      </c>
      <c r="I12" s="83">
        <v>1740.21</v>
      </c>
      <c r="J12" s="81" t="s">
        <v>185</v>
      </c>
      <c r="K12" s="81" t="s">
        <v>184</v>
      </c>
      <c r="L12" s="81" t="s">
        <v>287</v>
      </c>
      <c r="N12" s="88" t="s">
        <v>1661</v>
      </c>
      <c r="O12" s="90" t="s">
        <v>1671</v>
      </c>
      <c r="P12" s="90" t="s">
        <v>1672</v>
      </c>
      <c r="Q12" s="90">
        <v>200</v>
      </c>
      <c r="R12" s="161"/>
    </row>
    <row r="13" spans="1:18" x14ac:dyDescent="0.15">
      <c r="A13" s="80">
        <v>12</v>
      </c>
      <c r="B13" s="81" t="s">
        <v>303</v>
      </c>
      <c r="C13" s="81" t="s">
        <v>266</v>
      </c>
      <c r="D13" s="81" t="s">
        <v>267</v>
      </c>
      <c r="E13" s="81" t="s">
        <v>304</v>
      </c>
      <c r="F13" s="81" t="s">
        <v>285</v>
      </c>
      <c r="G13" s="82">
        <v>40.47</v>
      </c>
      <c r="H13" s="83">
        <v>1740.21</v>
      </c>
      <c r="I13" s="83">
        <v>1740.21</v>
      </c>
      <c r="J13" s="81" t="s">
        <v>183</v>
      </c>
      <c r="K13" s="81" t="s">
        <v>184</v>
      </c>
      <c r="L13" s="81" t="s">
        <v>287</v>
      </c>
      <c r="N13" s="89" t="s">
        <v>1661</v>
      </c>
      <c r="O13" s="90">
        <v>52.91</v>
      </c>
      <c r="P13" s="90" t="s">
        <v>1657</v>
      </c>
      <c r="Q13" s="90">
        <v>80</v>
      </c>
      <c r="R13" s="161"/>
    </row>
    <row r="14" spans="1:18" x14ac:dyDescent="0.15">
      <c r="A14" s="80">
        <v>13</v>
      </c>
      <c r="B14" s="81" t="s">
        <v>305</v>
      </c>
      <c r="C14" s="81" t="s">
        <v>266</v>
      </c>
      <c r="D14" s="81" t="s">
        <v>267</v>
      </c>
      <c r="E14" s="81" t="s">
        <v>306</v>
      </c>
      <c r="F14" s="81" t="s">
        <v>285</v>
      </c>
      <c r="G14" s="82">
        <v>40.65</v>
      </c>
      <c r="H14" s="83">
        <v>1747.95</v>
      </c>
      <c r="I14" s="83">
        <v>1747.95</v>
      </c>
      <c r="J14" s="81" t="s">
        <v>185</v>
      </c>
      <c r="K14" s="81" t="s">
        <v>184</v>
      </c>
      <c r="L14" s="81" t="s">
        <v>287</v>
      </c>
      <c r="N14" s="86" t="s">
        <v>1673</v>
      </c>
      <c r="O14" s="14">
        <v>61.33</v>
      </c>
      <c r="P14" s="14" t="s">
        <v>1674</v>
      </c>
      <c r="Q14" s="14">
        <v>20</v>
      </c>
      <c r="R14" s="161"/>
    </row>
    <row r="15" spans="1:18" x14ac:dyDescent="0.15">
      <c r="A15" s="80">
        <v>14</v>
      </c>
      <c r="B15" s="81" t="s">
        <v>307</v>
      </c>
      <c r="C15" s="81" t="s">
        <v>266</v>
      </c>
      <c r="D15" s="81" t="s">
        <v>267</v>
      </c>
      <c r="E15" s="81" t="s">
        <v>308</v>
      </c>
      <c r="F15" s="81" t="s">
        <v>285</v>
      </c>
      <c r="G15" s="82">
        <v>40.65</v>
      </c>
      <c r="H15" s="83">
        <v>1747.95</v>
      </c>
      <c r="I15" s="83">
        <v>1747.95</v>
      </c>
      <c r="J15" s="81" t="s">
        <v>183</v>
      </c>
      <c r="K15" s="81" t="s">
        <v>184</v>
      </c>
      <c r="L15" s="81" t="s">
        <v>287</v>
      </c>
      <c r="N15" s="86" t="s">
        <v>1677</v>
      </c>
      <c r="O15" s="14" t="s">
        <v>1676</v>
      </c>
      <c r="P15" s="14" t="s">
        <v>1675</v>
      </c>
      <c r="Q15" s="14">
        <v>60</v>
      </c>
      <c r="R15" s="161"/>
    </row>
    <row r="16" spans="1:18" x14ac:dyDescent="0.15">
      <c r="A16" s="80">
        <v>15</v>
      </c>
      <c r="B16" s="81" t="s">
        <v>309</v>
      </c>
      <c r="C16" s="81" t="s">
        <v>266</v>
      </c>
      <c r="D16" s="81" t="s">
        <v>267</v>
      </c>
      <c r="E16" s="81" t="s">
        <v>310</v>
      </c>
      <c r="F16" s="81" t="s">
        <v>285</v>
      </c>
      <c r="G16" s="82">
        <v>40.619999999999997</v>
      </c>
      <c r="H16" s="83">
        <v>1746.66</v>
      </c>
      <c r="I16" s="83">
        <v>1746.66</v>
      </c>
      <c r="J16" s="81" t="s">
        <v>185</v>
      </c>
      <c r="K16" s="81" t="s">
        <v>184</v>
      </c>
      <c r="L16" s="81" t="s">
        <v>287</v>
      </c>
    </row>
    <row r="17" spans="1:14" s="85" customFormat="1" x14ac:dyDescent="0.15">
      <c r="A17" s="80">
        <v>16</v>
      </c>
      <c r="B17" s="81" t="s">
        <v>311</v>
      </c>
      <c r="C17" s="81" t="s">
        <v>266</v>
      </c>
      <c r="D17" s="81" t="s">
        <v>267</v>
      </c>
      <c r="E17" s="81" t="s">
        <v>312</v>
      </c>
      <c r="F17" s="81" t="s">
        <v>269</v>
      </c>
      <c r="G17" s="82">
        <v>61.33</v>
      </c>
      <c r="H17" s="83">
        <v>2637.19</v>
      </c>
      <c r="I17" s="83">
        <v>2637.19</v>
      </c>
      <c r="J17" s="81" t="s">
        <v>313</v>
      </c>
      <c r="K17" s="81" t="s">
        <v>314</v>
      </c>
      <c r="L17" s="81" t="s">
        <v>272</v>
      </c>
      <c r="N17" s="87"/>
    </row>
    <row r="18" spans="1:14" x14ac:dyDescent="0.15">
      <c r="A18" s="80">
        <v>17</v>
      </c>
      <c r="B18" s="81" t="s">
        <v>315</v>
      </c>
      <c r="C18" s="81" t="s">
        <v>266</v>
      </c>
      <c r="D18" s="81" t="s">
        <v>267</v>
      </c>
      <c r="E18" s="81" t="s">
        <v>316</v>
      </c>
      <c r="F18" s="81" t="s">
        <v>285</v>
      </c>
      <c r="G18" s="82">
        <v>38.89</v>
      </c>
      <c r="H18" s="83">
        <v>1672.27</v>
      </c>
      <c r="I18" s="83">
        <v>1672.27</v>
      </c>
      <c r="J18" s="81" t="s">
        <v>186</v>
      </c>
      <c r="K18" s="81" t="s">
        <v>317</v>
      </c>
      <c r="L18" s="81" t="s">
        <v>287</v>
      </c>
    </row>
    <row r="19" spans="1:14" x14ac:dyDescent="0.15">
      <c r="A19" s="80">
        <v>18</v>
      </c>
      <c r="B19" s="81" t="s">
        <v>318</v>
      </c>
      <c r="C19" s="81" t="s">
        <v>266</v>
      </c>
      <c r="D19" s="81" t="s">
        <v>267</v>
      </c>
      <c r="E19" s="81" t="s">
        <v>319</v>
      </c>
      <c r="F19" s="81" t="s">
        <v>269</v>
      </c>
      <c r="G19" s="82">
        <v>61.18</v>
      </c>
      <c r="H19" s="83">
        <v>2630.74</v>
      </c>
      <c r="I19" s="83">
        <v>2630.74</v>
      </c>
      <c r="J19" s="81" t="s">
        <v>270</v>
      </c>
      <c r="K19" s="81" t="s">
        <v>271</v>
      </c>
      <c r="L19" s="81" t="s">
        <v>272</v>
      </c>
    </row>
    <row r="20" spans="1:14" x14ac:dyDescent="0.15">
      <c r="A20" s="80">
        <v>19</v>
      </c>
      <c r="B20" s="81" t="s">
        <v>320</v>
      </c>
      <c r="C20" s="81" t="s">
        <v>266</v>
      </c>
      <c r="D20" s="81" t="s">
        <v>267</v>
      </c>
      <c r="E20" s="81" t="s">
        <v>321</v>
      </c>
      <c r="F20" s="81" t="s">
        <v>269</v>
      </c>
      <c r="G20" s="82">
        <v>51.92</v>
      </c>
      <c r="H20" s="83">
        <v>2232.56</v>
      </c>
      <c r="I20" s="83">
        <v>2232.56</v>
      </c>
      <c r="J20" s="81" t="s">
        <v>180</v>
      </c>
      <c r="K20" s="81" t="s">
        <v>275</v>
      </c>
      <c r="L20" s="81" t="s">
        <v>276</v>
      </c>
    </row>
    <row r="21" spans="1:14" x14ac:dyDescent="0.15">
      <c r="A21" s="80">
        <v>20</v>
      </c>
      <c r="B21" s="81" t="s">
        <v>322</v>
      </c>
      <c r="C21" s="81" t="s">
        <v>266</v>
      </c>
      <c r="D21" s="81" t="s">
        <v>267</v>
      </c>
      <c r="E21" s="81" t="s">
        <v>323</v>
      </c>
      <c r="F21" s="81" t="s">
        <v>269</v>
      </c>
      <c r="G21" s="82">
        <v>51.92</v>
      </c>
      <c r="H21" s="83">
        <v>2232.56</v>
      </c>
      <c r="I21" s="83">
        <v>2232.56</v>
      </c>
      <c r="J21" s="81" t="s">
        <v>181</v>
      </c>
      <c r="K21" s="81" t="s">
        <v>275</v>
      </c>
      <c r="L21" s="81" t="s">
        <v>276</v>
      </c>
    </row>
    <row r="22" spans="1:14" x14ac:dyDescent="0.15">
      <c r="A22" s="80">
        <v>21</v>
      </c>
      <c r="B22" s="81" t="s">
        <v>324</v>
      </c>
      <c r="C22" s="81" t="s">
        <v>266</v>
      </c>
      <c r="D22" s="81" t="s">
        <v>267</v>
      </c>
      <c r="E22" s="81" t="s">
        <v>325</v>
      </c>
      <c r="F22" s="81" t="s">
        <v>269</v>
      </c>
      <c r="G22" s="82">
        <v>51.92</v>
      </c>
      <c r="H22" s="83">
        <v>2232.56</v>
      </c>
      <c r="I22" s="83">
        <v>2232.56</v>
      </c>
      <c r="J22" s="81" t="s">
        <v>180</v>
      </c>
      <c r="K22" s="81" t="s">
        <v>275</v>
      </c>
      <c r="L22" s="81" t="s">
        <v>276</v>
      </c>
    </row>
    <row r="23" spans="1:14" x14ac:dyDescent="0.15">
      <c r="A23" s="80">
        <v>22</v>
      </c>
      <c r="B23" s="81" t="s">
        <v>326</v>
      </c>
      <c r="C23" s="81" t="s">
        <v>266</v>
      </c>
      <c r="D23" s="81" t="s">
        <v>267</v>
      </c>
      <c r="E23" s="81" t="s">
        <v>327</v>
      </c>
      <c r="F23" s="81" t="s">
        <v>269</v>
      </c>
      <c r="G23" s="82">
        <v>51.92</v>
      </c>
      <c r="H23" s="83">
        <v>2232.56</v>
      </c>
      <c r="I23" s="83">
        <v>2232.56</v>
      </c>
      <c r="J23" s="81" t="s">
        <v>181</v>
      </c>
      <c r="K23" s="81" t="s">
        <v>275</v>
      </c>
      <c r="L23" s="81" t="s">
        <v>276</v>
      </c>
    </row>
    <row r="24" spans="1:14" ht="24" customHeight="1" x14ac:dyDescent="0.15">
      <c r="A24" s="80">
        <v>23</v>
      </c>
      <c r="B24" s="81" t="s">
        <v>328</v>
      </c>
      <c r="C24" s="81" t="s">
        <v>266</v>
      </c>
      <c r="D24" s="81" t="s">
        <v>267</v>
      </c>
      <c r="E24" s="81" t="s">
        <v>329</v>
      </c>
      <c r="F24" s="81" t="s">
        <v>285</v>
      </c>
      <c r="G24" s="82">
        <v>40.49</v>
      </c>
      <c r="H24" s="83">
        <v>1741.07</v>
      </c>
      <c r="I24" s="83">
        <v>1741.07</v>
      </c>
      <c r="J24" s="81" t="s">
        <v>286</v>
      </c>
      <c r="K24" s="81" t="s">
        <v>275</v>
      </c>
      <c r="L24" s="81" t="s">
        <v>287</v>
      </c>
    </row>
    <row r="25" spans="1:14" x14ac:dyDescent="0.15">
      <c r="A25" s="80">
        <v>24</v>
      </c>
      <c r="B25" s="81" t="s">
        <v>330</v>
      </c>
      <c r="C25" s="81" t="s">
        <v>266</v>
      </c>
      <c r="D25" s="81" t="s">
        <v>267</v>
      </c>
      <c r="E25" s="81" t="s">
        <v>331</v>
      </c>
      <c r="F25" s="81" t="s">
        <v>269</v>
      </c>
      <c r="G25" s="82">
        <v>62.34</v>
      </c>
      <c r="H25" s="83">
        <v>2680.62</v>
      </c>
      <c r="I25" s="83">
        <v>2680.62</v>
      </c>
      <c r="J25" s="81" t="s">
        <v>290</v>
      </c>
      <c r="K25" s="81" t="s">
        <v>291</v>
      </c>
      <c r="L25" s="81" t="s">
        <v>272</v>
      </c>
    </row>
    <row r="26" spans="1:14" x14ac:dyDescent="0.15">
      <c r="A26" s="80">
        <v>25</v>
      </c>
      <c r="B26" s="81" t="s">
        <v>332</v>
      </c>
      <c r="C26" s="81" t="s">
        <v>266</v>
      </c>
      <c r="D26" s="81" t="s">
        <v>267</v>
      </c>
      <c r="E26" s="81" t="s">
        <v>333</v>
      </c>
      <c r="F26" s="81" t="s">
        <v>285</v>
      </c>
      <c r="G26" s="82">
        <v>40.76</v>
      </c>
      <c r="H26" s="83">
        <v>1752.68</v>
      </c>
      <c r="I26" s="83">
        <v>1752.68</v>
      </c>
      <c r="J26" s="81" t="s">
        <v>294</v>
      </c>
      <c r="K26" s="81" t="s">
        <v>182</v>
      </c>
      <c r="L26" s="81" t="s">
        <v>287</v>
      </c>
    </row>
    <row r="27" spans="1:14" x14ac:dyDescent="0.15">
      <c r="A27" s="80">
        <v>26</v>
      </c>
      <c r="B27" s="81" t="s">
        <v>334</v>
      </c>
      <c r="C27" s="81" t="s">
        <v>266</v>
      </c>
      <c r="D27" s="81" t="s">
        <v>267</v>
      </c>
      <c r="E27" s="81" t="s">
        <v>335</v>
      </c>
      <c r="F27" s="81" t="s">
        <v>269</v>
      </c>
      <c r="G27" s="82">
        <v>62.5</v>
      </c>
      <c r="H27" s="83">
        <v>2687.5</v>
      </c>
      <c r="I27" s="83">
        <v>2687.5</v>
      </c>
      <c r="J27" s="81" t="s">
        <v>297</v>
      </c>
      <c r="K27" s="81" t="s">
        <v>298</v>
      </c>
      <c r="L27" s="81" t="s">
        <v>272</v>
      </c>
    </row>
    <row r="28" spans="1:14" x14ac:dyDescent="0.15">
      <c r="A28" s="80">
        <v>27</v>
      </c>
      <c r="B28" s="81" t="s">
        <v>336</v>
      </c>
      <c r="C28" s="81" t="s">
        <v>266</v>
      </c>
      <c r="D28" s="81" t="s">
        <v>267</v>
      </c>
      <c r="E28" s="81" t="s">
        <v>337</v>
      </c>
      <c r="F28" s="81" t="s">
        <v>285</v>
      </c>
      <c r="G28" s="82">
        <v>40.619999999999997</v>
      </c>
      <c r="H28" s="83">
        <v>1746.66</v>
      </c>
      <c r="I28" s="83">
        <v>1746.66</v>
      </c>
      <c r="J28" s="81" t="s">
        <v>183</v>
      </c>
      <c r="K28" s="81" t="s">
        <v>184</v>
      </c>
      <c r="L28" s="81" t="s">
        <v>287</v>
      </c>
    </row>
    <row r="29" spans="1:14" x14ac:dyDescent="0.15">
      <c r="A29" s="80">
        <v>28</v>
      </c>
      <c r="B29" s="81" t="s">
        <v>338</v>
      </c>
      <c r="C29" s="81" t="s">
        <v>266</v>
      </c>
      <c r="D29" s="81" t="s">
        <v>267</v>
      </c>
      <c r="E29" s="81" t="s">
        <v>339</v>
      </c>
      <c r="F29" s="81" t="s">
        <v>285</v>
      </c>
      <c r="G29" s="82">
        <v>40.47</v>
      </c>
      <c r="H29" s="83">
        <v>1740.21</v>
      </c>
      <c r="I29" s="83">
        <v>1740.21</v>
      </c>
      <c r="J29" s="81" t="s">
        <v>185</v>
      </c>
      <c r="K29" s="81" t="s">
        <v>184</v>
      </c>
      <c r="L29" s="81" t="s">
        <v>287</v>
      </c>
    </row>
    <row r="30" spans="1:14" x14ac:dyDescent="0.15">
      <c r="A30" s="80">
        <v>29</v>
      </c>
      <c r="B30" s="81" t="s">
        <v>340</v>
      </c>
      <c r="C30" s="81" t="s">
        <v>266</v>
      </c>
      <c r="D30" s="81" t="s">
        <v>267</v>
      </c>
      <c r="E30" s="81" t="s">
        <v>341</v>
      </c>
      <c r="F30" s="81" t="s">
        <v>285</v>
      </c>
      <c r="G30" s="82">
        <v>40.47</v>
      </c>
      <c r="H30" s="83">
        <v>1740.21</v>
      </c>
      <c r="I30" s="83">
        <v>1740.21</v>
      </c>
      <c r="J30" s="81" t="s">
        <v>183</v>
      </c>
      <c r="K30" s="81" t="s">
        <v>184</v>
      </c>
      <c r="L30" s="81" t="s">
        <v>287</v>
      </c>
    </row>
    <row r="31" spans="1:14" x14ac:dyDescent="0.15">
      <c r="A31" s="80">
        <v>30</v>
      </c>
      <c r="B31" s="81" t="s">
        <v>342</v>
      </c>
      <c r="C31" s="81" t="s">
        <v>266</v>
      </c>
      <c r="D31" s="81" t="s">
        <v>267</v>
      </c>
      <c r="E31" s="81" t="s">
        <v>343</v>
      </c>
      <c r="F31" s="81" t="s">
        <v>285</v>
      </c>
      <c r="G31" s="82">
        <v>40.65</v>
      </c>
      <c r="H31" s="83">
        <v>1747.95</v>
      </c>
      <c r="I31" s="83">
        <v>1747.95</v>
      </c>
      <c r="J31" s="81" t="s">
        <v>185</v>
      </c>
      <c r="K31" s="81" t="s">
        <v>184</v>
      </c>
      <c r="L31" s="81" t="s">
        <v>287</v>
      </c>
    </row>
    <row r="32" spans="1:14" s="85" customFormat="1" x14ac:dyDescent="0.15">
      <c r="A32" s="80">
        <v>31</v>
      </c>
      <c r="B32" s="81" t="s">
        <v>344</v>
      </c>
      <c r="C32" s="81" t="s">
        <v>266</v>
      </c>
      <c r="D32" s="81" t="s">
        <v>267</v>
      </c>
      <c r="E32" s="81" t="s">
        <v>345</v>
      </c>
      <c r="F32" s="81" t="s">
        <v>285</v>
      </c>
      <c r="G32" s="82">
        <v>40.65</v>
      </c>
      <c r="H32" s="83">
        <v>1747.95</v>
      </c>
      <c r="I32" s="83">
        <v>1747.95</v>
      </c>
      <c r="J32" s="81" t="s">
        <v>183</v>
      </c>
      <c r="K32" s="81" t="s">
        <v>184</v>
      </c>
      <c r="L32" s="81" t="s">
        <v>287</v>
      </c>
      <c r="N32" s="87"/>
    </row>
    <row r="33" spans="1:14" x14ac:dyDescent="0.15">
      <c r="A33" s="80">
        <v>32</v>
      </c>
      <c r="B33" s="81" t="s">
        <v>346</v>
      </c>
      <c r="C33" s="81" t="s">
        <v>266</v>
      </c>
      <c r="D33" s="81" t="s">
        <v>267</v>
      </c>
      <c r="E33" s="81" t="s">
        <v>347</v>
      </c>
      <c r="F33" s="81" t="s">
        <v>285</v>
      </c>
      <c r="G33" s="82">
        <v>40.619999999999997</v>
      </c>
      <c r="H33" s="83">
        <v>1746.66</v>
      </c>
      <c r="I33" s="83">
        <v>1746.66</v>
      </c>
      <c r="J33" s="81" t="s">
        <v>185</v>
      </c>
      <c r="K33" s="81" t="s">
        <v>184</v>
      </c>
      <c r="L33" s="81" t="s">
        <v>287</v>
      </c>
    </row>
    <row r="34" spans="1:14" x14ac:dyDescent="0.15">
      <c r="A34" s="80">
        <v>33</v>
      </c>
      <c r="B34" s="81" t="s">
        <v>348</v>
      </c>
      <c r="C34" s="81" t="s">
        <v>266</v>
      </c>
      <c r="D34" s="81" t="s">
        <v>267</v>
      </c>
      <c r="E34" s="81" t="s">
        <v>349</v>
      </c>
      <c r="F34" s="81" t="s">
        <v>269</v>
      </c>
      <c r="G34" s="82">
        <v>61.33</v>
      </c>
      <c r="H34" s="83">
        <v>2637.19</v>
      </c>
      <c r="I34" s="83">
        <v>2637.19</v>
      </c>
      <c r="J34" s="81" t="s">
        <v>313</v>
      </c>
      <c r="K34" s="81" t="s">
        <v>314</v>
      </c>
      <c r="L34" s="81" t="s">
        <v>272</v>
      </c>
    </row>
    <row r="35" spans="1:14" ht="26.25" customHeight="1" x14ac:dyDescent="0.15">
      <c r="A35" s="80">
        <v>34</v>
      </c>
      <c r="B35" s="81" t="s">
        <v>350</v>
      </c>
      <c r="C35" s="84" t="s">
        <v>266</v>
      </c>
      <c r="D35" s="84" t="s">
        <v>267</v>
      </c>
      <c r="E35" s="84" t="s">
        <v>351</v>
      </c>
      <c r="F35" s="81" t="s">
        <v>285</v>
      </c>
      <c r="G35" s="80">
        <v>38.89</v>
      </c>
      <c r="H35" s="81">
        <v>1672.27</v>
      </c>
      <c r="I35" s="81">
        <v>1672.27</v>
      </c>
      <c r="J35" s="81" t="s">
        <v>186</v>
      </c>
      <c r="K35" s="81" t="s">
        <v>317</v>
      </c>
      <c r="L35" s="81" t="s">
        <v>287</v>
      </c>
    </row>
    <row r="36" spans="1:14" x14ac:dyDescent="0.15">
      <c r="A36" s="80">
        <v>35</v>
      </c>
      <c r="B36" s="81" t="s">
        <v>352</v>
      </c>
      <c r="C36" s="81" t="s">
        <v>266</v>
      </c>
      <c r="D36" s="81" t="s">
        <v>267</v>
      </c>
      <c r="E36" s="81" t="s">
        <v>353</v>
      </c>
      <c r="F36" s="81" t="s">
        <v>269</v>
      </c>
      <c r="G36" s="82">
        <v>61.18</v>
      </c>
      <c r="H36" s="83">
        <v>2630.74</v>
      </c>
      <c r="I36" s="83">
        <v>2630.74</v>
      </c>
      <c r="J36" s="81" t="s">
        <v>270</v>
      </c>
      <c r="K36" s="81" t="s">
        <v>271</v>
      </c>
      <c r="L36" s="81" t="s">
        <v>272</v>
      </c>
    </row>
    <row r="37" spans="1:14" x14ac:dyDescent="0.15">
      <c r="A37" s="80">
        <v>36</v>
      </c>
      <c r="B37" s="81" t="s">
        <v>354</v>
      </c>
      <c r="C37" s="81" t="s">
        <v>266</v>
      </c>
      <c r="D37" s="81" t="s">
        <v>267</v>
      </c>
      <c r="E37" s="81" t="s">
        <v>355</v>
      </c>
      <c r="F37" s="81" t="s">
        <v>269</v>
      </c>
      <c r="G37" s="82">
        <v>51.92</v>
      </c>
      <c r="H37" s="83">
        <v>2232.56</v>
      </c>
      <c r="I37" s="83">
        <v>2232.56</v>
      </c>
      <c r="J37" s="81" t="s">
        <v>180</v>
      </c>
      <c r="K37" s="81" t="s">
        <v>275</v>
      </c>
      <c r="L37" s="81" t="s">
        <v>276</v>
      </c>
    </row>
    <row r="38" spans="1:14" x14ac:dyDescent="0.15">
      <c r="A38" s="80">
        <v>37</v>
      </c>
      <c r="B38" s="81" t="s">
        <v>356</v>
      </c>
      <c r="C38" s="81" t="s">
        <v>266</v>
      </c>
      <c r="D38" s="81" t="s">
        <v>267</v>
      </c>
      <c r="E38" s="81" t="s">
        <v>357</v>
      </c>
      <c r="F38" s="81" t="s">
        <v>269</v>
      </c>
      <c r="G38" s="82">
        <v>51.92</v>
      </c>
      <c r="H38" s="83">
        <v>2232.56</v>
      </c>
      <c r="I38" s="83">
        <v>2232.56</v>
      </c>
      <c r="J38" s="81" t="s">
        <v>181</v>
      </c>
      <c r="K38" s="81" t="s">
        <v>275</v>
      </c>
      <c r="L38" s="81" t="s">
        <v>276</v>
      </c>
    </row>
    <row r="39" spans="1:14" x14ac:dyDescent="0.15">
      <c r="A39" s="80">
        <v>38</v>
      </c>
      <c r="B39" s="81" t="s">
        <v>358</v>
      </c>
      <c r="C39" s="81" t="s">
        <v>266</v>
      </c>
      <c r="D39" s="81" t="s">
        <v>267</v>
      </c>
      <c r="E39" s="81" t="s">
        <v>359</v>
      </c>
      <c r="F39" s="81" t="s">
        <v>269</v>
      </c>
      <c r="G39" s="82">
        <v>51.92</v>
      </c>
      <c r="H39" s="83">
        <v>2232.56</v>
      </c>
      <c r="I39" s="83">
        <v>2232.56</v>
      </c>
      <c r="J39" s="81" t="s">
        <v>180</v>
      </c>
      <c r="K39" s="81" t="s">
        <v>275</v>
      </c>
      <c r="L39" s="81" t="s">
        <v>276</v>
      </c>
    </row>
    <row r="40" spans="1:14" x14ac:dyDescent="0.15">
      <c r="A40" s="80">
        <v>39</v>
      </c>
      <c r="B40" s="81" t="s">
        <v>360</v>
      </c>
      <c r="C40" s="81" t="s">
        <v>266</v>
      </c>
      <c r="D40" s="81" t="s">
        <v>267</v>
      </c>
      <c r="E40" s="81" t="s">
        <v>361</v>
      </c>
      <c r="F40" s="81" t="s">
        <v>269</v>
      </c>
      <c r="G40" s="82">
        <v>51.92</v>
      </c>
      <c r="H40" s="83">
        <v>2232.56</v>
      </c>
      <c r="I40" s="83">
        <v>2232.56</v>
      </c>
      <c r="J40" s="81" t="s">
        <v>181</v>
      </c>
      <c r="K40" s="81" t="s">
        <v>275</v>
      </c>
      <c r="L40" s="81" t="s">
        <v>276</v>
      </c>
    </row>
    <row r="41" spans="1:14" x14ac:dyDescent="0.15">
      <c r="A41" s="80">
        <v>40</v>
      </c>
      <c r="B41" s="81" t="s">
        <v>362</v>
      </c>
      <c r="C41" s="81" t="s">
        <v>266</v>
      </c>
      <c r="D41" s="81" t="s">
        <v>267</v>
      </c>
      <c r="E41" s="81" t="s">
        <v>363</v>
      </c>
      <c r="F41" s="81" t="s">
        <v>285</v>
      </c>
      <c r="G41" s="82">
        <v>40.49</v>
      </c>
      <c r="H41" s="83">
        <v>1741.07</v>
      </c>
      <c r="I41" s="83">
        <v>1741.07</v>
      </c>
      <c r="J41" s="81" t="s">
        <v>286</v>
      </c>
      <c r="K41" s="81" t="s">
        <v>275</v>
      </c>
      <c r="L41" s="81" t="s">
        <v>287</v>
      </c>
    </row>
    <row r="42" spans="1:14" x14ac:dyDescent="0.15">
      <c r="A42" s="80">
        <v>41</v>
      </c>
      <c r="B42" s="81" t="s">
        <v>364</v>
      </c>
      <c r="C42" s="81" t="s">
        <v>266</v>
      </c>
      <c r="D42" s="81" t="s">
        <v>267</v>
      </c>
      <c r="E42" s="81" t="s">
        <v>365</v>
      </c>
      <c r="F42" s="81" t="s">
        <v>269</v>
      </c>
      <c r="G42" s="82">
        <v>62.34</v>
      </c>
      <c r="H42" s="83">
        <v>2680.62</v>
      </c>
      <c r="I42" s="83">
        <v>2680.62</v>
      </c>
      <c r="J42" s="81" t="s">
        <v>290</v>
      </c>
      <c r="K42" s="81" t="s">
        <v>291</v>
      </c>
      <c r="L42" s="81" t="s">
        <v>272</v>
      </c>
    </row>
    <row r="43" spans="1:14" x14ac:dyDescent="0.15">
      <c r="A43" s="80">
        <v>42</v>
      </c>
      <c r="B43" s="81" t="s">
        <v>366</v>
      </c>
      <c r="C43" s="81" t="s">
        <v>266</v>
      </c>
      <c r="D43" s="81" t="s">
        <v>267</v>
      </c>
      <c r="E43" s="81" t="s">
        <v>367</v>
      </c>
      <c r="F43" s="81" t="s">
        <v>285</v>
      </c>
      <c r="G43" s="82">
        <v>40.76</v>
      </c>
      <c r="H43" s="83">
        <v>1752.68</v>
      </c>
      <c r="I43" s="83">
        <v>1752.68</v>
      </c>
      <c r="J43" s="81" t="s">
        <v>294</v>
      </c>
      <c r="K43" s="81" t="s">
        <v>182</v>
      </c>
      <c r="L43" s="81" t="s">
        <v>287</v>
      </c>
    </row>
    <row r="44" spans="1:14" x14ac:dyDescent="0.15">
      <c r="A44" s="80">
        <v>43</v>
      </c>
      <c r="B44" s="81" t="s">
        <v>368</v>
      </c>
      <c r="C44" s="81" t="s">
        <v>266</v>
      </c>
      <c r="D44" s="81" t="s">
        <v>267</v>
      </c>
      <c r="E44" s="81" t="s">
        <v>369</v>
      </c>
      <c r="F44" s="81" t="s">
        <v>269</v>
      </c>
      <c r="G44" s="82">
        <v>62.5</v>
      </c>
      <c r="H44" s="83">
        <v>2687.5</v>
      </c>
      <c r="I44" s="83">
        <v>2687.5</v>
      </c>
      <c r="J44" s="81" t="s">
        <v>297</v>
      </c>
      <c r="K44" s="81" t="s">
        <v>298</v>
      </c>
      <c r="L44" s="81" t="s">
        <v>272</v>
      </c>
    </row>
    <row r="45" spans="1:14" s="85" customFormat="1" x14ac:dyDescent="0.15">
      <c r="A45" s="80">
        <v>44</v>
      </c>
      <c r="B45" s="81" t="s">
        <v>370</v>
      </c>
      <c r="C45" s="81" t="s">
        <v>266</v>
      </c>
      <c r="D45" s="81" t="s">
        <v>267</v>
      </c>
      <c r="E45" s="81" t="s">
        <v>371</v>
      </c>
      <c r="F45" s="81" t="s">
        <v>285</v>
      </c>
      <c r="G45" s="82">
        <v>40.619999999999997</v>
      </c>
      <c r="H45" s="83">
        <v>1746.66</v>
      </c>
      <c r="I45" s="83">
        <v>1746.66</v>
      </c>
      <c r="J45" s="81" t="s">
        <v>183</v>
      </c>
      <c r="K45" s="81" t="s">
        <v>184</v>
      </c>
      <c r="L45" s="81" t="s">
        <v>287</v>
      </c>
      <c r="N45" s="87"/>
    </row>
    <row r="46" spans="1:14" x14ac:dyDescent="0.15">
      <c r="A46" s="80">
        <v>45</v>
      </c>
      <c r="B46" s="81" t="s">
        <v>372</v>
      </c>
      <c r="C46" s="81" t="s">
        <v>266</v>
      </c>
      <c r="D46" s="81" t="s">
        <v>267</v>
      </c>
      <c r="E46" s="81" t="s">
        <v>373</v>
      </c>
      <c r="F46" s="81" t="s">
        <v>285</v>
      </c>
      <c r="G46" s="82">
        <v>40.47</v>
      </c>
      <c r="H46" s="83">
        <v>1740.21</v>
      </c>
      <c r="I46" s="83">
        <v>1740.21</v>
      </c>
      <c r="J46" s="81" t="s">
        <v>185</v>
      </c>
      <c r="K46" s="81" t="s">
        <v>184</v>
      </c>
      <c r="L46" s="81" t="s">
        <v>287</v>
      </c>
    </row>
    <row r="47" spans="1:14" x14ac:dyDescent="0.15">
      <c r="A47" s="80">
        <v>46</v>
      </c>
      <c r="B47" s="81" t="s">
        <v>374</v>
      </c>
      <c r="C47" s="81" t="s">
        <v>266</v>
      </c>
      <c r="D47" s="81" t="s">
        <v>267</v>
      </c>
      <c r="E47" s="81" t="s">
        <v>375</v>
      </c>
      <c r="F47" s="81" t="s">
        <v>285</v>
      </c>
      <c r="G47" s="82">
        <v>40.47</v>
      </c>
      <c r="H47" s="83">
        <v>1740.21</v>
      </c>
      <c r="I47" s="83">
        <v>1740.21</v>
      </c>
      <c r="J47" s="81" t="s">
        <v>183</v>
      </c>
      <c r="K47" s="81" t="s">
        <v>184</v>
      </c>
      <c r="L47" s="81" t="s">
        <v>287</v>
      </c>
    </row>
    <row r="48" spans="1:14" x14ac:dyDescent="0.15">
      <c r="A48" s="80">
        <v>47</v>
      </c>
      <c r="B48" s="81" t="s">
        <v>376</v>
      </c>
      <c r="C48" s="81" t="s">
        <v>266</v>
      </c>
      <c r="D48" s="81" t="s">
        <v>267</v>
      </c>
      <c r="E48" s="81" t="s">
        <v>377</v>
      </c>
      <c r="F48" s="81" t="s">
        <v>285</v>
      </c>
      <c r="G48" s="82">
        <v>40.65</v>
      </c>
      <c r="H48" s="83">
        <v>1747.95</v>
      </c>
      <c r="I48" s="83">
        <v>1747.95</v>
      </c>
      <c r="J48" s="81" t="s">
        <v>185</v>
      </c>
      <c r="K48" s="81" t="s">
        <v>184</v>
      </c>
      <c r="L48" s="81" t="s">
        <v>287</v>
      </c>
    </row>
    <row r="49" spans="1:14" s="85" customFormat="1" x14ac:dyDescent="0.15">
      <c r="A49" s="80">
        <v>48</v>
      </c>
      <c r="B49" s="81" t="s">
        <v>378</v>
      </c>
      <c r="C49" s="81" t="s">
        <v>266</v>
      </c>
      <c r="D49" s="81" t="s">
        <v>267</v>
      </c>
      <c r="E49" s="81" t="s">
        <v>379</v>
      </c>
      <c r="F49" s="81" t="s">
        <v>285</v>
      </c>
      <c r="G49" s="82">
        <v>40.65</v>
      </c>
      <c r="H49" s="83">
        <v>1747.95</v>
      </c>
      <c r="I49" s="83">
        <v>1747.95</v>
      </c>
      <c r="J49" s="81" t="s">
        <v>183</v>
      </c>
      <c r="K49" s="81" t="s">
        <v>184</v>
      </c>
      <c r="L49" s="81" t="s">
        <v>287</v>
      </c>
      <c r="N49" s="87"/>
    </row>
    <row r="50" spans="1:14" s="85" customFormat="1" x14ac:dyDescent="0.15">
      <c r="A50" s="80">
        <v>49</v>
      </c>
      <c r="B50" s="81" t="s">
        <v>380</v>
      </c>
      <c r="C50" s="81" t="s">
        <v>266</v>
      </c>
      <c r="D50" s="81" t="s">
        <v>267</v>
      </c>
      <c r="E50" s="81" t="s">
        <v>381</v>
      </c>
      <c r="F50" s="81" t="s">
        <v>285</v>
      </c>
      <c r="G50" s="82">
        <v>40.619999999999997</v>
      </c>
      <c r="H50" s="83">
        <v>1746.66</v>
      </c>
      <c r="I50" s="83">
        <v>1746.66</v>
      </c>
      <c r="J50" s="81" t="s">
        <v>185</v>
      </c>
      <c r="K50" s="81" t="s">
        <v>184</v>
      </c>
      <c r="L50" s="81" t="s">
        <v>287</v>
      </c>
      <c r="N50" s="87"/>
    </row>
    <row r="51" spans="1:14" x14ac:dyDescent="0.15">
      <c r="A51" s="80">
        <v>50</v>
      </c>
      <c r="B51" s="81" t="s">
        <v>382</v>
      </c>
      <c r="C51" s="81" t="s">
        <v>266</v>
      </c>
      <c r="D51" s="81" t="s">
        <v>267</v>
      </c>
      <c r="E51" s="81" t="s">
        <v>383</v>
      </c>
      <c r="F51" s="81" t="s">
        <v>269</v>
      </c>
      <c r="G51" s="82">
        <v>61.33</v>
      </c>
      <c r="H51" s="83">
        <v>2637.19</v>
      </c>
      <c r="I51" s="83">
        <v>2637.19</v>
      </c>
      <c r="J51" s="81" t="s">
        <v>313</v>
      </c>
      <c r="K51" s="81" t="s">
        <v>314</v>
      </c>
      <c r="L51" s="81" t="s">
        <v>272</v>
      </c>
    </row>
    <row r="52" spans="1:14" x14ac:dyDescent="0.15">
      <c r="A52" s="80">
        <v>51</v>
      </c>
      <c r="B52" s="81" t="s">
        <v>384</v>
      </c>
      <c r="C52" s="81" t="s">
        <v>266</v>
      </c>
      <c r="D52" s="81" t="s">
        <v>267</v>
      </c>
      <c r="E52" s="81" t="s">
        <v>385</v>
      </c>
      <c r="F52" s="81" t="s">
        <v>285</v>
      </c>
      <c r="G52" s="82">
        <v>38.89</v>
      </c>
      <c r="H52" s="83">
        <v>1672.27</v>
      </c>
      <c r="I52" s="83">
        <v>1672.27</v>
      </c>
      <c r="J52" s="81" t="s">
        <v>186</v>
      </c>
      <c r="K52" s="81" t="s">
        <v>317</v>
      </c>
      <c r="L52" s="81" t="s">
        <v>287</v>
      </c>
    </row>
    <row r="53" spans="1:14" x14ac:dyDescent="0.15">
      <c r="A53" s="80">
        <v>52</v>
      </c>
      <c r="B53" s="81" t="s">
        <v>386</v>
      </c>
      <c r="C53" s="81" t="s">
        <v>266</v>
      </c>
      <c r="D53" s="81" t="s">
        <v>267</v>
      </c>
      <c r="E53" s="81" t="s">
        <v>387</v>
      </c>
      <c r="F53" s="81" t="s">
        <v>269</v>
      </c>
      <c r="G53" s="82">
        <v>61.18</v>
      </c>
      <c r="H53" s="83">
        <v>2630.74</v>
      </c>
      <c r="I53" s="83">
        <v>2630.74</v>
      </c>
      <c r="J53" s="81" t="s">
        <v>270</v>
      </c>
      <c r="K53" s="81" t="s">
        <v>271</v>
      </c>
      <c r="L53" s="81" t="s">
        <v>272</v>
      </c>
    </row>
    <row r="54" spans="1:14" x14ac:dyDescent="0.15">
      <c r="A54" s="80">
        <v>53</v>
      </c>
      <c r="B54" s="81" t="s">
        <v>388</v>
      </c>
      <c r="C54" s="81" t="s">
        <v>266</v>
      </c>
      <c r="D54" s="81" t="s">
        <v>267</v>
      </c>
      <c r="E54" s="81" t="s">
        <v>389</v>
      </c>
      <c r="F54" s="81" t="s">
        <v>269</v>
      </c>
      <c r="G54" s="82">
        <v>51.92</v>
      </c>
      <c r="H54" s="83">
        <v>2232.56</v>
      </c>
      <c r="I54" s="83">
        <v>2232.56</v>
      </c>
      <c r="J54" s="81" t="s">
        <v>180</v>
      </c>
      <c r="K54" s="81" t="s">
        <v>275</v>
      </c>
      <c r="L54" s="81" t="s">
        <v>276</v>
      </c>
    </row>
    <row r="55" spans="1:14" x14ac:dyDescent="0.15">
      <c r="A55" s="80">
        <v>54</v>
      </c>
      <c r="B55" s="81" t="s">
        <v>390</v>
      </c>
      <c r="C55" s="81" t="s">
        <v>266</v>
      </c>
      <c r="D55" s="81" t="s">
        <v>267</v>
      </c>
      <c r="E55" s="81" t="s">
        <v>391</v>
      </c>
      <c r="F55" s="81" t="s">
        <v>269</v>
      </c>
      <c r="G55" s="82">
        <v>51.92</v>
      </c>
      <c r="H55" s="83">
        <v>2232.56</v>
      </c>
      <c r="I55" s="83">
        <v>2232.56</v>
      </c>
      <c r="J55" s="81" t="s">
        <v>181</v>
      </c>
      <c r="K55" s="81" t="s">
        <v>275</v>
      </c>
      <c r="L55" s="81" t="s">
        <v>276</v>
      </c>
    </row>
    <row r="56" spans="1:14" x14ac:dyDescent="0.15">
      <c r="A56" s="80">
        <v>55</v>
      </c>
      <c r="B56" s="81" t="s">
        <v>392</v>
      </c>
      <c r="C56" s="81" t="s">
        <v>266</v>
      </c>
      <c r="D56" s="81" t="s">
        <v>267</v>
      </c>
      <c r="E56" s="81" t="s">
        <v>393</v>
      </c>
      <c r="F56" s="81" t="s">
        <v>269</v>
      </c>
      <c r="G56" s="82">
        <v>51.92</v>
      </c>
      <c r="H56" s="83">
        <v>2232.56</v>
      </c>
      <c r="I56" s="83">
        <v>2232.56</v>
      </c>
      <c r="J56" s="81" t="s">
        <v>180</v>
      </c>
      <c r="K56" s="81" t="s">
        <v>275</v>
      </c>
      <c r="L56" s="81" t="s">
        <v>276</v>
      </c>
    </row>
    <row r="57" spans="1:14" x14ac:dyDescent="0.15">
      <c r="A57" s="80">
        <v>56</v>
      </c>
      <c r="B57" s="81" t="s">
        <v>394</v>
      </c>
      <c r="C57" s="81" t="s">
        <v>266</v>
      </c>
      <c r="D57" s="81" t="s">
        <v>267</v>
      </c>
      <c r="E57" s="81" t="s">
        <v>395</v>
      </c>
      <c r="F57" s="81" t="s">
        <v>269</v>
      </c>
      <c r="G57" s="82">
        <v>51.92</v>
      </c>
      <c r="H57" s="83">
        <v>2232.56</v>
      </c>
      <c r="I57" s="83">
        <v>2232.56</v>
      </c>
      <c r="J57" s="81" t="s">
        <v>181</v>
      </c>
      <c r="K57" s="81" t="s">
        <v>275</v>
      </c>
      <c r="L57" s="81" t="s">
        <v>276</v>
      </c>
    </row>
    <row r="58" spans="1:14" x14ac:dyDescent="0.15">
      <c r="A58" s="80">
        <v>57</v>
      </c>
      <c r="B58" s="81" t="s">
        <v>396</v>
      </c>
      <c r="C58" s="81" t="s">
        <v>266</v>
      </c>
      <c r="D58" s="81" t="s">
        <v>267</v>
      </c>
      <c r="E58" s="81" t="s">
        <v>397</v>
      </c>
      <c r="F58" s="81" t="s">
        <v>285</v>
      </c>
      <c r="G58" s="82">
        <v>40.49</v>
      </c>
      <c r="H58" s="83">
        <v>1741.07</v>
      </c>
      <c r="I58" s="83">
        <v>1741.07</v>
      </c>
      <c r="J58" s="81" t="s">
        <v>286</v>
      </c>
      <c r="K58" s="81" t="s">
        <v>275</v>
      </c>
      <c r="L58" s="81" t="s">
        <v>287</v>
      </c>
    </row>
    <row r="59" spans="1:14" x14ac:dyDescent="0.15">
      <c r="A59" s="80">
        <v>58</v>
      </c>
      <c r="B59" s="81" t="s">
        <v>398</v>
      </c>
      <c r="C59" s="81" t="s">
        <v>266</v>
      </c>
      <c r="D59" s="81" t="s">
        <v>267</v>
      </c>
      <c r="E59" s="81" t="s">
        <v>399</v>
      </c>
      <c r="F59" s="81" t="s">
        <v>269</v>
      </c>
      <c r="G59" s="82">
        <v>62.34</v>
      </c>
      <c r="H59" s="83">
        <v>2680.62</v>
      </c>
      <c r="I59" s="83">
        <v>2680.62</v>
      </c>
      <c r="J59" s="81" t="s">
        <v>290</v>
      </c>
      <c r="K59" s="81" t="s">
        <v>291</v>
      </c>
      <c r="L59" s="81" t="s">
        <v>272</v>
      </c>
    </row>
    <row r="60" spans="1:14" x14ac:dyDescent="0.15">
      <c r="A60" s="80">
        <v>59</v>
      </c>
      <c r="B60" s="81" t="s">
        <v>400</v>
      </c>
      <c r="C60" s="81" t="s">
        <v>266</v>
      </c>
      <c r="D60" s="81" t="s">
        <v>267</v>
      </c>
      <c r="E60" s="81" t="s">
        <v>401</v>
      </c>
      <c r="F60" s="81" t="s">
        <v>285</v>
      </c>
      <c r="G60" s="82">
        <v>40.76</v>
      </c>
      <c r="H60" s="83">
        <v>1752.68</v>
      </c>
      <c r="I60" s="83">
        <v>1752.68</v>
      </c>
      <c r="J60" s="81" t="s">
        <v>294</v>
      </c>
      <c r="K60" s="81" t="s">
        <v>182</v>
      </c>
      <c r="L60" s="81" t="s">
        <v>287</v>
      </c>
    </row>
    <row r="61" spans="1:14" x14ac:dyDescent="0.15">
      <c r="A61" s="80">
        <v>60</v>
      </c>
      <c r="B61" s="81" t="s">
        <v>402</v>
      </c>
      <c r="C61" s="81" t="s">
        <v>266</v>
      </c>
      <c r="D61" s="81" t="s">
        <v>267</v>
      </c>
      <c r="E61" s="81" t="s">
        <v>403</v>
      </c>
      <c r="F61" s="81" t="s">
        <v>269</v>
      </c>
      <c r="G61" s="82">
        <v>62.5</v>
      </c>
      <c r="H61" s="83">
        <v>2687.5</v>
      </c>
      <c r="I61" s="83">
        <v>2687.5</v>
      </c>
      <c r="J61" s="81" t="s">
        <v>297</v>
      </c>
      <c r="K61" s="81" t="s">
        <v>298</v>
      </c>
      <c r="L61" s="81" t="s">
        <v>272</v>
      </c>
    </row>
    <row r="62" spans="1:14" x14ac:dyDescent="0.15">
      <c r="A62" s="80">
        <v>61</v>
      </c>
      <c r="B62" s="81" t="s">
        <v>404</v>
      </c>
      <c r="C62" s="81" t="s">
        <v>266</v>
      </c>
      <c r="D62" s="81" t="s">
        <v>267</v>
      </c>
      <c r="E62" s="81" t="s">
        <v>405</v>
      </c>
      <c r="F62" s="81" t="s">
        <v>285</v>
      </c>
      <c r="G62" s="82">
        <v>40.619999999999997</v>
      </c>
      <c r="H62" s="83">
        <v>1746.66</v>
      </c>
      <c r="I62" s="83">
        <v>1746.66</v>
      </c>
      <c r="J62" s="81" t="s">
        <v>183</v>
      </c>
      <c r="K62" s="81" t="s">
        <v>184</v>
      </c>
      <c r="L62" s="81" t="s">
        <v>287</v>
      </c>
    </row>
    <row r="63" spans="1:14" x14ac:dyDescent="0.15">
      <c r="A63" s="80">
        <v>62</v>
      </c>
      <c r="B63" s="81" t="s">
        <v>406</v>
      </c>
      <c r="C63" s="81" t="s">
        <v>266</v>
      </c>
      <c r="D63" s="81" t="s">
        <v>267</v>
      </c>
      <c r="E63" s="81" t="s">
        <v>407</v>
      </c>
      <c r="F63" s="81" t="s">
        <v>285</v>
      </c>
      <c r="G63" s="82">
        <v>40.47</v>
      </c>
      <c r="H63" s="83">
        <v>1740.21</v>
      </c>
      <c r="I63" s="83">
        <v>1740.21</v>
      </c>
      <c r="J63" s="81" t="s">
        <v>185</v>
      </c>
      <c r="K63" s="81" t="s">
        <v>184</v>
      </c>
      <c r="L63" s="81" t="s">
        <v>287</v>
      </c>
    </row>
    <row r="64" spans="1:14" x14ac:dyDescent="0.15">
      <c r="A64" s="80">
        <v>63</v>
      </c>
      <c r="B64" s="81" t="s">
        <v>408</v>
      </c>
      <c r="C64" s="81" t="s">
        <v>266</v>
      </c>
      <c r="D64" s="81" t="s">
        <v>267</v>
      </c>
      <c r="E64" s="81" t="s">
        <v>409</v>
      </c>
      <c r="F64" s="81" t="s">
        <v>285</v>
      </c>
      <c r="G64" s="82">
        <v>40.47</v>
      </c>
      <c r="H64" s="83">
        <v>1740.21</v>
      </c>
      <c r="I64" s="83">
        <v>1740.21</v>
      </c>
      <c r="J64" s="81" t="s">
        <v>183</v>
      </c>
      <c r="K64" s="81" t="s">
        <v>184</v>
      </c>
      <c r="L64" s="81" t="s">
        <v>287</v>
      </c>
    </row>
    <row r="65" spans="1:14" x14ac:dyDescent="0.15">
      <c r="A65" s="80">
        <v>64</v>
      </c>
      <c r="B65" s="81" t="s">
        <v>410</v>
      </c>
      <c r="C65" s="81" t="s">
        <v>266</v>
      </c>
      <c r="D65" s="81" t="s">
        <v>267</v>
      </c>
      <c r="E65" s="81" t="s">
        <v>411</v>
      </c>
      <c r="F65" s="81" t="s">
        <v>285</v>
      </c>
      <c r="G65" s="82">
        <v>40.65</v>
      </c>
      <c r="H65" s="83">
        <v>1747.95</v>
      </c>
      <c r="I65" s="83">
        <v>1747.95</v>
      </c>
      <c r="J65" s="81" t="s">
        <v>185</v>
      </c>
      <c r="K65" s="81" t="s">
        <v>184</v>
      </c>
      <c r="L65" s="81" t="s">
        <v>287</v>
      </c>
    </row>
    <row r="66" spans="1:14" x14ac:dyDescent="0.15">
      <c r="A66" s="80">
        <v>65</v>
      </c>
      <c r="B66" s="81" t="s">
        <v>412</v>
      </c>
      <c r="C66" s="81" t="s">
        <v>266</v>
      </c>
      <c r="D66" s="81" t="s">
        <v>267</v>
      </c>
      <c r="E66" s="81" t="s">
        <v>413</v>
      </c>
      <c r="F66" s="81" t="s">
        <v>285</v>
      </c>
      <c r="G66" s="82">
        <v>40.65</v>
      </c>
      <c r="H66" s="83">
        <v>1747.95</v>
      </c>
      <c r="I66" s="83">
        <v>1747.95</v>
      </c>
      <c r="J66" s="81" t="s">
        <v>183</v>
      </c>
      <c r="K66" s="81" t="s">
        <v>184</v>
      </c>
      <c r="L66" s="81" t="s">
        <v>287</v>
      </c>
    </row>
    <row r="67" spans="1:14" s="85" customFormat="1" x14ac:dyDescent="0.15">
      <c r="A67" s="80">
        <v>66</v>
      </c>
      <c r="B67" s="81" t="s">
        <v>414</v>
      </c>
      <c r="C67" s="81" t="s">
        <v>266</v>
      </c>
      <c r="D67" s="81" t="s">
        <v>267</v>
      </c>
      <c r="E67" s="81" t="s">
        <v>415</v>
      </c>
      <c r="F67" s="81" t="s">
        <v>285</v>
      </c>
      <c r="G67" s="82">
        <v>40.619999999999997</v>
      </c>
      <c r="H67" s="83">
        <v>1746.66</v>
      </c>
      <c r="I67" s="83">
        <v>1746.66</v>
      </c>
      <c r="J67" s="81" t="s">
        <v>185</v>
      </c>
      <c r="K67" s="81" t="s">
        <v>184</v>
      </c>
      <c r="L67" s="81" t="s">
        <v>287</v>
      </c>
      <c r="N67" s="87"/>
    </row>
    <row r="68" spans="1:14" x14ac:dyDescent="0.15">
      <c r="A68" s="80">
        <v>67</v>
      </c>
      <c r="B68" s="81" t="s">
        <v>416</v>
      </c>
      <c r="C68" s="81" t="s">
        <v>266</v>
      </c>
      <c r="D68" s="81" t="s">
        <v>267</v>
      </c>
      <c r="E68" s="81" t="s">
        <v>417</v>
      </c>
      <c r="F68" s="81" t="s">
        <v>269</v>
      </c>
      <c r="G68" s="82">
        <v>61.33</v>
      </c>
      <c r="H68" s="83">
        <v>2637.19</v>
      </c>
      <c r="I68" s="83">
        <v>2637.19</v>
      </c>
      <c r="J68" s="81" t="s">
        <v>313</v>
      </c>
      <c r="K68" s="81" t="s">
        <v>314</v>
      </c>
      <c r="L68" s="81" t="s">
        <v>272</v>
      </c>
    </row>
    <row r="69" spans="1:14" x14ac:dyDescent="0.15">
      <c r="A69" s="80">
        <v>68</v>
      </c>
      <c r="B69" s="81" t="s">
        <v>418</v>
      </c>
      <c r="C69" s="81" t="s">
        <v>266</v>
      </c>
      <c r="D69" s="81" t="s">
        <v>267</v>
      </c>
      <c r="E69" s="81" t="s">
        <v>419</v>
      </c>
      <c r="F69" s="81" t="s">
        <v>285</v>
      </c>
      <c r="G69" s="82">
        <v>38.89</v>
      </c>
      <c r="H69" s="83">
        <v>1672.27</v>
      </c>
      <c r="I69" s="83">
        <v>1672.27</v>
      </c>
      <c r="J69" s="81" t="s">
        <v>186</v>
      </c>
      <c r="K69" s="81" t="s">
        <v>317</v>
      </c>
      <c r="L69" s="81" t="s">
        <v>287</v>
      </c>
    </row>
    <row r="70" spans="1:14" x14ac:dyDescent="0.15">
      <c r="A70" s="80">
        <v>69</v>
      </c>
      <c r="B70" s="81" t="s">
        <v>420</v>
      </c>
      <c r="C70" s="81" t="s">
        <v>266</v>
      </c>
      <c r="D70" s="81" t="s">
        <v>267</v>
      </c>
      <c r="E70" s="81" t="s">
        <v>421</v>
      </c>
      <c r="F70" s="81" t="s">
        <v>269</v>
      </c>
      <c r="G70" s="82">
        <v>61.18</v>
      </c>
      <c r="H70" s="83">
        <v>2630.74</v>
      </c>
      <c r="I70" s="83">
        <v>2630.74</v>
      </c>
      <c r="J70" s="81" t="s">
        <v>270</v>
      </c>
      <c r="K70" s="81" t="s">
        <v>271</v>
      </c>
      <c r="L70" s="81" t="s">
        <v>272</v>
      </c>
    </row>
    <row r="71" spans="1:14" x14ac:dyDescent="0.15">
      <c r="A71" s="80">
        <v>70</v>
      </c>
      <c r="B71" s="81" t="s">
        <v>422</v>
      </c>
      <c r="C71" s="81" t="s">
        <v>266</v>
      </c>
      <c r="D71" s="81" t="s">
        <v>267</v>
      </c>
      <c r="E71" s="81" t="s">
        <v>423</v>
      </c>
      <c r="F71" s="81" t="s">
        <v>269</v>
      </c>
      <c r="G71" s="82">
        <v>51.92</v>
      </c>
      <c r="H71" s="83">
        <v>2232.56</v>
      </c>
      <c r="I71" s="83">
        <v>2232.56</v>
      </c>
      <c r="J71" s="81" t="s">
        <v>180</v>
      </c>
      <c r="K71" s="81" t="s">
        <v>275</v>
      </c>
      <c r="L71" s="81" t="s">
        <v>276</v>
      </c>
    </row>
    <row r="72" spans="1:14" x14ac:dyDescent="0.15">
      <c r="A72" s="80">
        <v>71</v>
      </c>
      <c r="B72" s="81" t="s">
        <v>424</v>
      </c>
      <c r="C72" s="81" t="s">
        <v>266</v>
      </c>
      <c r="D72" s="81" t="s">
        <v>267</v>
      </c>
      <c r="E72" s="81" t="s">
        <v>425</v>
      </c>
      <c r="F72" s="81" t="s">
        <v>269</v>
      </c>
      <c r="G72" s="82">
        <v>51.92</v>
      </c>
      <c r="H72" s="83">
        <v>2232.56</v>
      </c>
      <c r="I72" s="83">
        <v>2232.56</v>
      </c>
      <c r="J72" s="81" t="s">
        <v>181</v>
      </c>
      <c r="K72" s="81" t="s">
        <v>275</v>
      </c>
      <c r="L72" s="81" t="s">
        <v>276</v>
      </c>
    </row>
    <row r="73" spans="1:14" x14ac:dyDescent="0.15">
      <c r="A73" s="80">
        <v>72</v>
      </c>
      <c r="B73" s="81" t="s">
        <v>426</v>
      </c>
      <c r="C73" s="81" t="s">
        <v>266</v>
      </c>
      <c r="D73" s="81" t="s">
        <v>267</v>
      </c>
      <c r="E73" s="81" t="s">
        <v>427</v>
      </c>
      <c r="F73" s="81" t="s">
        <v>269</v>
      </c>
      <c r="G73" s="82">
        <v>51.92</v>
      </c>
      <c r="H73" s="83">
        <v>2232.56</v>
      </c>
      <c r="I73" s="83">
        <v>2232.56</v>
      </c>
      <c r="J73" s="81" t="s">
        <v>180</v>
      </c>
      <c r="K73" s="81" t="s">
        <v>275</v>
      </c>
      <c r="L73" s="81" t="s">
        <v>276</v>
      </c>
    </row>
    <row r="74" spans="1:14" x14ac:dyDescent="0.15">
      <c r="A74" s="80">
        <v>73</v>
      </c>
      <c r="B74" s="81" t="s">
        <v>428</v>
      </c>
      <c r="C74" s="81" t="s">
        <v>266</v>
      </c>
      <c r="D74" s="81" t="s">
        <v>267</v>
      </c>
      <c r="E74" s="81" t="s">
        <v>429</v>
      </c>
      <c r="F74" s="81" t="s">
        <v>269</v>
      </c>
      <c r="G74" s="82">
        <v>51.92</v>
      </c>
      <c r="H74" s="83">
        <v>2232.56</v>
      </c>
      <c r="I74" s="83">
        <v>2232.56</v>
      </c>
      <c r="J74" s="81" t="s">
        <v>181</v>
      </c>
      <c r="K74" s="81" t="s">
        <v>275</v>
      </c>
      <c r="L74" s="81" t="s">
        <v>276</v>
      </c>
    </row>
    <row r="75" spans="1:14" x14ac:dyDescent="0.15">
      <c r="A75" s="80">
        <v>74</v>
      </c>
      <c r="B75" s="81" t="s">
        <v>430</v>
      </c>
      <c r="C75" s="81" t="s">
        <v>266</v>
      </c>
      <c r="D75" s="81" t="s">
        <v>267</v>
      </c>
      <c r="E75" s="81" t="s">
        <v>431</v>
      </c>
      <c r="F75" s="81" t="s">
        <v>285</v>
      </c>
      <c r="G75" s="82">
        <v>40.49</v>
      </c>
      <c r="H75" s="83">
        <v>1741.07</v>
      </c>
      <c r="I75" s="83">
        <v>1741.07</v>
      </c>
      <c r="J75" s="81" t="s">
        <v>286</v>
      </c>
      <c r="K75" s="81" t="s">
        <v>275</v>
      </c>
      <c r="L75" s="81" t="s">
        <v>287</v>
      </c>
    </row>
    <row r="76" spans="1:14" x14ac:dyDescent="0.15">
      <c r="A76" s="80">
        <v>75</v>
      </c>
      <c r="B76" s="81" t="s">
        <v>432</v>
      </c>
      <c r="C76" s="81" t="s">
        <v>266</v>
      </c>
      <c r="D76" s="81" t="s">
        <v>267</v>
      </c>
      <c r="E76" s="81" t="s">
        <v>433</v>
      </c>
      <c r="F76" s="81" t="s">
        <v>269</v>
      </c>
      <c r="G76" s="82">
        <v>62.34</v>
      </c>
      <c r="H76" s="83">
        <v>2680.62</v>
      </c>
      <c r="I76" s="83">
        <v>2680.62</v>
      </c>
      <c r="J76" s="81" t="s">
        <v>290</v>
      </c>
      <c r="K76" s="81" t="s">
        <v>291</v>
      </c>
      <c r="L76" s="81" t="s">
        <v>272</v>
      </c>
    </row>
    <row r="77" spans="1:14" x14ac:dyDescent="0.15">
      <c r="A77" s="80">
        <v>76</v>
      </c>
      <c r="B77" s="81" t="s">
        <v>434</v>
      </c>
      <c r="C77" s="81" t="s">
        <v>266</v>
      </c>
      <c r="D77" s="81" t="s">
        <v>267</v>
      </c>
      <c r="E77" s="81" t="s">
        <v>435</v>
      </c>
      <c r="F77" s="81" t="s">
        <v>285</v>
      </c>
      <c r="G77" s="82">
        <v>40.76</v>
      </c>
      <c r="H77" s="83">
        <v>1752.68</v>
      </c>
      <c r="I77" s="83">
        <v>1752.68</v>
      </c>
      <c r="J77" s="81" t="s">
        <v>294</v>
      </c>
      <c r="K77" s="81" t="s">
        <v>182</v>
      </c>
      <c r="L77" s="81" t="s">
        <v>287</v>
      </c>
    </row>
    <row r="78" spans="1:14" x14ac:dyDescent="0.15">
      <c r="A78" s="80">
        <v>77</v>
      </c>
      <c r="B78" s="81" t="s">
        <v>436</v>
      </c>
      <c r="C78" s="81" t="s">
        <v>266</v>
      </c>
      <c r="D78" s="81" t="s">
        <v>267</v>
      </c>
      <c r="E78" s="81" t="s">
        <v>437</v>
      </c>
      <c r="F78" s="81" t="s">
        <v>269</v>
      </c>
      <c r="G78" s="82">
        <v>62.5</v>
      </c>
      <c r="H78" s="83">
        <v>2687.5</v>
      </c>
      <c r="I78" s="83">
        <v>2687.5</v>
      </c>
      <c r="J78" s="81" t="s">
        <v>297</v>
      </c>
      <c r="K78" s="81" t="s">
        <v>298</v>
      </c>
      <c r="L78" s="81" t="s">
        <v>272</v>
      </c>
    </row>
    <row r="79" spans="1:14" x14ac:dyDescent="0.15">
      <c r="A79" s="80">
        <v>78</v>
      </c>
      <c r="B79" s="81" t="s">
        <v>438</v>
      </c>
      <c r="C79" s="81" t="s">
        <v>266</v>
      </c>
      <c r="D79" s="81" t="s">
        <v>267</v>
      </c>
      <c r="E79" s="81" t="s">
        <v>439</v>
      </c>
      <c r="F79" s="81" t="s">
        <v>285</v>
      </c>
      <c r="G79" s="82">
        <v>40.619999999999997</v>
      </c>
      <c r="H79" s="83">
        <v>1746.66</v>
      </c>
      <c r="I79" s="83">
        <v>1746.66</v>
      </c>
      <c r="J79" s="81" t="s">
        <v>183</v>
      </c>
      <c r="K79" s="81" t="s">
        <v>184</v>
      </c>
      <c r="L79" s="81" t="s">
        <v>287</v>
      </c>
    </row>
    <row r="80" spans="1:14" x14ac:dyDescent="0.15">
      <c r="A80" s="80">
        <v>79</v>
      </c>
      <c r="B80" s="81" t="s">
        <v>440</v>
      </c>
      <c r="C80" s="81" t="s">
        <v>266</v>
      </c>
      <c r="D80" s="81" t="s">
        <v>267</v>
      </c>
      <c r="E80" s="81" t="s">
        <v>441</v>
      </c>
      <c r="F80" s="81" t="s">
        <v>285</v>
      </c>
      <c r="G80" s="82">
        <v>40.47</v>
      </c>
      <c r="H80" s="83">
        <v>1740.21</v>
      </c>
      <c r="I80" s="83">
        <v>1740.21</v>
      </c>
      <c r="J80" s="81" t="s">
        <v>185</v>
      </c>
      <c r="K80" s="81" t="s">
        <v>184</v>
      </c>
      <c r="L80" s="81" t="s">
        <v>287</v>
      </c>
    </row>
    <row r="81" spans="1:14" x14ac:dyDescent="0.15">
      <c r="A81" s="80">
        <v>80</v>
      </c>
      <c r="B81" s="81" t="s">
        <v>442</v>
      </c>
      <c r="C81" s="81" t="s">
        <v>266</v>
      </c>
      <c r="D81" s="81" t="s">
        <v>267</v>
      </c>
      <c r="E81" s="81" t="s">
        <v>443</v>
      </c>
      <c r="F81" s="81" t="s">
        <v>285</v>
      </c>
      <c r="G81" s="82">
        <v>40.47</v>
      </c>
      <c r="H81" s="83">
        <v>1740.21</v>
      </c>
      <c r="I81" s="83">
        <v>1740.21</v>
      </c>
      <c r="J81" s="81" t="s">
        <v>183</v>
      </c>
      <c r="K81" s="81" t="s">
        <v>184</v>
      </c>
      <c r="L81" s="81" t="s">
        <v>287</v>
      </c>
    </row>
    <row r="82" spans="1:14" x14ac:dyDescent="0.15">
      <c r="A82" s="80">
        <v>81</v>
      </c>
      <c r="B82" s="81" t="s">
        <v>444</v>
      </c>
      <c r="C82" s="81" t="s">
        <v>266</v>
      </c>
      <c r="D82" s="81" t="s">
        <v>267</v>
      </c>
      <c r="E82" s="81" t="s">
        <v>445</v>
      </c>
      <c r="F82" s="81" t="s">
        <v>285</v>
      </c>
      <c r="G82" s="82">
        <v>40.65</v>
      </c>
      <c r="H82" s="83">
        <v>1747.95</v>
      </c>
      <c r="I82" s="83">
        <v>1747.95</v>
      </c>
      <c r="J82" s="81" t="s">
        <v>185</v>
      </c>
      <c r="K82" s="81" t="s">
        <v>184</v>
      </c>
      <c r="L82" s="81" t="s">
        <v>287</v>
      </c>
    </row>
    <row r="83" spans="1:14" x14ac:dyDescent="0.15">
      <c r="A83" s="80">
        <v>82</v>
      </c>
      <c r="B83" s="81" t="s">
        <v>446</v>
      </c>
      <c r="C83" s="81" t="s">
        <v>266</v>
      </c>
      <c r="D83" s="81" t="s">
        <v>267</v>
      </c>
      <c r="E83" s="81" t="s">
        <v>447</v>
      </c>
      <c r="F83" s="81" t="s">
        <v>285</v>
      </c>
      <c r="G83" s="82">
        <v>40.65</v>
      </c>
      <c r="H83" s="83">
        <v>1747.95</v>
      </c>
      <c r="I83" s="83">
        <v>1747.95</v>
      </c>
      <c r="J83" s="81" t="s">
        <v>183</v>
      </c>
      <c r="K83" s="81" t="s">
        <v>184</v>
      </c>
      <c r="L83" s="81" t="s">
        <v>287</v>
      </c>
    </row>
    <row r="84" spans="1:14" x14ac:dyDescent="0.15">
      <c r="A84" s="80">
        <v>83</v>
      </c>
      <c r="B84" s="81" t="s">
        <v>448</v>
      </c>
      <c r="C84" s="81" t="s">
        <v>266</v>
      </c>
      <c r="D84" s="81" t="s">
        <v>267</v>
      </c>
      <c r="E84" s="81" t="s">
        <v>449</v>
      </c>
      <c r="F84" s="81" t="s">
        <v>285</v>
      </c>
      <c r="G84" s="82">
        <v>40.619999999999997</v>
      </c>
      <c r="H84" s="83">
        <v>1746.66</v>
      </c>
      <c r="I84" s="83">
        <v>1746.66</v>
      </c>
      <c r="J84" s="81" t="s">
        <v>185</v>
      </c>
      <c r="K84" s="81" t="s">
        <v>184</v>
      </c>
      <c r="L84" s="81" t="s">
        <v>287</v>
      </c>
    </row>
    <row r="85" spans="1:14" x14ac:dyDescent="0.15">
      <c r="A85" s="80">
        <v>84</v>
      </c>
      <c r="B85" s="81" t="s">
        <v>450</v>
      </c>
      <c r="C85" s="81" t="s">
        <v>266</v>
      </c>
      <c r="D85" s="81" t="s">
        <v>267</v>
      </c>
      <c r="E85" s="81" t="s">
        <v>451</v>
      </c>
      <c r="F85" s="81" t="s">
        <v>269</v>
      </c>
      <c r="G85" s="82">
        <v>61.33</v>
      </c>
      <c r="H85" s="83">
        <v>2637.19</v>
      </c>
      <c r="I85" s="83">
        <v>2637.19</v>
      </c>
      <c r="J85" s="81" t="s">
        <v>313</v>
      </c>
      <c r="K85" s="81" t="s">
        <v>314</v>
      </c>
      <c r="L85" s="81" t="s">
        <v>272</v>
      </c>
    </row>
    <row r="86" spans="1:14" x14ac:dyDescent="0.15">
      <c r="A86" s="80">
        <v>85</v>
      </c>
      <c r="B86" s="81" t="s">
        <v>452</v>
      </c>
      <c r="C86" s="81" t="s">
        <v>266</v>
      </c>
      <c r="D86" s="81" t="s">
        <v>267</v>
      </c>
      <c r="E86" s="81" t="s">
        <v>453</v>
      </c>
      <c r="F86" s="81" t="s">
        <v>285</v>
      </c>
      <c r="G86" s="82">
        <v>38.89</v>
      </c>
      <c r="H86" s="83">
        <v>1672.27</v>
      </c>
      <c r="I86" s="83">
        <v>1672.27</v>
      </c>
      <c r="J86" s="81" t="s">
        <v>186</v>
      </c>
      <c r="K86" s="81" t="s">
        <v>317</v>
      </c>
      <c r="L86" s="81" t="s">
        <v>287</v>
      </c>
    </row>
    <row r="87" spans="1:14" x14ac:dyDescent="0.15">
      <c r="A87" s="80">
        <v>86</v>
      </c>
      <c r="B87" s="81" t="s">
        <v>454</v>
      </c>
      <c r="C87" s="81" t="s">
        <v>266</v>
      </c>
      <c r="D87" s="81" t="s">
        <v>267</v>
      </c>
      <c r="E87" s="81" t="s">
        <v>455</v>
      </c>
      <c r="F87" s="81" t="s">
        <v>269</v>
      </c>
      <c r="G87" s="82">
        <v>61.18</v>
      </c>
      <c r="H87" s="83">
        <v>2630.74</v>
      </c>
      <c r="I87" s="83">
        <v>2630.74</v>
      </c>
      <c r="J87" s="81" t="s">
        <v>270</v>
      </c>
      <c r="K87" s="81" t="s">
        <v>271</v>
      </c>
      <c r="L87" s="81" t="s">
        <v>272</v>
      </c>
    </row>
    <row r="88" spans="1:14" x14ac:dyDescent="0.15">
      <c r="A88" s="80">
        <v>87</v>
      </c>
      <c r="B88" s="81" t="s">
        <v>456</v>
      </c>
      <c r="C88" s="81" t="s">
        <v>266</v>
      </c>
      <c r="D88" s="81" t="s">
        <v>267</v>
      </c>
      <c r="E88" s="81" t="s">
        <v>457</v>
      </c>
      <c r="F88" s="81" t="s">
        <v>269</v>
      </c>
      <c r="G88" s="82">
        <v>51.92</v>
      </c>
      <c r="H88" s="83">
        <v>2232.56</v>
      </c>
      <c r="I88" s="83">
        <v>2232.56</v>
      </c>
      <c r="J88" s="81" t="s">
        <v>180</v>
      </c>
      <c r="K88" s="81" t="s">
        <v>275</v>
      </c>
      <c r="L88" s="81" t="s">
        <v>276</v>
      </c>
    </row>
    <row r="89" spans="1:14" x14ac:dyDescent="0.15">
      <c r="A89" s="80">
        <v>88</v>
      </c>
      <c r="B89" s="81" t="s">
        <v>458</v>
      </c>
      <c r="C89" s="81" t="s">
        <v>266</v>
      </c>
      <c r="D89" s="81" t="s">
        <v>267</v>
      </c>
      <c r="E89" s="81" t="s">
        <v>459</v>
      </c>
      <c r="F89" s="81" t="s">
        <v>269</v>
      </c>
      <c r="G89" s="82">
        <v>51.92</v>
      </c>
      <c r="H89" s="83">
        <v>2232.56</v>
      </c>
      <c r="I89" s="83">
        <v>2232.56</v>
      </c>
      <c r="J89" s="81" t="s">
        <v>181</v>
      </c>
      <c r="K89" s="81" t="s">
        <v>275</v>
      </c>
      <c r="L89" s="81" t="s">
        <v>276</v>
      </c>
    </row>
    <row r="90" spans="1:14" x14ac:dyDescent="0.15">
      <c r="A90" s="80">
        <v>89</v>
      </c>
      <c r="B90" s="81" t="s">
        <v>460</v>
      </c>
      <c r="C90" s="81" t="s">
        <v>266</v>
      </c>
      <c r="D90" s="81" t="s">
        <v>267</v>
      </c>
      <c r="E90" s="81" t="s">
        <v>461</v>
      </c>
      <c r="F90" s="81" t="s">
        <v>269</v>
      </c>
      <c r="G90" s="82">
        <v>51.92</v>
      </c>
      <c r="H90" s="83">
        <v>2232.56</v>
      </c>
      <c r="I90" s="83">
        <v>2232.56</v>
      </c>
      <c r="J90" s="81" t="s">
        <v>180</v>
      </c>
      <c r="K90" s="81" t="s">
        <v>275</v>
      </c>
      <c r="L90" s="81" t="s">
        <v>276</v>
      </c>
    </row>
    <row r="91" spans="1:14" x14ac:dyDescent="0.15">
      <c r="A91" s="80">
        <v>90</v>
      </c>
      <c r="B91" s="81" t="s">
        <v>462</v>
      </c>
      <c r="C91" s="81" t="s">
        <v>266</v>
      </c>
      <c r="D91" s="81" t="s">
        <v>267</v>
      </c>
      <c r="E91" s="81" t="s">
        <v>463</v>
      </c>
      <c r="F91" s="81" t="s">
        <v>269</v>
      </c>
      <c r="G91" s="82">
        <v>51.92</v>
      </c>
      <c r="H91" s="83">
        <v>2232.56</v>
      </c>
      <c r="I91" s="83">
        <v>2232.56</v>
      </c>
      <c r="J91" s="81" t="s">
        <v>181</v>
      </c>
      <c r="K91" s="81" t="s">
        <v>275</v>
      </c>
      <c r="L91" s="81" t="s">
        <v>276</v>
      </c>
    </row>
    <row r="92" spans="1:14" x14ac:dyDescent="0.15">
      <c r="A92" s="80">
        <v>91</v>
      </c>
      <c r="B92" s="81" t="s">
        <v>464</v>
      </c>
      <c r="C92" s="81" t="s">
        <v>266</v>
      </c>
      <c r="D92" s="81" t="s">
        <v>267</v>
      </c>
      <c r="E92" s="81" t="s">
        <v>465</v>
      </c>
      <c r="F92" s="81" t="s">
        <v>285</v>
      </c>
      <c r="G92" s="82">
        <v>40.49</v>
      </c>
      <c r="H92" s="83">
        <v>1741.07</v>
      </c>
      <c r="I92" s="83">
        <v>1741.07</v>
      </c>
      <c r="J92" s="81" t="s">
        <v>286</v>
      </c>
      <c r="K92" s="81" t="s">
        <v>275</v>
      </c>
      <c r="L92" s="81" t="s">
        <v>287</v>
      </c>
    </row>
    <row r="93" spans="1:14" x14ac:dyDescent="0.15">
      <c r="A93" s="80">
        <v>92</v>
      </c>
      <c r="B93" s="81" t="s">
        <v>466</v>
      </c>
      <c r="C93" s="81" t="s">
        <v>266</v>
      </c>
      <c r="D93" s="81" t="s">
        <v>267</v>
      </c>
      <c r="E93" s="81" t="s">
        <v>467</v>
      </c>
      <c r="F93" s="81" t="s">
        <v>269</v>
      </c>
      <c r="G93" s="82">
        <v>62.34</v>
      </c>
      <c r="H93" s="83">
        <v>2680.62</v>
      </c>
      <c r="I93" s="83">
        <v>2680.62</v>
      </c>
      <c r="J93" s="81" t="s">
        <v>290</v>
      </c>
      <c r="K93" s="81" t="s">
        <v>291</v>
      </c>
      <c r="L93" s="81" t="s">
        <v>272</v>
      </c>
    </row>
    <row r="94" spans="1:14" s="85" customFormat="1" x14ac:dyDescent="0.15">
      <c r="A94" s="80">
        <v>93</v>
      </c>
      <c r="B94" s="81" t="s">
        <v>468</v>
      </c>
      <c r="C94" s="81" t="s">
        <v>266</v>
      </c>
      <c r="D94" s="81" t="s">
        <v>267</v>
      </c>
      <c r="E94" s="81" t="s">
        <v>469</v>
      </c>
      <c r="F94" s="81" t="s">
        <v>285</v>
      </c>
      <c r="G94" s="82">
        <v>40.76</v>
      </c>
      <c r="H94" s="83">
        <v>1752.68</v>
      </c>
      <c r="I94" s="83">
        <v>1752.68</v>
      </c>
      <c r="J94" s="81" t="s">
        <v>294</v>
      </c>
      <c r="K94" s="81" t="s">
        <v>182</v>
      </c>
      <c r="L94" s="81" t="s">
        <v>287</v>
      </c>
      <c r="N94" s="87"/>
    </row>
    <row r="95" spans="1:14" x14ac:dyDescent="0.15">
      <c r="A95" s="80">
        <v>94</v>
      </c>
      <c r="B95" s="81" t="s">
        <v>470</v>
      </c>
      <c r="C95" s="81" t="s">
        <v>266</v>
      </c>
      <c r="D95" s="81" t="s">
        <v>267</v>
      </c>
      <c r="E95" s="81" t="s">
        <v>471</v>
      </c>
      <c r="F95" s="81" t="s">
        <v>269</v>
      </c>
      <c r="G95" s="82">
        <v>62.5</v>
      </c>
      <c r="H95" s="83">
        <v>2687.5</v>
      </c>
      <c r="I95" s="83">
        <v>2687.5</v>
      </c>
      <c r="J95" s="81" t="s">
        <v>297</v>
      </c>
      <c r="K95" s="81" t="s">
        <v>298</v>
      </c>
      <c r="L95" s="81" t="s">
        <v>272</v>
      </c>
    </row>
    <row r="96" spans="1:14" x14ac:dyDescent="0.15">
      <c r="A96" s="80">
        <v>95</v>
      </c>
      <c r="B96" s="81" t="s">
        <v>472</v>
      </c>
      <c r="C96" s="81" t="s">
        <v>266</v>
      </c>
      <c r="D96" s="81" t="s">
        <v>267</v>
      </c>
      <c r="E96" s="81" t="s">
        <v>473</v>
      </c>
      <c r="F96" s="81" t="s">
        <v>285</v>
      </c>
      <c r="G96" s="82">
        <v>40.619999999999997</v>
      </c>
      <c r="H96" s="83">
        <v>1746.66</v>
      </c>
      <c r="I96" s="83">
        <v>1746.66</v>
      </c>
      <c r="J96" s="81" t="s">
        <v>183</v>
      </c>
      <c r="K96" s="81" t="s">
        <v>184</v>
      </c>
      <c r="L96" s="81" t="s">
        <v>287</v>
      </c>
    </row>
    <row r="97" spans="1:12" x14ac:dyDescent="0.15">
      <c r="A97" s="80">
        <v>96</v>
      </c>
      <c r="B97" s="81" t="s">
        <v>474</v>
      </c>
      <c r="C97" s="81" t="s">
        <v>266</v>
      </c>
      <c r="D97" s="81" t="s">
        <v>267</v>
      </c>
      <c r="E97" s="81" t="s">
        <v>475</v>
      </c>
      <c r="F97" s="81" t="s">
        <v>285</v>
      </c>
      <c r="G97" s="82">
        <v>40.47</v>
      </c>
      <c r="H97" s="83">
        <v>1740.21</v>
      </c>
      <c r="I97" s="83">
        <v>1740.21</v>
      </c>
      <c r="J97" s="81" t="s">
        <v>185</v>
      </c>
      <c r="K97" s="81" t="s">
        <v>184</v>
      </c>
      <c r="L97" s="81" t="s">
        <v>287</v>
      </c>
    </row>
    <row r="98" spans="1:12" x14ac:dyDescent="0.15">
      <c r="A98" s="80">
        <v>97</v>
      </c>
      <c r="B98" s="81" t="s">
        <v>476</v>
      </c>
      <c r="C98" s="81" t="s">
        <v>266</v>
      </c>
      <c r="D98" s="81" t="s">
        <v>267</v>
      </c>
      <c r="E98" s="81" t="s">
        <v>477</v>
      </c>
      <c r="F98" s="81" t="s">
        <v>285</v>
      </c>
      <c r="G98" s="82">
        <v>40.47</v>
      </c>
      <c r="H98" s="83">
        <v>1740.21</v>
      </c>
      <c r="I98" s="83">
        <v>1740.21</v>
      </c>
      <c r="J98" s="81" t="s">
        <v>183</v>
      </c>
      <c r="K98" s="81" t="s">
        <v>184</v>
      </c>
      <c r="L98" s="81" t="s">
        <v>287</v>
      </c>
    </row>
    <row r="99" spans="1:12" x14ac:dyDescent="0.15">
      <c r="A99" s="80">
        <v>98</v>
      </c>
      <c r="B99" s="81" t="s">
        <v>478</v>
      </c>
      <c r="C99" s="81" t="s">
        <v>266</v>
      </c>
      <c r="D99" s="81" t="s">
        <v>267</v>
      </c>
      <c r="E99" s="81" t="s">
        <v>479</v>
      </c>
      <c r="F99" s="81" t="s">
        <v>285</v>
      </c>
      <c r="G99" s="82">
        <v>40.65</v>
      </c>
      <c r="H99" s="83">
        <v>1747.95</v>
      </c>
      <c r="I99" s="83">
        <v>1747.95</v>
      </c>
      <c r="J99" s="81" t="s">
        <v>185</v>
      </c>
      <c r="K99" s="81" t="s">
        <v>184</v>
      </c>
      <c r="L99" s="81" t="s">
        <v>287</v>
      </c>
    </row>
    <row r="100" spans="1:12" x14ac:dyDescent="0.15">
      <c r="A100" s="80">
        <v>99</v>
      </c>
      <c r="B100" s="81" t="s">
        <v>480</v>
      </c>
      <c r="C100" s="81" t="s">
        <v>266</v>
      </c>
      <c r="D100" s="81" t="s">
        <v>267</v>
      </c>
      <c r="E100" s="81" t="s">
        <v>481</v>
      </c>
      <c r="F100" s="81" t="s">
        <v>285</v>
      </c>
      <c r="G100" s="82">
        <v>40.65</v>
      </c>
      <c r="H100" s="83">
        <v>1747.95</v>
      </c>
      <c r="I100" s="83">
        <v>1747.95</v>
      </c>
      <c r="J100" s="81" t="s">
        <v>183</v>
      </c>
      <c r="K100" s="81" t="s">
        <v>184</v>
      </c>
      <c r="L100" s="81" t="s">
        <v>287</v>
      </c>
    </row>
    <row r="101" spans="1:12" x14ac:dyDescent="0.15">
      <c r="A101" s="80">
        <v>100</v>
      </c>
      <c r="B101" s="81" t="s">
        <v>482</v>
      </c>
      <c r="C101" s="81" t="s">
        <v>266</v>
      </c>
      <c r="D101" s="81" t="s">
        <v>267</v>
      </c>
      <c r="E101" s="81" t="s">
        <v>483</v>
      </c>
      <c r="F101" s="81" t="s">
        <v>285</v>
      </c>
      <c r="G101" s="82">
        <v>40.619999999999997</v>
      </c>
      <c r="H101" s="83">
        <v>1746.66</v>
      </c>
      <c r="I101" s="83">
        <v>1746.66</v>
      </c>
      <c r="J101" s="81" t="s">
        <v>185</v>
      </c>
      <c r="K101" s="81" t="s">
        <v>184</v>
      </c>
      <c r="L101" s="81" t="s">
        <v>287</v>
      </c>
    </row>
    <row r="102" spans="1:12" x14ac:dyDescent="0.15">
      <c r="A102" s="80">
        <v>101</v>
      </c>
      <c r="B102" s="81" t="s">
        <v>484</v>
      </c>
      <c r="C102" s="81" t="s">
        <v>266</v>
      </c>
      <c r="D102" s="81" t="s">
        <v>267</v>
      </c>
      <c r="E102" s="81" t="s">
        <v>485</v>
      </c>
      <c r="F102" s="81" t="s">
        <v>269</v>
      </c>
      <c r="G102" s="82">
        <v>61.33</v>
      </c>
      <c r="H102" s="83">
        <v>2637.19</v>
      </c>
      <c r="I102" s="83">
        <v>2637.19</v>
      </c>
      <c r="J102" s="81" t="s">
        <v>313</v>
      </c>
      <c r="K102" s="81" t="s">
        <v>314</v>
      </c>
      <c r="L102" s="81" t="s">
        <v>272</v>
      </c>
    </row>
    <row r="103" spans="1:12" x14ac:dyDescent="0.15">
      <c r="A103" s="80">
        <v>102</v>
      </c>
      <c r="B103" s="81" t="s">
        <v>486</v>
      </c>
      <c r="C103" s="81" t="s">
        <v>266</v>
      </c>
      <c r="D103" s="81" t="s">
        <v>267</v>
      </c>
      <c r="E103" s="81" t="s">
        <v>487</v>
      </c>
      <c r="F103" s="81" t="s">
        <v>285</v>
      </c>
      <c r="G103" s="82">
        <v>38.89</v>
      </c>
      <c r="H103" s="83">
        <v>1672.27</v>
      </c>
      <c r="I103" s="83">
        <v>1672.27</v>
      </c>
      <c r="J103" s="81" t="s">
        <v>186</v>
      </c>
      <c r="K103" s="81" t="s">
        <v>317</v>
      </c>
      <c r="L103" s="81" t="s">
        <v>287</v>
      </c>
    </row>
    <row r="104" spans="1:12" x14ac:dyDescent="0.15">
      <c r="A104" s="80">
        <v>103</v>
      </c>
      <c r="B104" s="81" t="s">
        <v>488</v>
      </c>
      <c r="C104" s="81" t="s">
        <v>266</v>
      </c>
      <c r="D104" s="81" t="s">
        <v>267</v>
      </c>
      <c r="E104" s="81" t="s">
        <v>489</v>
      </c>
      <c r="F104" s="81" t="s">
        <v>269</v>
      </c>
      <c r="G104" s="82">
        <v>61.18</v>
      </c>
      <c r="H104" s="83">
        <v>2630.74</v>
      </c>
      <c r="I104" s="83">
        <v>2630.74</v>
      </c>
      <c r="J104" s="81" t="s">
        <v>270</v>
      </c>
      <c r="K104" s="81" t="s">
        <v>271</v>
      </c>
      <c r="L104" s="81" t="s">
        <v>272</v>
      </c>
    </row>
    <row r="105" spans="1:12" x14ac:dyDescent="0.15">
      <c r="A105" s="80">
        <v>104</v>
      </c>
      <c r="B105" s="81" t="s">
        <v>490</v>
      </c>
      <c r="C105" s="81" t="s">
        <v>266</v>
      </c>
      <c r="D105" s="81" t="s">
        <v>267</v>
      </c>
      <c r="E105" s="81" t="s">
        <v>491</v>
      </c>
      <c r="F105" s="81" t="s">
        <v>269</v>
      </c>
      <c r="G105" s="82">
        <v>51.92</v>
      </c>
      <c r="H105" s="83">
        <v>2232.56</v>
      </c>
      <c r="I105" s="83">
        <v>2232.56</v>
      </c>
      <c r="J105" s="81" t="s">
        <v>180</v>
      </c>
      <c r="K105" s="81" t="s">
        <v>275</v>
      </c>
      <c r="L105" s="81" t="s">
        <v>276</v>
      </c>
    </row>
    <row r="106" spans="1:12" x14ac:dyDescent="0.15">
      <c r="A106" s="80">
        <v>105</v>
      </c>
      <c r="B106" s="81" t="s">
        <v>492</v>
      </c>
      <c r="C106" s="81" t="s">
        <v>266</v>
      </c>
      <c r="D106" s="81" t="s">
        <v>267</v>
      </c>
      <c r="E106" s="81" t="s">
        <v>493</v>
      </c>
      <c r="F106" s="81" t="s">
        <v>269</v>
      </c>
      <c r="G106" s="82">
        <v>51.92</v>
      </c>
      <c r="H106" s="83">
        <v>2232.56</v>
      </c>
      <c r="I106" s="83">
        <v>2232.56</v>
      </c>
      <c r="J106" s="81" t="s">
        <v>181</v>
      </c>
      <c r="K106" s="81" t="s">
        <v>275</v>
      </c>
      <c r="L106" s="81" t="s">
        <v>276</v>
      </c>
    </row>
    <row r="107" spans="1:12" x14ac:dyDescent="0.15">
      <c r="A107" s="80">
        <v>106</v>
      </c>
      <c r="B107" s="81" t="s">
        <v>494</v>
      </c>
      <c r="C107" s="81" t="s">
        <v>266</v>
      </c>
      <c r="D107" s="81" t="s">
        <v>267</v>
      </c>
      <c r="E107" s="81" t="s">
        <v>495</v>
      </c>
      <c r="F107" s="81" t="s">
        <v>269</v>
      </c>
      <c r="G107" s="82">
        <v>51.92</v>
      </c>
      <c r="H107" s="83">
        <v>2232.56</v>
      </c>
      <c r="I107" s="83">
        <v>2232.56</v>
      </c>
      <c r="J107" s="81" t="s">
        <v>180</v>
      </c>
      <c r="K107" s="81" t="s">
        <v>275</v>
      </c>
      <c r="L107" s="81" t="s">
        <v>276</v>
      </c>
    </row>
    <row r="108" spans="1:12" x14ac:dyDescent="0.15">
      <c r="A108" s="80">
        <v>107</v>
      </c>
      <c r="B108" s="81" t="s">
        <v>496</v>
      </c>
      <c r="C108" s="81" t="s">
        <v>266</v>
      </c>
      <c r="D108" s="81" t="s">
        <v>267</v>
      </c>
      <c r="E108" s="81" t="s">
        <v>497</v>
      </c>
      <c r="F108" s="81" t="s">
        <v>269</v>
      </c>
      <c r="G108" s="82">
        <v>51.92</v>
      </c>
      <c r="H108" s="83">
        <v>2232.56</v>
      </c>
      <c r="I108" s="83">
        <v>2232.56</v>
      </c>
      <c r="J108" s="81" t="s">
        <v>181</v>
      </c>
      <c r="K108" s="81" t="s">
        <v>275</v>
      </c>
      <c r="L108" s="81" t="s">
        <v>276</v>
      </c>
    </row>
    <row r="109" spans="1:12" x14ac:dyDescent="0.15">
      <c r="A109" s="80">
        <v>108</v>
      </c>
      <c r="B109" s="81" t="s">
        <v>498</v>
      </c>
      <c r="C109" s="81" t="s">
        <v>266</v>
      </c>
      <c r="D109" s="81" t="s">
        <v>267</v>
      </c>
      <c r="E109" s="81" t="s">
        <v>499</v>
      </c>
      <c r="F109" s="81" t="s">
        <v>285</v>
      </c>
      <c r="G109" s="82">
        <v>40.49</v>
      </c>
      <c r="H109" s="83">
        <v>1741.07</v>
      </c>
      <c r="I109" s="83">
        <v>1741.07</v>
      </c>
      <c r="J109" s="81" t="s">
        <v>286</v>
      </c>
      <c r="K109" s="81" t="s">
        <v>275</v>
      </c>
      <c r="L109" s="81" t="s">
        <v>287</v>
      </c>
    </row>
    <row r="110" spans="1:12" x14ac:dyDescent="0.15">
      <c r="A110" s="80">
        <v>109</v>
      </c>
      <c r="B110" s="81" t="s">
        <v>500</v>
      </c>
      <c r="C110" s="81" t="s">
        <v>266</v>
      </c>
      <c r="D110" s="81" t="s">
        <v>267</v>
      </c>
      <c r="E110" s="81" t="s">
        <v>501</v>
      </c>
      <c r="F110" s="81" t="s">
        <v>269</v>
      </c>
      <c r="G110" s="82">
        <v>62.34</v>
      </c>
      <c r="H110" s="83">
        <v>2680.62</v>
      </c>
      <c r="I110" s="83">
        <v>2680.62</v>
      </c>
      <c r="J110" s="81" t="s">
        <v>290</v>
      </c>
      <c r="K110" s="81" t="s">
        <v>291</v>
      </c>
      <c r="L110" s="81" t="s">
        <v>272</v>
      </c>
    </row>
    <row r="111" spans="1:12" x14ac:dyDescent="0.15">
      <c r="A111" s="80">
        <v>110</v>
      </c>
      <c r="B111" s="81" t="s">
        <v>502</v>
      </c>
      <c r="C111" s="81" t="s">
        <v>266</v>
      </c>
      <c r="D111" s="81" t="s">
        <v>267</v>
      </c>
      <c r="E111" s="81" t="s">
        <v>503</v>
      </c>
      <c r="F111" s="81" t="s">
        <v>285</v>
      </c>
      <c r="G111" s="82">
        <v>40.76</v>
      </c>
      <c r="H111" s="83">
        <v>1752.68</v>
      </c>
      <c r="I111" s="83">
        <v>1752.68</v>
      </c>
      <c r="J111" s="81" t="s">
        <v>294</v>
      </c>
      <c r="K111" s="81" t="s">
        <v>182</v>
      </c>
      <c r="L111" s="81" t="s">
        <v>287</v>
      </c>
    </row>
    <row r="112" spans="1:12" x14ac:dyDescent="0.15">
      <c r="A112" s="80">
        <v>111</v>
      </c>
      <c r="B112" s="81" t="s">
        <v>504</v>
      </c>
      <c r="C112" s="81" t="s">
        <v>266</v>
      </c>
      <c r="D112" s="81" t="s">
        <v>267</v>
      </c>
      <c r="E112" s="81" t="s">
        <v>505</v>
      </c>
      <c r="F112" s="81" t="s">
        <v>269</v>
      </c>
      <c r="G112" s="82">
        <v>62.5</v>
      </c>
      <c r="H112" s="83">
        <v>2687.5</v>
      </c>
      <c r="I112" s="83">
        <v>2687.5</v>
      </c>
      <c r="J112" s="81" t="s">
        <v>297</v>
      </c>
      <c r="K112" s="81" t="s">
        <v>298</v>
      </c>
      <c r="L112" s="81" t="s">
        <v>272</v>
      </c>
    </row>
    <row r="113" spans="1:14" x14ac:dyDescent="0.15">
      <c r="A113" s="80">
        <v>112</v>
      </c>
      <c r="B113" s="81" t="s">
        <v>506</v>
      </c>
      <c r="C113" s="81" t="s">
        <v>266</v>
      </c>
      <c r="D113" s="81" t="s">
        <v>267</v>
      </c>
      <c r="E113" s="81" t="s">
        <v>507</v>
      </c>
      <c r="F113" s="81" t="s">
        <v>285</v>
      </c>
      <c r="G113" s="82">
        <v>40.619999999999997</v>
      </c>
      <c r="H113" s="83">
        <v>1746.66</v>
      </c>
      <c r="I113" s="83">
        <v>1746.66</v>
      </c>
      <c r="J113" s="81" t="s">
        <v>183</v>
      </c>
      <c r="K113" s="81" t="s">
        <v>184</v>
      </c>
      <c r="L113" s="81" t="s">
        <v>287</v>
      </c>
    </row>
    <row r="114" spans="1:14" x14ac:dyDescent="0.15">
      <c r="A114" s="80">
        <v>113</v>
      </c>
      <c r="B114" s="81" t="s">
        <v>508</v>
      </c>
      <c r="C114" s="81" t="s">
        <v>266</v>
      </c>
      <c r="D114" s="81" t="s">
        <v>267</v>
      </c>
      <c r="E114" s="81" t="s">
        <v>509</v>
      </c>
      <c r="F114" s="81" t="s">
        <v>285</v>
      </c>
      <c r="G114" s="82">
        <v>40.47</v>
      </c>
      <c r="H114" s="83">
        <v>1740.21</v>
      </c>
      <c r="I114" s="83">
        <v>1740.21</v>
      </c>
      <c r="J114" s="81" t="s">
        <v>185</v>
      </c>
      <c r="K114" s="81" t="s">
        <v>184</v>
      </c>
      <c r="L114" s="81" t="s">
        <v>287</v>
      </c>
    </row>
    <row r="115" spans="1:14" x14ac:dyDescent="0.15">
      <c r="A115" s="80">
        <v>114</v>
      </c>
      <c r="B115" s="81" t="s">
        <v>510</v>
      </c>
      <c r="C115" s="81" t="s">
        <v>266</v>
      </c>
      <c r="D115" s="81" t="s">
        <v>267</v>
      </c>
      <c r="E115" s="81" t="s">
        <v>511</v>
      </c>
      <c r="F115" s="81" t="s">
        <v>285</v>
      </c>
      <c r="G115" s="82">
        <v>40.47</v>
      </c>
      <c r="H115" s="83">
        <v>1740.21</v>
      </c>
      <c r="I115" s="83">
        <v>1740.21</v>
      </c>
      <c r="J115" s="81" t="s">
        <v>183</v>
      </c>
      <c r="K115" s="81" t="s">
        <v>184</v>
      </c>
      <c r="L115" s="81" t="s">
        <v>287</v>
      </c>
    </row>
    <row r="116" spans="1:14" s="85" customFormat="1" x14ac:dyDescent="0.15">
      <c r="A116" s="80">
        <v>115</v>
      </c>
      <c r="B116" s="81" t="s">
        <v>512</v>
      </c>
      <c r="C116" s="81" t="s">
        <v>266</v>
      </c>
      <c r="D116" s="81" t="s">
        <v>267</v>
      </c>
      <c r="E116" s="81" t="s">
        <v>513</v>
      </c>
      <c r="F116" s="81" t="s">
        <v>285</v>
      </c>
      <c r="G116" s="82">
        <v>40.65</v>
      </c>
      <c r="H116" s="83">
        <v>1747.95</v>
      </c>
      <c r="I116" s="83">
        <v>1747.95</v>
      </c>
      <c r="J116" s="81" t="s">
        <v>185</v>
      </c>
      <c r="K116" s="81" t="s">
        <v>184</v>
      </c>
      <c r="L116" s="81" t="s">
        <v>287</v>
      </c>
      <c r="N116" s="87"/>
    </row>
    <row r="117" spans="1:14" s="85" customFormat="1" x14ac:dyDescent="0.15">
      <c r="A117" s="80">
        <v>116</v>
      </c>
      <c r="B117" s="81" t="s">
        <v>514</v>
      </c>
      <c r="C117" s="81" t="s">
        <v>266</v>
      </c>
      <c r="D117" s="81" t="s">
        <v>267</v>
      </c>
      <c r="E117" s="81" t="s">
        <v>515</v>
      </c>
      <c r="F117" s="81" t="s">
        <v>285</v>
      </c>
      <c r="G117" s="82">
        <v>40.65</v>
      </c>
      <c r="H117" s="83">
        <v>1747.95</v>
      </c>
      <c r="I117" s="83">
        <v>1747.95</v>
      </c>
      <c r="J117" s="81" t="s">
        <v>183</v>
      </c>
      <c r="K117" s="81" t="s">
        <v>184</v>
      </c>
      <c r="L117" s="81" t="s">
        <v>287</v>
      </c>
      <c r="N117" s="87"/>
    </row>
    <row r="118" spans="1:14" x14ac:dyDescent="0.15">
      <c r="A118" s="80">
        <v>117</v>
      </c>
      <c r="B118" s="81" t="s">
        <v>516</v>
      </c>
      <c r="C118" s="81" t="s">
        <v>266</v>
      </c>
      <c r="D118" s="81" t="s">
        <v>267</v>
      </c>
      <c r="E118" s="81" t="s">
        <v>517</v>
      </c>
      <c r="F118" s="81" t="s">
        <v>285</v>
      </c>
      <c r="G118" s="82">
        <v>40.619999999999997</v>
      </c>
      <c r="H118" s="83">
        <v>1746.66</v>
      </c>
      <c r="I118" s="83">
        <v>1746.66</v>
      </c>
      <c r="J118" s="81" t="s">
        <v>185</v>
      </c>
      <c r="K118" s="81" t="s">
        <v>184</v>
      </c>
      <c r="L118" s="81" t="s">
        <v>287</v>
      </c>
    </row>
    <row r="119" spans="1:14" s="85" customFormat="1" x14ac:dyDescent="0.15">
      <c r="A119" s="80">
        <v>118</v>
      </c>
      <c r="B119" s="81" t="s">
        <v>518</v>
      </c>
      <c r="C119" s="81" t="s">
        <v>266</v>
      </c>
      <c r="D119" s="81" t="s">
        <v>267</v>
      </c>
      <c r="E119" s="81" t="s">
        <v>519</v>
      </c>
      <c r="F119" s="81" t="s">
        <v>269</v>
      </c>
      <c r="G119" s="82">
        <v>61.33</v>
      </c>
      <c r="H119" s="83">
        <v>2637.19</v>
      </c>
      <c r="I119" s="83">
        <v>2637.19</v>
      </c>
      <c r="J119" s="81" t="s">
        <v>313</v>
      </c>
      <c r="K119" s="81" t="s">
        <v>314</v>
      </c>
      <c r="L119" s="81" t="s">
        <v>272</v>
      </c>
      <c r="N119" s="87"/>
    </row>
    <row r="120" spans="1:14" x14ac:dyDescent="0.15">
      <c r="A120" s="80">
        <v>119</v>
      </c>
      <c r="B120" s="81" t="s">
        <v>520</v>
      </c>
      <c r="C120" s="81" t="s">
        <v>266</v>
      </c>
      <c r="D120" s="81" t="s">
        <v>267</v>
      </c>
      <c r="E120" s="81" t="s">
        <v>521</v>
      </c>
      <c r="F120" s="81" t="s">
        <v>285</v>
      </c>
      <c r="G120" s="82">
        <v>38.89</v>
      </c>
      <c r="H120" s="83">
        <v>1672.27</v>
      </c>
      <c r="I120" s="83">
        <v>1672.27</v>
      </c>
      <c r="J120" s="81" t="s">
        <v>186</v>
      </c>
      <c r="K120" s="81" t="s">
        <v>317</v>
      </c>
      <c r="L120" s="81" t="s">
        <v>287</v>
      </c>
    </row>
    <row r="121" spans="1:14" x14ac:dyDescent="0.15">
      <c r="A121" s="80">
        <v>120</v>
      </c>
      <c r="B121" s="81" t="s">
        <v>522</v>
      </c>
      <c r="C121" s="81" t="s">
        <v>266</v>
      </c>
      <c r="D121" s="81" t="s">
        <v>267</v>
      </c>
      <c r="E121" s="81" t="s">
        <v>523</v>
      </c>
      <c r="F121" s="81" t="s">
        <v>269</v>
      </c>
      <c r="G121" s="82">
        <v>61.18</v>
      </c>
      <c r="H121" s="83">
        <v>2630.74</v>
      </c>
      <c r="I121" s="83">
        <v>2630.74</v>
      </c>
      <c r="J121" s="81" t="s">
        <v>270</v>
      </c>
      <c r="K121" s="81" t="s">
        <v>271</v>
      </c>
      <c r="L121" s="81" t="s">
        <v>272</v>
      </c>
    </row>
    <row r="122" spans="1:14" x14ac:dyDescent="0.15">
      <c r="A122" s="80">
        <v>121</v>
      </c>
      <c r="B122" s="81" t="s">
        <v>524</v>
      </c>
      <c r="C122" s="81" t="s">
        <v>266</v>
      </c>
      <c r="D122" s="81" t="s">
        <v>267</v>
      </c>
      <c r="E122" s="81" t="s">
        <v>525</v>
      </c>
      <c r="F122" s="81" t="s">
        <v>269</v>
      </c>
      <c r="G122" s="82">
        <v>51.92</v>
      </c>
      <c r="H122" s="83">
        <v>2232.56</v>
      </c>
      <c r="I122" s="83">
        <v>2232.56</v>
      </c>
      <c r="J122" s="81" t="s">
        <v>180</v>
      </c>
      <c r="K122" s="81" t="s">
        <v>275</v>
      </c>
      <c r="L122" s="81" t="s">
        <v>276</v>
      </c>
    </row>
    <row r="123" spans="1:14" x14ac:dyDescent="0.15">
      <c r="A123" s="80">
        <v>122</v>
      </c>
      <c r="B123" s="81" t="s">
        <v>526</v>
      </c>
      <c r="C123" s="81" t="s">
        <v>266</v>
      </c>
      <c r="D123" s="81" t="s">
        <v>267</v>
      </c>
      <c r="E123" s="81" t="s">
        <v>527</v>
      </c>
      <c r="F123" s="81" t="s">
        <v>269</v>
      </c>
      <c r="G123" s="82">
        <v>51.92</v>
      </c>
      <c r="H123" s="83">
        <v>2232.56</v>
      </c>
      <c r="I123" s="83">
        <v>2232.56</v>
      </c>
      <c r="J123" s="81" t="s">
        <v>181</v>
      </c>
      <c r="K123" s="81" t="s">
        <v>275</v>
      </c>
      <c r="L123" s="81" t="s">
        <v>276</v>
      </c>
    </row>
    <row r="124" spans="1:14" x14ac:dyDescent="0.15">
      <c r="A124" s="80">
        <v>123</v>
      </c>
      <c r="B124" s="81" t="s">
        <v>528</v>
      </c>
      <c r="C124" s="81" t="s">
        <v>266</v>
      </c>
      <c r="D124" s="81" t="s">
        <v>267</v>
      </c>
      <c r="E124" s="81" t="s">
        <v>529</v>
      </c>
      <c r="F124" s="81" t="s">
        <v>269</v>
      </c>
      <c r="G124" s="82">
        <v>51.92</v>
      </c>
      <c r="H124" s="83">
        <v>2232.56</v>
      </c>
      <c r="I124" s="83">
        <v>2232.56</v>
      </c>
      <c r="J124" s="81" t="s">
        <v>180</v>
      </c>
      <c r="K124" s="81" t="s">
        <v>275</v>
      </c>
      <c r="L124" s="81" t="s">
        <v>276</v>
      </c>
    </row>
    <row r="125" spans="1:14" x14ac:dyDescent="0.15">
      <c r="A125" s="80">
        <v>124</v>
      </c>
      <c r="B125" s="81" t="s">
        <v>530</v>
      </c>
      <c r="C125" s="81" t="s">
        <v>266</v>
      </c>
      <c r="D125" s="81" t="s">
        <v>267</v>
      </c>
      <c r="E125" s="81" t="s">
        <v>531</v>
      </c>
      <c r="F125" s="81" t="s">
        <v>269</v>
      </c>
      <c r="G125" s="82">
        <v>51.92</v>
      </c>
      <c r="H125" s="83">
        <v>2232.56</v>
      </c>
      <c r="I125" s="83">
        <v>2232.56</v>
      </c>
      <c r="J125" s="81" t="s">
        <v>181</v>
      </c>
      <c r="K125" s="81" t="s">
        <v>275</v>
      </c>
      <c r="L125" s="81" t="s">
        <v>276</v>
      </c>
    </row>
    <row r="126" spans="1:14" x14ac:dyDescent="0.15">
      <c r="A126" s="80">
        <v>125</v>
      </c>
      <c r="B126" s="81" t="s">
        <v>532</v>
      </c>
      <c r="C126" s="81" t="s">
        <v>266</v>
      </c>
      <c r="D126" s="81" t="s">
        <v>267</v>
      </c>
      <c r="E126" s="81" t="s">
        <v>533</v>
      </c>
      <c r="F126" s="81" t="s">
        <v>285</v>
      </c>
      <c r="G126" s="82">
        <v>40.49</v>
      </c>
      <c r="H126" s="83">
        <v>1741.07</v>
      </c>
      <c r="I126" s="83">
        <v>1741.07</v>
      </c>
      <c r="J126" s="81" t="s">
        <v>286</v>
      </c>
      <c r="K126" s="81" t="s">
        <v>275</v>
      </c>
      <c r="L126" s="81" t="s">
        <v>287</v>
      </c>
    </row>
    <row r="127" spans="1:14" x14ac:dyDescent="0.15">
      <c r="A127" s="80">
        <v>126</v>
      </c>
      <c r="B127" s="81" t="s">
        <v>534</v>
      </c>
      <c r="C127" s="81" t="s">
        <v>266</v>
      </c>
      <c r="D127" s="81" t="s">
        <v>267</v>
      </c>
      <c r="E127" s="81" t="s">
        <v>535</v>
      </c>
      <c r="F127" s="81" t="s">
        <v>269</v>
      </c>
      <c r="G127" s="82">
        <v>62.34</v>
      </c>
      <c r="H127" s="83">
        <v>2680.62</v>
      </c>
      <c r="I127" s="83">
        <v>2680.62</v>
      </c>
      <c r="J127" s="81" t="s">
        <v>290</v>
      </c>
      <c r="K127" s="81" t="s">
        <v>291</v>
      </c>
      <c r="L127" s="81" t="s">
        <v>272</v>
      </c>
    </row>
    <row r="128" spans="1:14" x14ac:dyDescent="0.15">
      <c r="A128" s="80">
        <v>127</v>
      </c>
      <c r="B128" s="81" t="s">
        <v>536</v>
      </c>
      <c r="C128" s="81" t="s">
        <v>266</v>
      </c>
      <c r="D128" s="81" t="s">
        <v>267</v>
      </c>
      <c r="E128" s="81" t="s">
        <v>537</v>
      </c>
      <c r="F128" s="81" t="s">
        <v>285</v>
      </c>
      <c r="G128" s="82">
        <v>40.76</v>
      </c>
      <c r="H128" s="83">
        <v>1752.68</v>
      </c>
      <c r="I128" s="83">
        <v>1752.68</v>
      </c>
      <c r="J128" s="81" t="s">
        <v>294</v>
      </c>
      <c r="K128" s="81" t="s">
        <v>182</v>
      </c>
      <c r="L128" s="81" t="s">
        <v>287</v>
      </c>
    </row>
    <row r="129" spans="1:14" x14ac:dyDescent="0.15">
      <c r="A129" s="80">
        <v>128</v>
      </c>
      <c r="B129" s="81" t="s">
        <v>538</v>
      </c>
      <c r="C129" s="81" t="s">
        <v>266</v>
      </c>
      <c r="D129" s="81" t="s">
        <v>267</v>
      </c>
      <c r="E129" s="81" t="s">
        <v>539</v>
      </c>
      <c r="F129" s="81" t="s">
        <v>269</v>
      </c>
      <c r="G129" s="82">
        <v>62.5</v>
      </c>
      <c r="H129" s="83">
        <v>2687.5</v>
      </c>
      <c r="I129" s="83">
        <v>2687.5</v>
      </c>
      <c r="J129" s="81" t="s">
        <v>297</v>
      </c>
      <c r="K129" s="81" t="s">
        <v>298</v>
      </c>
      <c r="L129" s="81" t="s">
        <v>272</v>
      </c>
    </row>
    <row r="130" spans="1:14" x14ac:dyDescent="0.15">
      <c r="A130" s="80">
        <v>129</v>
      </c>
      <c r="B130" s="81" t="s">
        <v>540</v>
      </c>
      <c r="C130" s="81" t="s">
        <v>266</v>
      </c>
      <c r="D130" s="81" t="s">
        <v>267</v>
      </c>
      <c r="E130" s="81" t="s">
        <v>541</v>
      </c>
      <c r="F130" s="81" t="s">
        <v>285</v>
      </c>
      <c r="G130" s="82">
        <v>40.619999999999997</v>
      </c>
      <c r="H130" s="83">
        <v>1746.66</v>
      </c>
      <c r="I130" s="83">
        <v>1746.66</v>
      </c>
      <c r="J130" s="81" t="s">
        <v>183</v>
      </c>
      <c r="K130" s="81" t="s">
        <v>184</v>
      </c>
      <c r="L130" s="81" t="s">
        <v>287</v>
      </c>
    </row>
    <row r="131" spans="1:14" x14ac:dyDescent="0.15">
      <c r="A131" s="80">
        <v>130</v>
      </c>
      <c r="B131" s="81" t="s">
        <v>542</v>
      </c>
      <c r="C131" s="81" t="s">
        <v>266</v>
      </c>
      <c r="D131" s="81" t="s">
        <v>267</v>
      </c>
      <c r="E131" s="81" t="s">
        <v>543</v>
      </c>
      <c r="F131" s="81" t="s">
        <v>285</v>
      </c>
      <c r="G131" s="82">
        <v>40.47</v>
      </c>
      <c r="H131" s="83">
        <v>1740.21</v>
      </c>
      <c r="I131" s="83">
        <v>1740.21</v>
      </c>
      <c r="J131" s="81" t="s">
        <v>185</v>
      </c>
      <c r="K131" s="81" t="s">
        <v>184</v>
      </c>
      <c r="L131" s="81" t="s">
        <v>287</v>
      </c>
    </row>
    <row r="132" spans="1:14" s="85" customFormat="1" x14ac:dyDescent="0.15">
      <c r="A132" s="80">
        <v>131</v>
      </c>
      <c r="B132" s="81" t="s">
        <v>544</v>
      </c>
      <c r="C132" s="81" t="s">
        <v>266</v>
      </c>
      <c r="D132" s="81" t="s">
        <v>267</v>
      </c>
      <c r="E132" s="81" t="s">
        <v>545</v>
      </c>
      <c r="F132" s="81" t="s">
        <v>285</v>
      </c>
      <c r="G132" s="82">
        <v>40.47</v>
      </c>
      <c r="H132" s="83">
        <v>1740.21</v>
      </c>
      <c r="I132" s="83">
        <v>1740.21</v>
      </c>
      <c r="J132" s="81" t="s">
        <v>183</v>
      </c>
      <c r="K132" s="81" t="s">
        <v>184</v>
      </c>
      <c r="L132" s="81" t="s">
        <v>287</v>
      </c>
      <c r="N132" s="87"/>
    </row>
    <row r="133" spans="1:14" s="85" customFormat="1" x14ac:dyDescent="0.15">
      <c r="A133" s="80">
        <v>132</v>
      </c>
      <c r="B133" s="81" t="s">
        <v>546</v>
      </c>
      <c r="C133" s="81" t="s">
        <v>266</v>
      </c>
      <c r="D133" s="81" t="s">
        <v>267</v>
      </c>
      <c r="E133" s="81" t="s">
        <v>547</v>
      </c>
      <c r="F133" s="81" t="s">
        <v>285</v>
      </c>
      <c r="G133" s="82">
        <v>40.65</v>
      </c>
      <c r="H133" s="83">
        <v>1747.95</v>
      </c>
      <c r="I133" s="83">
        <v>1747.95</v>
      </c>
      <c r="J133" s="81" t="s">
        <v>185</v>
      </c>
      <c r="K133" s="81" t="s">
        <v>184</v>
      </c>
      <c r="L133" s="81" t="s">
        <v>287</v>
      </c>
      <c r="N133" s="87"/>
    </row>
    <row r="134" spans="1:14" x14ac:dyDescent="0.15">
      <c r="A134" s="80">
        <v>133</v>
      </c>
      <c r="B134" s="81" t="s">
        <v>548</v>
      </c>
      <c r="C134" s="81" t="s">
        <v>266</v>
      </c>
      <c r="D134" s="81" t="s">
        <v>267</v>
      </c>
      <c r="E134" s="81" t="s">
        <v>549</v>
      </c>
      <c r="F134" s="81" t="s">
        <v>285</v>
      </c>
      <c r="G134" s="82">
        <v>40.65</v>
      </c>
      <c r="H134" s="83">
        <v>1747.95</v>
      </c>
      <c r="I134" s="83">
        <v>1747.95</v>
      </c>
      <c r="J134" s="81" t="s">
        <v>183</v>
      </c>
      <c r="K134" s="81" t="s">
        <v>184</v>
      </c>
      <c r="L134" s="81" t="s">
        <v>287</v>
      </c>
    </row>
    <row r="135" spans="1:14" s="85" customFormat="1" x14ac:dyDescent="0.15">
      <c r="A135" s="80">
        <v>134</v>
      </c>
      <c r="B135" s="81" t="s">
        <v>550</v>
      </c>
      <c r="C135" s="81" t="s">
        <v>266</v>
      </c>
      <c r="D135" s="81" t="s">
        <v>267</v>
      </c>
      <c r="E135" s="81" t="s">
        <v>551</v>
      </c>
      <c r="F135" s="81" t="s">
        <v>285</v>
      </c>
      <c r="G135" s="82">
        <v>40.619999999999997</v>
      </c>
      <c r="H135" s="83">
        <v>1746.66</v>
      </c>
      <c r="I135" s="83">
        <v>1746.66</v>
      </c>
      <c r="J135" s="81" t="s">
        <v>185</v>
      </c>
      <c r="K135" s="81" t="s">
        <v>184</v>
      </c>
      <c r="L135" s="81" t="s">
        <v>287</v>
      </c>
      <c r="N135" s="87"/>
    </row>
    <row r="136" spans="1:14" s="85" customFormat="1" x14ac:dyDescent="0.15">
      <c r="A136" s="80">
        <v>135</v>
      </c>
      <c r="B136" s="81" t="s">
        <v>552</v>
      </c>
      <c r="C136" s="81" t="s">
        <v>266</v>
      </c>
      <c r="D136" s="81" t="s">
        <v>267</v>
      </c>
      <c r="E136" s="81" t="s">
        <v>553</v>
      </c>
      <c r="F136" s="81" t="s">
        <v>269</v>
      </c>
      <c r="G136" s="82">
        <v>61.33</v>
      </c>
      <c r="H136" s="83">
        <v>2637.19</v>
      </c>
      <c r="I136" s="83">
        <v>2637.19</v>
      </c>
      <c r="J136" s="81" t="s">
        <v>313</v>
      </c>
      <c r="K136" s="81" t="s">
        <v>314</v>
      </c>
      <c r="L136" s="81" t="s">
        <v>272</v>
      </c>
      <c r="N136" s="87"/>
    </row>
    <row r="137" spans="1:14" x14ac:dyDescent="0.15">
      <c r="A137" s="81">
        <v>136</v>
      </c>
      <c r="B137" s="81" t="s">
        <v>554</v>
      </c>
      <c r="C137" s="81" t="s">
        <v>266</v>
      </c>
      <c r="D137" s="81" t="s">
        <v>267</v>
      </c>
      <c r="E137" s="81" t="s">
        <v>555</v>
      </c>
      <c r="F137" s="82" t="s">
        <v>285</v>
      </c>
      <c r="G137" s="83">
        <v>38.89</v>
      </c>
      <c r="H137" s="81">
        <v>1672.27</v>
      </c>
      <c r="I137" s="81">
        <v>1672.27</v>
      </c>
      <c r="J137" s="81" t="s">
        <v>186</v>
      </c>
      <c r="K137" s="81" t="s">
        <v>317</v>
      </c>
      <c r="L137" s="82" t="s">
        <v>287</v>
      </c>
    </row>
    <row r="138" spans="1:14" x14ac:dyDescent="0.15">
      <c r="A138" s="80">
        <v>137</v>
      </c>
      <c r="B138" s="81" t="s">
        <v>556</v>
      </c>
      <c r="C138" s="81" t="s">
        <v>266</v>
      </c>
      <c r="D138" s="81" t="s">
        <v>267</v>
      </c>
      <c r="E138" s="81" t="s">
        <v>557</v>
      </c>
      <c r="F138" s="81" t="s">
        <v>269</v>
      </c>
      <c r="G138" s="82">
        <v>61.18</v>
      </c>
      <c r="H138" s="83">
        <v>2630.74</v>
      </c>
      <c r="I138" s="83">
        <v>2630.74</v>
      </c>
      <c r="J138" s="81" t="s">
        <v>270</v>
      </c>
      <c r="K138" s="81" t="s">
        <v>271</v>
      </c>
      <c r="L138" s="81" t="s">
        <v>272</v>
      </c>
    </row>
    <row r="139" spans="1:14" x14ac:dyDescent="0.15">
      <c r="A139" s="80">
        <v>138</v>
      </c>
      <c r="B139" s="81" t="s">
        <v>558</v>
      </c>
      <c r="C139" s="81" t="s">
        <v>266</v>
      </c>
      <c r="D139" s="81" t="s">
        <v>267</v>
      </c>
      <c r="E139" s="81" t="s">
        <v>559</v>
      </c>
      <c r="F139" s="81" t="s">
        <v>269</v>
      </c>
      <c r="G139" s="82">
        <v>51.92</v>
      </c>
      <c r="H139" s="83">
        <v>2232.56</v>
      </c>
      <c r="I139" s="83">
        <v>2232.56</v>
      </c>
      <c r="J139" s="81" t="s">
        <v>180</v>
      </c>
      <c r="K139" s="81" t="s">
        <v>275</v>
      </c>
      <c r="L139" s="81" t="s">
        <v>276</v>
      </c>
    </row>
    <row r="140" spans="1:14" x14ac:dyDescent="0.15">
      <c r="A140" s="80">
        <v>139</v>
      </c>
      <c r="B140" s="81" t="s">
        <v>560</v>
      </c>
      <c r="C140" s="81" t="s">
        <v>266</v>
      </c>
      <c r="D140" s="81" t="s">
        <v>267</v>
      </c>
      <c r="E140" s="81" t="s">
        <v>561</v>
      </c>
      <c r="F140" s="81" t="s">
        <v>269</v>
      </c>
      <c r="G140" s="82">
        <v>51.92</v>
      </c>
      <c r="H140" s="83">
        <v>2232.56</v>
      </c>
      <c r="I140" s="83">
        <v>2232.56</v>
      </c>
      <c r="J140" s="81" t="s">
        <v>181</v>
      </c>
      <c r="K140" s="81" t="s">
        <v>275</v>
      </c>
      <c r="L140" s="81" t="s">
        <v>276</v>
      </c>
    </row>
    <row r="141" spans="1:14" x14ac:dyDescent="0.15">
      <c r="A141" s="80">
        <v>140</v>
      </c>
      <c r="B141" s="81" t="s">
        <v>562</v>
      </c>
      <c r="C141" s="81" t="s">
        <v>266</v>
      </c>
      <c r="D141" s="81" t="s">
        <v>267</v>
      </c>
      <c r="E141" s="81" t="s">
        <v>563</v>
      </c>
      <c r="F141" s="81" t="s">
        <v>269</v>
      </c>
      <c r="G141" s="82">
        <v>51.92</v>
      </c>
      <c r="H141" s="83">
        <v>2232.56</v>
      </c>
      <c r="I141" s="83">
        <v>2232.56</v>
      </c>
      <c r="J141" s="81" t="s">
        <v>180</v>
      </c>
      <c r="K141" s="81" t="s">
        <v>275</v>
      </c>
      <c r="L141" s="81" t="s">
        <v>276</v>
      </c>
    </row>
    <row r="142" spans="1:14" x14ac:dyDescent="0.15">
      <c r="A142" s="80">
        <v>141</v>
      </c>
      <c r="B142" s="81" t="s">
        <v>564</v>
      </c>
      <c r="C142" s="81" t="s">
        <v>266</v>
      </c>
      <c r="D142" s="81" t="s">
        <v>267</v>
      </c>
      <c r="E142" s="81" t="s">
        <v>565</v>
      </c>
      <c r="F142" s="81" t="s">
        <v>269</v>
      </c>
      <c r="G142" s="82">
        <v>51.92</v>
      </c>
      <c r="H142" s="83">
        <v>2232.56</v>
      </c>
      <c r="I142" s="83">
        <v>2232.56</v>
      </c>
      <c r="J142" s="81" t="s">
        <v>181</v>
      </c>
      <c r="K142" s="81" t="s">
        <v>275</v>
      </c>
      <c r="L142" s="81" t="s">
        <v>276</v>
      </c>
    </row>
    <row r="143" spans="1:14" x14ac:dyDescent="0.15">
      <c r="A143" s="80">
        <v>142</v>
      </c>
      <c r="B143" s="81" t="s">
        <v>566</v>
      </c>
      <c r="C143" s="81" t="s">
        <v>266</v>
      </c>
      <c r="D143" s="81" t="s">
        <v>267</v>
      </c>
      <c r="E143" s="81" t="s">
        <v>567</v>
      </c>
      <c r="F143" s="81" t="s">
        <v>285</v>
      </c>
      <c r="G143" s="82">
        <v>40.49</v>
      </c>
      <c r="H143" s="83">
        <v>1741.07</v>
      </c>
      <c r="I143" s="83">
        <v>1741.07</v>
      </c>
      <c r="J143" s="81" t="s">
        <v>286</v>
      </c>
      <c r="K143" s="81" t="s">
        <v>275</v>
      </c>
      <c r="L143" s="81" t="s">
        <v>287</v>
      </c>
    </row>
    <row r="144" spans="1:14" x14ac:dyDescent="0.15">
      <c r="A144" s="80">
        <v>143</v>
      </c>
      <c r="B144" s="81" t="s">
        <v>568</v>
      </c>
      <c r="C144" s="81" t="s">
        <v>266</v>
      </c>
      <c r="D144" s="81" t="s">
        <v>267</v>
      </c>
      <c r="E144" s="81" t="s">
        <v>569</v>
      </c>
      <c r="F144" s="81" t="s">
        <v>269</v>
      </c>
      <c r="G144" s="82">
        <v>62.34</v>
      </c>
      <c r="H144" s="83">
        <v>2680.62</v>
      </c>
      <c r="I144" s="83">
        <v>2680.62</v>
      </c>
      <c r="J144" s="81" t="s">
        <v>290</v>
      </c>
      <c r="K144" s="81" t="s">
        <v>291</v>
      </c>
      <c r="L144" s="81" t="s">
        <v>272</v>
      </c>
    </row>
    <row r="145" spans="1:14" x14ac:dyDescent="0.15">
      <c r="A145" s="80">
        <v>144</v>
      </c>
      <c r="B145" s="81" t="s">
        <v>570</v>
      </c>
      <c r="C145" s="81" t="s">
        <v>266</v>
      </c>
      <c r="D145" s="81" t="s">
        <v>267</v>
      </c>
      <c r="E145" s="81" t="s">
        <v>571</v>
      </c>
      <c r="F145" s="81" t="s">
        <v>285</v>
      </c>
      <c r="G145" s="82">
        <v>40.76</v>
      </c>
      <c r="H145" s="83">
        <v>1752.68</v>
      </c>
      <c r="I145" s="83">
        <v>1752.68</v>
      </c>
      <c r="J145" s="81" t="s">
        <v>294</v>
      </c>
      <c r="K145" s="81" t="s">
        <v>182</v>
      </c>
      <c r="L145" s="81" t="s">
        <v>287</v>
      </c>
    </row>
    <row r="146" spans="1:14" x14ac:dyDescent="0.15">
      <c r="A146" s="80">
        <v>145</v>
      </c>
      <c r="B146" s="81" t="s">
        <v>572</v>
      </c>
      <c r="C146" s="81" t="s">
        <v>266</v>
      </c>
      <c r="D146" s="81" t="s">
        <v>267</v>
      </c>
      <c r="E146" s="81" t="s">
        <v>573</v>
      </c>
      <c r="F146" s="81" t="s">
        <v>269</v>
      </c>
      <c r="G146" s="82">
        <v>62.5</v>
      </c>
      <c r="H146" s="83">
        <v>2687.5</v>
      </c>
      <c r="I146" s="83">
        <v>2687.5</v>
      </c>
      <c r="J146" s="81" t="s">
        <v>297</v>
      </c>
      <c r="K146" s="81" t="s">
        <v>298</v>
      </c>
      <c r="L146" s="81" t="s">
        <v>272</v>
      </c>
    </row>
    <row r="147" spans="1:14" x14ac:dyDescent="0.15">
      <c r="A147" s="80">
        <v>146</v>
      </c>
      <c r="B147" s="81" t="s">
        <v>574</v>
      </c>
      <c r="C147" s="81" t="s">
        <v>266</v>
      </c>
      <c r="D147" s="81" t="s">
        <v>267</v>
      </c>
      <c r="E147" s="81" t="s">
        <v>575</v>
      </c>
      <c r="F147" s="81" t="s">
        <v>285</v>
      </c>
      <c r="G147" s="82">
        <v>40.619999999999997</v>
      </c>
      <c r="H147" s="83">
        <v>1746.66</v>
      </c>
      <c r="I147" s="83">
        <v>1746.66</v>
      </c>
      <c r="J147" s="81" t="s">
        <v>183</v>
      </c>
      <c r="K147" s="81" t="s">
        <v>184</v>
      </c>
      <c r="L147" s="81" t="s">
        <v>287</v>
      </c>
    </row>
    <row r="148" spans="1:14" s="85" customFormat="1" x14ac:dyDescent="0.15">
      <c r="A148" s="80">
        <v>147</v>
      </c>
      <c r="B148" s="81" t="s">
        <v>576</v>
      </c>
      <c r="C148" s="81" t="s">
        <v>266</v>
      </c>
      <c r="D148" s="81" t="s">
        <v>267</v>
      </c>
      <c r="E148" s="81" t="s">
        <v>577</v>
      </c>
      <c r="F148" s="81" t="s">
        <v>285</v>
      </c>
      <c r="G148" s="82">
        <v>40.47</v>
      </c>
      <c r="H148" s="83">
        <v>1740.21</v>
      </c>
      <c r="I148" s="83">
        <v>1740.21</v>
      </c>
      <c r="J148" s="81" t="s">
        <v>185</v>
      </c>
      <c r="K148" s="81" t="s">
        <v>184</v>
      </c>
      <c r="L148" s="81" t="s">
        <v>287</v>
      </c>
      <c r="N148" s="87"/>
    </row>
    <row r="149" spans="1:14" s="85" customFormat="1" x14ac:dyDescent="0.15">
      <c r="A149" s="80">
        <v>148</v>
      </c>
      <c r="B149" s="81" t="s">
        <v>578</v>
      </c>
      <c r="C149" s="81" t="s">
        <v>266</v>
      </c>
      <c r="D149" s="81" t="s">
        <v>267</v>
      </c>
      <c r="E149" s="81" t="s">
        <v>579</v>
      </c>
      <c r="F149" s="81" t="s">
        <v>285</v>
      </c>
      <c r="G149" s="82">
        <v>40.47</v>
      </c>
      <c r="H149" s="83">
        <v>1740.21</v>
      </c>
      <c r="I149" s="83">
        <v>1740.21</v>
      </c>
      <c r="J149" s="81" t="s">
        <v>183</v>
      </c>
      <c r="K149" s="81" t="s">
        <v>184</v>
      </c>
      <c r="L149" s="81" t="s">
        <v>287</v>
      </c>
      <c r="N149" s="87"/>
    </row>
    <row r="150" spans="1:14" s="85" customFormat="1" x14ac:dyDescent="0.15">
      <c r="A150" s="80">
        <v>149</v>
      </c>
      <c r="B150" s="81" t="s">
        <v>580</v>
      </c>
      <c r="C150" s="81" t="s">
        <v>266</v>
      </c>
      <c r="D150" s="81" t="s">
        <v>267</v>
      </c>
      <c r="E150" s="81" t="s">
        <v>581</v>
      </c>
      <c r="F150" s="81" t="s">
        <v>285</v>
      </c>
      <c r="G150" s="82">
        <v>40.65</v>
      </c>
      <c r="H150" s="83">
        <v>1747.95</v>
      </c>
      <c r="I150" s="83">
        <v>1747.95</v>
      </c>
      <c r="J150" s="81" t="s">
        <v>185</v>
      </c>
      <c r="K150" s="81" t="s">
        <v>184</v>
      </c>
      <c r="L150" s="81" t="s">
        <v>287</v>
      </c>
      <c r="N150" s="87"/>
    </row>
    <row r="151" spans="1:14" s="85" customFormat="1" x14ac:dyDescent="0.15">
      <c r="A151" s="80">
        <v>150</v>
      </c>
      <c r="B151" s="81" t="s">
        <v>582</v>
      </c>
      <c r="C151" s="81" t="s">
        <v>266</v>
      </c>
      <c r="D151" s="81" t="s">
        <v>267</v>
      </c>
      <c r="E151" s="81" t="s">
        <v>583</v>
      </c>
      <c r="F151" s="81" t="s">
        <v>285</v>
      </c>
      <c r="G151" s="82">
        <v>40.65</v>
      </c>
      <c r="H151" s="83">
        <v>1747.95</v>
      </c>
      <c r="I151" s="83">
        <v>1747.95</v>
      </c>
      <c r="J151" s="81" t="s">
        <v>183</v>
      </c>
      <c r="K151" s="81" t="s">
        <v>184</v>
      </c>
      <c r="L151" s="81" t="s">
        <v>287</v>
      </c>
      <c r="N151" s="87"/>
    </row>
    <row r="152" spans="1:14" x14ac:dyDescent="0.15">
      <c r="A152" s="80">
        <v>151</v>
      </c>
      <c r="B152" s="81" t="s">
        <v>584</v>
      </c>
      <c r="C152" s="81" t="s">
        <v>266</v>
      </c>
      <c r="D152" s="81" t="s">
        <v>267</v>
      </c>
      <c r="E152" s="81" t="s">
        <v>585</v>
      </c>
      <c r="F152" s="81" t="s">
        <v>285</v>
      </c>
      <c r="G152" s="82">
        <v>40.619999999999997</v>
      </c>
      <c r="H152" s="83">
        <v>1746.66</v>
      </c>
      <c r="I152" s="83">
        <v>1746.66</v>
      </c>
      <c r="J152" s="81" t="s">
        <v>185</v>
      </c>
      <c r="K152" s="81" t="s">
        <v>184</v>
      </c>
      <c r="L152" s="81" t="s">
        <v>287</v>
      </c>
    </row>
    <row r="153" spans="1:14" x14ac:dyDescent="0.15">
      <c r="A153" s="80">
        <v>152</v>
      </c>
      <c r="B153" s="81" t="s">
        <v>586</v>
      </c>
      <c r="C153" s="81" t="s">
        <v>266</v>
      </c>
      <c r="D153" s="81" t="s">
        <v>267</v>
      </c>
      <c r="E153" s="81" t="s">
        <v>587</v>
      </c>
      <c r="F153" s="81" t="s">
        <v>269</v>
      </c>
      <c r="G153" s="82">
        <v>61.33</v>
      </c>
      <c r="H153" s="83">
        <v>2637.19</v>
      </c>
      <c r="I153" s="83">
        <v>2637.19</v>
      </c>
      <c r="J153" s="81" t="s">
        <v>313</v>
      </c>
      <c r="K153" s="81" t="s">
        <v>314</v>
      </c>
      <c r="L153" s="81" t="s">
        <v>272</v>
      </c>
    </row>
    <row r="154" spans="1:14" x14ac:dyDescent="0.15">
      <c r="A154" s="80">
        <v>153</v>
      </c>
      <c r="B154" s="81" t="s">
        <v>588</v>
      </c>
      <c r="C154" s="81" t="s">
        <v>266</v>
      </c>
      <c r="D154" s="81" t="s">
        <v>267</v>
      </c>
      <c r="E154" s="81" t="s">
        <v>589</v>
      </c>
      <c r="F154" s="81" t="s">
        <v>285</v>
      </c>
      <c r="G154" s="82">
        <v>38.89</v>
      </c>
      <c r="H154" s="83">
        <v>1672.27</v>
      </c>
      <c r="I154" s="83">
        <v>1672.27</v>
      </c>
      <c r="J154" s="81" t="s">
        <v>186</v>
      </c>
      <c r="K154" s="81" t="s">
        <v>317</v>
      </c>
      <c r="L154" s="81" t="s">
        <v>287</v>
      </c>
    </row>
    <row r="155" spans="1:14" x14ac:dyDescent="0.15">
      <c r="A155" s="80">
        <v>154</v>
      </c>
      <c r="B155" s="81" t="s">
        <v>590</v>
      </c>
      <c r="C155" s="81" t="s">
        <v>266</v>
      </c>
      <c r="D155" s="81" t="s">
        <v>267</v>
      </c>
      <c r="E155" s="81" t="s">
        <v>591</v>
      </c>
      <c r="F155" s="81" t="s">
        <v>269</v>
      </c>
      <c r="G155" s="82">
        <v>61.18</v>
      </c>
      <c r="H155" s="83">
        <v>2630.74</v>
      </c>
      <c r="I155" s="83">
        <v>2630.74</v>
      </c>
      <c r="J155" s="81" t="s">
        <v>270</v>
      </c>
      <c r="K155" s="81" t="s">
        <v>271</v>
      </c>
      <c r="L155" s="81" t="s">
        <v>272</v>
      </c>
    </row>
    <row r="156" spans="1:14" x14ac:dyDescent="0.15">
      <c r="A156" s="80">
        <v>155</v>
      </c>
      <c r="B156" s="81" t="s">
        <v>592</v>
      </c>
      <c r="C156" s="81" t="s">
        <v>266</v>
      </c>
      <c r="D156" s="81" t="s">
        <v>267</v>
      </c>
      <c r="E156" s="81" t="s">
        <v>593</v>
      </c>
      <c r="F156" s="81" t="s">
        <v>269</v>
      </c>
      <c r="G156" s="82">
        <v>51.92</v>
      </c>
      <c r="H156" s="83">
        <v>2232.56</v>
      </c>
      <c r="I156" s="83">
        <v>2232.56</v>
      </c>
      <c r="J156" s="81" t="s">
        <v>180</v>
      </c>
      <c r="K156" s="81" t="s">
        <v>275</v>
      </c>
      <c r="L156" s="81" t="s">
        <v>276</v>
      </c>
    </row>
    <row r="157" spans="1:14" x14ac:dyDescent="0.15">
      <c r="A157" s="80">
        <v>156</v>
      </c>
      <c r="B157" s="81" t="s">
        <v>594</v>
      </c>
      <c r="C157" s="81" t="s">
        <v>266</v>
      </c>
      <c r="D157" s="81" t="s">
        <v>267</v>
      </c>
      <c r="E157" s="81" t="s">
        <v>595</v>
      </c>
      <c r="F157" s="81" t="s">
        <v>269</v>
      </c>
      <c r="G157" s="82">
        <v>51.92</v>
      </c>
      <c r="H157" s="83">
        <v>2232.56</v>
      </c>
      <c r="I157" s="83">
        <v>2232.56</v>
      </c>
      <c r="J157" s="81" t="s">
        <v>181</v>
      </c>
      <c r="K157" s="81" t="s">
        <v>275</v>
      </c>
      <c r="L157" s="81" t="s">
        <v>276</v>
      </c>
    </row>
    <row r="158" spans="1:14" x14ac:dyDescent="0.15">
      <c r="A158" s="80">
        <v>157</v>
      </c>
      <c r="B158" s="81" t="s">
        <v>596</v>
      </c>
      <c r="C158" s="81" t="s">
        <v>266</v>
      </c>
      <c r="D158" s="81" t="s">
        <v>267</v>
      </c>
      <c r="E158" s="81" t="s">
        <v>597</v>
      </c>
      <c r="F158" s="81" t="s">
        <v>269</v>
      </c>
      <c r="G158" s="82">
        <v>51.92</v>
      </c>
      <c r="H158" s="83">
        <v>2232.56</v>
      </c>
      <c r="I158" s="83">
        <v>2232.56</v>
      </c>
      <c r="J158" s="81" t="s">
        <v>180</v>
      </c>
      <c r="K158" s="81" t="s">
        <v>275</v>
      </c>
      <c r="L158" s="81" t="s">
        <v>276</v>
      </c>
    </row>
    <row r="159" spans="1:14" x14ac:dyDescent="0.15">
      <c r="A159" s="80">
        <v>158</v>
      </c>
      <c r="B159" s="81" t="s">
        <v>598</v>
      </c>
      <c r="C159" s="81" t="s">
        <v>266</v>
      </c>
      <c r="D159" s="81" t="s">
        <v>267</v>
      </c>
      <c r="E159" s="81" t="s">
        <v>599</v>
      </c>
      <c r="F159" s="81" t="s">
        <v>269</v>
      </c>
      <c r="G159" s="82">
        <v>51.92</v>
      </c>
      <c r="H159" s="83">
        <v>2232.56</v>
      </c>
      <c r="I159" s="83">
        <v>2232.56</v>
      </c>
      <c r="J159" s="81" t="s">
        <v>181</v>
      </c>
      <c r="K159" s="81" t="s">
        <v>275</v>
      </c>
      <c r="L159" s="81" t="s">
        <v>276</v>
      </c>
    </row>
    <row r="160" spans="1:14" x14ac:dyDescent="0.15">
      <c r="A160" s="80">
        <v>159</v>
      </c>
      <c r="B160" s="81" t="s">
        <v>600</v>
      </c>
      <c r="C160" s="81" t="s">
        <v>266</v>
      </c>
      <c r="D160" s="81" t="s">
        <v>267</v>
      </c>
      <c r="E160" s="81" t="s">
        <v>601</v>
      </c>
      <c r="F160" s="81" t="s">
        <v>285</v>
      </c>
      <c r="G160" s="82">
        <v>40.49</v>
      </c>
      <c r="H160" s="83">
        <v>1741.07</v>
      </c>
      <c r="I160" s="83">
        <v>1741.07</v>
      </c>
      <c r="J160" s="81" t="s">
        <v>286</v>
      </c>
      <c r="K160" s="81" t="s">
        <v>275</v>
      </c>
      <c r="L160" s="81" t="s">
        <v>287</v>
      </c>
    </row>
    <row r="161" spans="1:14" x14ac:dyDescent="0.15">
      <c r="A161" s="80">
        <v>160</v>
      </c>
      <c r="B161" s="81" t="s">
        <v>602</v>
      </c>
      <c r="C161" s="81" t="s">
        <v>266</v>
      </c>
      <c r="D161" s="81" t="s">
        <v>267</v>
      </c>
      <c r="E161" s="81" t="s">
        <v>603</v>
      </c>
      <c r="F161" s="81" t="s">
        <v>269</v>
      </c>
      <c r="G161" s="82">
        <v>62.34</v>
      </c>
      <c r="H161" s="83">
        <v>2680.62</v>
      </c>
      <c r="I161" s="83">
        <v>2680.62</v>
      </c>
      <c r="J161" s="81" t="s">
        <v>290</v>
      </c>
      <c r="K161" s="81" t="s">
        <v>291</v>
      </c>
      <c r="L161" s="81" t="s">
        <v>272</v>
      </c>
    </row>
    <row r="162" spans="1:14" x14ac:dyDescent="0.15">
      <c r="A162" s="80">
        <v>161</v>
      </c>
      <c r="B162" s="81" t="s">
        <v>604</v>
      </c>
      <c r="C162" s="81" t="s">
        <v>266</v>
      </c>
      <c r="D162" s="81" t="s">
        <v>267</v>
      </c>
      <c r="E162" s="81" t="s">
        <v>605</v>
      </c>
      <c r="F162" s="81" t="s">
        <v>285</v>
      </c>
      <c r="G162" s="82">
        <v>40.76</v>
      </c>
      <c r="H162" s="83">
        <v>1752.68</v>
      </c>
      <c r="I162" s="83">
        <v>1752.68</v>
      </c>
      <c r="J162" s="81" t="s">
        <v>294</v>
      </c>
      <c r="K162" s="81" t="s">
        <v>182</v>
      </c>
      <c r="L162" s="81" t="s">
        <v>287</v>
      </c>
    </row>
    <row r="163" spans="1:14" x14ac:dyDescent="0.15">
      <c r="A163" s="80">
        <v>162</v>
      </c>
      <c r="B163" s="81" t="s">
        <v>606</v>
      </c>
      <c r="C163" s="81" t="s">
        <v>266</v>
      </c>
      <c r="D163" s="81" t="s">
        <v>267</v>
      </c>
      <c r="E163" s="81" t="s">
        <v>607</v>
      </c>
      <c r="F163" s="81" t="s">
        <v>269</v>
      </c>
      <c r="G163" s="82">
        <v>62.5</v>
      </c>
      <c r="H163" s="83">
        <v>2687.5</v>
      </c>
      <c r="I163" s="83">
        <v>2687.5</v>
      </c>
      <c r="J163" s="81" t="s">
        <v>297</v>
      </c>
      <c r="K163" s="81" t="s">
        <v>298</v>
      </c>
      <c r="L163" s="81" t="s">
        <v>272</v>
      </c>
    </row>
    <row r="164" spans="1:14" s="85" customFormat="1" x14ac:dyDescent="0.15">
      <c r="A164" s="80">
        <v>163</v>
      </c>
      <c r="B164" s="81" t="s">
        <v>608</v>
      </c>
      <c r="C164" s="81" t="s">
        <v>266</v>
      </c>
      <c r="D164" s="81" t="s">
        <v>267</v>
      </c>
      <c r="E164" s="81" t="s">
        <v>609</v>
      </c>
      <c r="F164" s="81" t="s">
        <v>285</v>
      </c>
      <c r="G164" s="82">
        <v>40.619999999999997</v>
      </c>
      <c r="H164" s="83">
        <v>1746.66</v>
      </c>
      <c r="I164" s="83">
        <v>1746.66</v>
      </c>
      <c r="J164" s="81" t="s">
        <v>183</v>
      </c>
      <c r="K164" s="81" t="s">
        <v>184</v>
      </c>
      <c r="L164" s="81" t="s">
        <v>287</v>
      </c>
      <c r="N164" s="87"/>
    </row>
    <row r="165" spans="1:14" s="85" customFormat="1" x14ac:dyDescent="0.15">
      <c r="A165" s="80">
        <v>164</v>
      </c>
      <c r="B165" s="81" t="s">
        <v>610</v>
      </c>
      <c r="C165" s="81" t="s">
        <v>266</v>
      </c>
      <c r="D165" s="81" t="s">
        <v>267</v>
      </c>
      <c r="E165" s="81" t="s">
        <v>611</v>
      </c>
      <c r="F165" s="81" t="s">
        <v>285</v>
      </c>
      <c r="G165" s="82">
        <v>40.47</v>
      </c>
      <c r="H165" s="83">
        <v>1740.21</v>
      </c>
      <c r="I165" s="83">
        <v>1740.21</v>
      </c>
      <c r="J165" s="81" t="s">
        <v>185</v>
      </c>
      <c r="K165" s="81" t="s">
        <v>184</v>
      </c>
      <c r="L165" s="81" t="s">
        <v>287</v>
      </c>
      <c r="N165" s="87"/>
    </row>
    <row r="166" spans="1:14" x14ac:dyDescent="0.15">
      <c r="A166" s="80">
        <v>165</v>
      </c>
      <c r="B166" s="81" t="s">
        <v>612</v>
      </c>
      <c r="C166" s="80" t="s">
        <v>266</v>
      </c>
      <c r="D166" s="80" t="s">
        <v>267</v>
      </c>
      <c r="E166" s="80" t="s">
        <v>613</v>
      </c>
      <c r="F166" s="80" t="s">
        <v>285</v>
      </c>
      <c r="G166" s="81">
        <v>40.47</v>
      </c>
      <c r="H166" s="81">
        <v>1740.21</v>
      </c>
      <c r="I166" s="81">
        <v>1740.21</v>
      </c>
      <c r="J166" s="81" t="s">
        <v>183</v>
      </c>
      <c r="K166" s="81" t="s">
        <v>184</v>
      </c>
      <c r="L166" s="81" t="s">
        <v>287</v>
      </c>
    </row>
    <row r="167" spans="1:14" x14ac:dyDescent="0.15">
      <c r="A167" s="80">
        <v>166</v>
      </c>
      <c r="B167" s="81" t="s">
        <v>614</v>
      </c>
      <c r="C167" s="81" t="s">
        <v>266</v>
      </c>
      <c r="D167" s="81" t="s">
        <v>267</v>
      </c>
      <c r="E167" s="81" t="s">
        <v>615</v>
      </c>
      <c r="F167" s="81" t="s">
        <v>285</v>
      </c>
      <c r="G167" s="82">
        <v>40.65</v>
      </c>
      <c r="H167" s="83">
        <v>1747.95</v>
      </c>
      <c r="I167" s="83">
        <v>1747.95</v>
      </c>
      <c r="J167" s="81" t="s">
        <v>185</v>
      </c>
      <c r="K167" s="81" t="s">
        <v>184</v>
      </c>
      <c r="L167" s="81" t="s">
        <v>287</v>
      </c>
    </row>
    <row r="168" spans="1:14" s="85" customFormat="1" x14ac:dyDescent="0.15">
      <c r="A168" s="80">
        <v>167</v>
      </c>
      <c r="B168" s="81" t="s">
        <v>616</v>
      </c>
      <c r="C168" s="81" t="s">
        <v>266</v>
      </c>
      <c r="D168" s="81" t="s">
        <v>267</v>
      </c>
      <c r="E168" s="81" t="s">
        <v>617</v>
      </c>
      <c r="F168" s="81" t="s">
        <v>285</v>
      </c>
      <c r="G168" s="82">
        <v>40.65</v>
      </c>
      <c r="H168" s="83">
        <v>1747.95</v>
      </c>
      <c r="I168" s="83">
        <v>1747.95</v>
      </c>
      <c r="J168" s="81" t="s">
        <v>183</v>
      </c>
      <c r="K168" s="81" t="s">
        <v>184</v>
      </c>
      <c r="L168" s="81" t="s">
        <v>287</v>
      </c>
      <c r="N168" s="87"/>
    </row>
    <row r="169" spans="1:14" s="85" customFormat="1" x14ac:dyDescent="0.15">
      <c r="A169" s="80">
        <v>168</v>
      </c>
      <c r="B169" s="81" t="s">
        <v>618</v>
      </c>
      <c r="C169" s="81" t="s">
        <v>266</v>
      </c>
      <c r="D169" s="81" t="s">
        <v>267</v>
      </c>
      <c r="E169" s="81" t="s">
        <v>619</v>
      </c>
      <c r="F169" s="81" t="s">
        <v>285</v>
      </c>
      <c r="G169" s="82">
        <v>40.619999999999997</v>
      </c>
      <c r="H169" s="83">
        <v>1746.66</v>
      </c>
      <c r="I169" s="83">
        <v>1746.66</v>
      </c>
      <c r="J169" s="81" t="s">
        <v>185</v>
      </c>
      <c r="K169" s="81" t="s">
        <v>184</v>
      </c>
      <c r="L169" s="81" t="s">
        <v>287</v>
      </c>
      <c r="N169" s="87"/>
    </row>
    <row r="170" spans="1:14" x14ac:dyDescent="0.15">
      <c r="A170" s="80">
        <v>169</v>
      </c>
      <c r="B170" s="81" t="s">
        <v>620</v>
      </c>
      <c r="C170" s="81" t="s">
        <v>266</v>
      </c>
      <c r="D170" s="81" t="s">
        <v>267</v>
      </c>
      <c r="E170" s="81" t="s">
        <v>621</v>
      </c>
      <c r="F170" s="81" t="s">
        <v>269</v>
      </c>
      <c r="G170" s="82">
        <v>61.33</v>
      </c>
      <c r="H170" s="83">
        <v>2637.19</v>
      </c>
      <c r="I170" s="83">
        <v>2637.19</v>
      </c>
      <c r="J170" s="81" t="s">
        <v>313</v>
      </c>
      <c r="K170" s="81" t="s">
        <v>314</v>
      </c>
      <c r="L170" s="81" t="s">
        <v>272</v>
      </c>
    </row>
    <row r="171" spans="1:14" x14ac:dyDescent="0.15">
      <c r="A171" s="80">
        <v>170</v>
      </c>
      <c r="B171" s="81" t="s">
        <v>622</v>
      </c>
      <c r="C171" s="81" t="s">
        <v>266</v>
      </c>
      <c r="D171" s="81" t="s">
        <v>267</v>
      </c>
      <c r="E171" s="81" t="s">
        <v>623</v>
      </c>
      <c r="F171" s="81" t="s">
        <v>285</v>
      </c>
      <c r="G171" s="82">
        <v>38.89</v>
      </c>
      <c r="H171" s="83">
        <v>1672.27</v>
      </c>
      <c r="I171" s="83">
        <v>1672.27</v>
      </c>
      <c r="J171" s="81" t="s">
        <v>186</v>
      </c>
      <c r="K171" s="81" t="s">
        <v>317</v>
      </c>
      <c r="L171" s="81" t="s">
        <v>287</v>
      </c>
    </row>
    <row r="172" spans="1:14" x14ac:dyDescent="0.15">
      <c r="A172" s="80">
        <v>171</v>
      </c>
      <c r="B172" s="81" t="s">
        <v>624</v>
      </c>
      <c r="C172" s="81" t="s">
        <v>266</v>
      </c>
      <c r="D172" s="81" t="s">
        <v>267</v>
      </c>
      <c r="E172" s="81" t="s">
        <v>625</v>
      </c>
      <c r="F172" s="81" t="s">
        <v>269</v>
      </c>
      <c r="G172" s="82">
        <v>61.18</v>
      </c>
      <c r="H172" s="83">
        <v>2630.74</v>
      </c>
      <c r="I172" s="83">
        <v>2630.74</v>
      </c>
      <c r="J172" s="81" t="s">
        <v>270</v>
      </c>
      <c r="K172" s="81" t="s">
        <v>271</v>
      </c>
      <c r="L172" s="81" t="s">
        <v>272</v>
      </c>
    </row>
    <row r="173" spans="1:14" x14ac:dyDescent="0.15">
      <c r="A173" s="80">
        <v>172</v>
      </c>
      <c r="B173" s="81" t="s">
        <v>626</v>
      </c>
      <c r="C173" s="81" t="s">
        <v>266</v>
      </c>
      <c r="D173" s="81" t="s">
        <v>267</v>
      </c>
      <c r="E173" s="81" t="s">
        <v>627</v>
      </c>
      <c r="F173" s="81" t="s">
        <v>269</v>
      </c>
      <c r="G173" s="82">
        <v>51.92</v>
      </c>
      <c r="H173" s="83">
        <v>2232.56</v>
      </c>
      <c r="I173" s="83">
        <v>2232.56</v>
      </c>
      <c r="J173" s="81" t="s">
        <v>180</v>
      </c>
      <c r="K173" s="81" t="s">
        <v>275</v>
      </c>
      <c r="L173" s="81" t="s">
        <v>276</v>
      </c>
    </row>
    <row r="174" spans="1:14" s="85" customFormat="1" x14ac:dyDescent="0.15">
      <c r="A174" s="80">
        <v>173</v>
      </c>
      <c r="B174" s="81" t="s">
        <v>628</v>
      </c>
      <c r="C174" s="81" t="s">
        <v>266</v>
      </c>
      <c r="D174" s="81" t="s">
        <v>267</v>
      </c>
      <c r="E174" s="81" t="s">
        <v>629</v>
      </c>
      <c r="F174" s="81" t="s">
        <v>269</v>
      </c>
      <c r="G174" s="82">
        <v>51.92</v>
      </c>
      <c r="H174" s="83">
        <v>2232.56</v>
      </c>
      <c r="I174" s="83">
        <v>2232.56</v>
      </c>
      <c r="J174" s="81" t="s">
        <v>181</v>
      </c>
      <c r="K174" s="81" t="s">
        <v>275</v>
      </c>
      <c r="L174" s="81" t="s">
        <v>276</v>
      </c>
      <c r="N174" s="87"/>
    </row>
    <row r="175" spans="1:14" x14ac:dyDescent="0.15">
      <c r="A175" s="80">
        <v>174</v>
      </c>
      <c r="B175" s="81" t="s">
        <v>630</v>
      </c>
      <c r="C175" s="81" t="s">
        <v>266</v>
      </c>
      <c r="D175" s="81" t="s">
        <v>267</v>
      </c>
      <c r="E175" s="81" t="s">
        <v>631</v>
      </c>
      <c r="F175" s="81" t="s">
        <v>269</v>
      </c>
      <c r="G175" s="82">
        <v>51.92</v>
      </c>
      <c r="H175" s="83">
        <v>2232.56</v>
      </c>
      <c r="I175" s="83">
        <v>2232.56</v>
      </c>
      <c r="J175" s="81" t="s">
        <v>180</v>
      </c>
      <c r="K175" s="81" t="s">
        <v>275</v>
      </c>
      <c r="L175" s="81" t="s">
        <v>276</v>
      </c>
    </row>
    <row r="176" spans="1:14" x14ac:dyDescent="0.15">
      <c r="A176" s="80">
        <v>175</v>
      </c>
      <c r="B176" s="81" t="s">
        <v>632</v>
      </c>
      <c r="C176" s="81" t="s">
        <v>266</v>
      </c>
      <c r="D176" s="81" t="s">
        <v>267</v>
      </c>
      <c r="E176" s="81" t="s">
        <v>633</v>
      </c>
      <c r="F176" s="81" t="s">
        <v>269</v>
      </c>
      <c r="G176" s="82">
        <v>51.92</v>
      </c>
      <c r="H176" s="83">
        <v>2232.56</v>
      </c>
      <c r="I176" s="83">
        <v>2232.56</v>
      </c>
      <c r="J176" s="81" t="s">
        <v>181</v>
      </c>
      <c r="K176" s="81" t="s">
        <v>275</v>
      </c>
      <c r="L176" s="81" t="s">
        <v>276</v>
      </c>
    </row>
    <row r="177" spans="1:14" x14ac:dyDescent="0.15">
      <c r="A177" s="80">
        <v>176</v>
      </c>
      <c r="B177" s="81" t="s">
        <v>634</v>
      </c>
      <c r="C177" s="81" t="s">
        <v>266</v>
      </c>
      <c r="D177" s="81" t="s">
        <v>267</v>
      </c>
      <c r="E177" s="81" t="s">
        <v>635</v>
      </c>
      <c r="F177" s="81" t="s">
        <v>285</v>
      </c>
      <c r="G177" s="82">
        <v>40.49</v>
      </c>
      <c r="H177" s="83">
        <v>1741.07</v>
      </c>
      <c r="I177" s="83">
        <v>1741.07</v>
      </c>
      <c r="J177" s="81" t="s">
        <v>286</v>
      </c>
      <c r="K177" s="81" t="s">
        <v>275</v>
      </c>
      <c r="L177" s="81" t="s">
        <v>287</v>
      </c>
    </row>
    <row r="178" spans="1:14" x14ac:dyDescent="0.15">
      <c r="A178" s="80">
        <v>177</v>
      </c>
      <c r="B178" s="81" t="s">
        <v>636</v>
      </c>
      <c r="C178" s="81" t="s">
        <v>266</v>
      </c>
      <c r="D178" s="81" t="s">
        <v>267</v>
      </c>
      <c r="E178" s="81" t="s">
        <v>637</v>
      </c>
      <c r="F178" s="81" t="s">
        <v>269</v>
      </c>
      <c r="G178" s="82">
        <v>62.34</v>
      </c>
      <c r="H178" s="83">
        <v>2680.62</v>
      </c>
      <c r="I178" s="83">
        <v>2680.62</v>
      </c>
      <c r="J178" s="81" t="s">
        <v>290</v>
      </c>
      <c r="K178" s="81" t="s">
        <v>291</v>
      </c>
      <c r="L178" s="81" t="s">
        <v>272</v>
      </c>
    </row>
    <row r="179" spans="1:14" x14ac:dyDescent="0.15">
      <c r="A179" s="80">
        <v>178</v>
      </c>
      <c r="B179" s="81" t="s">
        <v>638</v>
      </c>
      <c r="C179" s="81" t="s">
        <v>266</v>
      </c>
      <c r="D179" s="81" t="s">
        <v>267</v>
      </c>
      <c r="E179" s="81" t="s">
        <v>639</v>
      </c>
      <c r="F179" s="81" t="s">
        <v>285</v>
      </c>
      <c r="G179" s="82">
        <v>40.76</v>
      </c>
      <c r="H179" s="83">
        <v>1752.68</v>
      </c>
      <c r="I179" s="83">
        <v>1752.68</v>
      </c>
      <c r="J179" s="81" t="s">
        <v>294</v>
      </c>
      <c r="K179" s="81" t="s">
        <v>182</v>
      </c>
      <c r="L179" s="81" t="s">
        <v>287</v>
      </c>
    </row>
    <row r="180" spans="1:14" x14ac:dyDescent="0.15">
      <c r="A180" s="80">
        <v>179</v>
      </c>
      <c r="B180" s="81" t="s">
        <v>640</v>
      </c>
      <c r="C180" s="81" t="s">
        <v>266</v>
      </c>
      <c r="D180" s="81" t="s">
        <v>267</v>
      </c>
      <c r="E180" s="81" t="s">
        <v>641</v>
      </c>
      <c r="F180" s="81" t="s">
        <v>269</v>
      </c>
      <c r="G180" s="82">
        <v>62.5</v>
      </c>
      <c r="H180" s="83">
        <v>2687.5</v>
      </c>
      <c r="I180" s="83">
        <v>2687.5</v>
      </c>
      <c r="J180" s="81" t="s">
        <v>297</v>
      </c>
      <c r="K180" s="81" t="s">
        <v>298</v>
      </c>
      <c r="L180" s="81" t="s">
        <v>272</v>
      </c>
    </row>
    <row r="181" spans="1:14" s="85" customFormat="1" x14ac:dyDescent="0.15">
      <c r="A181" s="80">
        <v>180</v>
      </c>
      <c r="B181" s="81" t="s">
        <v>642</v>
      </c>
      <c r="C181" s="81" t="s">
        <v>266</v>
      </c>
      <c r="D181" s="81" t="s">
        <v>267</v>
      </c>
      <c r="E181" s="81" t="s">
        <v>643</v>
      </c>
      <c r="F181" s="81" t="s">
        <v>285</v>
      </c>
      <c r="G181" s="82">
        <v>40.619999999999997</v>
      </c>
      <c r="H181" s="83">
        <v>1746.66</v>
      </c>
      <c r="I181" s="83">
        <v>1746.66</v>
      </c>
      <c r="J181" s="81" t="s">
        <v>183</v>
      </c>
      <c r="K181" s="81" t="s">
        <v>184</v>
      </c>
      <c r="L181" s="81" t="s">
        <v>287</v>
      </c>
      <c r="N181" s="87"/>
    </row>
    <row r="182" spans="1:14" s="85" customFormat="1" x14ac:dyDescent="0.15">
      <c r="A182" s="80">
        <v>181</v>
      </c>
      <c r="B182" s="81" t="s">
        <v>644</v>
      </c>
      <c r="C182" s="81" t="s">
        <v>266</v>
      </c>
      <c r="D182" s="81" t="s">
        <v>267</v>
      </c>
      <c r="E182" s="81" t="s">
        <v>645</v>
      </c>
      <c r="F182" s="81" t="s">
        <v>285</v>
      </c>
      <c r="G182" s="82">
        <v>40.47</v>
      </c>
      <c r="H182" s="83">
        <v>1740.21</v>
      </c>
      <c r="I182" s="83">
        <v>1740.21</v>
      </c>
      <c r="J182" s="81" t="s">
        <v>185</v>
      </c>
      <c r="K182" s="81" t="s">
        <v>184</v>
      </c>
      <c r="L182" s="81" t="s">
        <v>287</v>
      </c>
      <c r="N182" s="87"/>
    </row>
    <row r="183" spans="1:14" x14ac:dyDescent="0.15">
      <c r="A183" s="80">
        <v>182</v>
      </c>
      <c r="B183" s="81" t="s">
        <v>646</v>
      </c>
      <c r="C183" s="81" t="s">
        <v>266</v>
      </c>
      <c r="D183" s="81" t="s">
        <v>267</v>
      </c>
      <c r="E183" s="81" t="s">
        <v>647</v>
      </c>
      <c r="F183" s="81" t="s">
        <v>285</v>
      </c>
      <c r="G183" s="82">
        <v>40.47</v>
      </c>
      <c r="H183" s="83">
        <v>1740.21</v>
      </c>
      <c r="I183" s="83">
        <v>1740.21</v>
      </c>
      <c r="J183" s="81" t="s">
        <v>183</v>
      </c>
      <c r="K183" s="81" t="s">
        <v>184</v>
      </c>
      <c r="L183" s="81" t="s">
        <v>287</v>
      </c>
    </row>
    <row r="184" spans="1:14" x14ac:dyDescent="0.15">
      <c r="A184" s="80">
        <v>183</v>
      </c>
      <c r="B184" s="81" t="s">
        <v>648</v>
      </c>
      <c r="C184" s="81" t="s">
        <v>266</v>
      </c>
      <c r="D184" s="81" t="s">
        <v>267</v>
      </c>
      <c r="E184" s="81" t="s">
        <v>649</v>
      </c>
      <c r="F184" s="81" t="s">
        <v>285</v>
      </c>
      <c r="G184" s="82">
        <v>40.65</v>
      </c>
      <c r="H184" s="83">
        <v>1747.95</v>
      </c>
      <c r="I184" s="83">
        <v>1747.95</v>
      </c>
      <c r="J184" s="81" t="s">
        <v>185</v>
      </c>
      <c r="K184" s="81" t="s">
        <v>184</v>
      </c>
      <c r="L184" s="81" t="s">
        <v>287</v>
      </c>
    </row>
    <row r="185" spans="1:14" s="85" customFormat="1" x14ac:dyDescent="0.15">
      <c r="A185" s="80">
        <v>184</v>
      </c>
      <c r="B185" s="81" t="s">
        <v>650</v>
      </c>
      <c r="C185" s="81" t="s">
        <v>266</v>
      </c>
      <c r="D185" s="81" t="s">
        <v>267</v>
      </c>
      <c r="E185" s="81" t="s">
        <v>651</v>
      </c>
      <c r="F185" s="81" t="s">
        <v>285</v>
      </c>
      <c r="G185" s="82">
        <v>40.65</v>
      </c>
      <c r="H185" s="83">
        <v>1747.95</v>
      </c>
      <c r="I185" s="83">
        <v>1747.95</v>
      </c>
      <c r="J185" s="81" t="s">
        <v>183</v>
      </c>
      <c r="K185" s="81" t="s">
        <v>184</v>
      </c>
      <c r="L185" s="81" t="s">
        <v>287</v>
      </c>
      <c r="N185" s="87"/>
    </row>
    <row r="186" spans="1:14" s="85" customFormat="1" x14ac:dyDescent="0.15">
      <c r="A186" s="80">
        <v>185</v>
      </c>
      <c r="B186" s="81" t="s">
        <v>652</v>
      </c>
      <c r="C186" s="81" t="s">
        <v>266</v>
      </c>
      <c r="D186" s="81" t="s">
        <v>267</v>
      </c>
      <c r="E186" s="81" t="s">
        <v>653</v>
      </c>
      <c r="F186" s="81" t="s">
        <v>285</v>
      </c>
      <c r="G186" s="82">
        <v>40.619999999999997</v>
      </c>
      <c r="H186" s="83">
        <v>1746.66</v>
      </c>
      <c r="I186" s="83">
        <v>1746.66</v>
      </c>
      <c r="J186" s="81" t="s">
        <v>185</v>
      </c>
      <c r="K186" s="81" t="s">
        <v>184</v>
      </c>
      <c r="L186" s="81" t="s">
        <v>287</v>
      </c>
      <c r="N186" s="87"/>
    </row>
    <row r="187" spans="1:14" x14ac:dyDescent="0.15">
      <c r="A187" s="80">
        <v>186</v>
      </c>
      <c r="B187" s="81" t="s">
        <v>654</v>
      </c>
      <c r="C187" s="81" t="s">
        <v>266</v>
      </c>
      <c r="D187" s="81" t="s">
        <v>267</v>
      </c>
      <c r="E187" s="81" t="s">
        <v>655</v>
      </c>
      <c r="F187" s="81" t="s">
        <v>269</v>
      </c>
      <c r="G187" s="82">
        <v>61.33</v>
      </c>
      <c r="H187" s="83">
        <v>2637.19</v>
      </c>
      <c r="I187" s="83">
        <v>2637.19</v>
      </c>
      <c r="J187" s="81" t="s">
        <v>313</v>
      </c>
      <c r="K187" s="81" t="s">
        <v>314</v>
      </c>
      <c r="L187" s="81" t="s">
        <v>272</v>
      </c>
    </row>
    <row r="188" spans="1:14" x14ac:dyDescent="0.15">
      <c r="A188" s="80">
        <v>187</v>
      </c>
      <c r="B188" s="81" t="s">
        <v>656</v>
      </c>
      <c r="C188" s="81" t="s">
        <v>266</v>
      </c>
      <c r="D188" s="81" t="s">
        <v>267</v>
      </c>
      <c r="E188" s="81" t="s">
        <v>657</v>
      </c>
      <c r="F188" s="81" t="s">
        <v>285</v>
      </c>
      <c r="G188" s="82">
        <v>38.89</v>
      </c>
      <c r="H188" s="83">
        <v>1672.27</v>
      </c>
      <c r="I188" s="83">
        <v>1672.27</v>
      </c>
      <c r="J188" s="81" t="s">
        <v>186</v>
      </c>
      <c r="K188" s="81" t="s">
        <v>317</v>
      </c>
      <c r="L188" s="81" t="s">
        <v>287</v>
      </c>
    </row>
    <row r="189" spans="1:14" x14ac:dyDescent="0.15">
      <c r="A189" s="80">
        <v>188</v>
      </c>
      <c r="B189" s="81" t="s">
        <v>658</v>
      </c>
      <c r="C189" s="81" t="s">
        <v>266</v>
      </c>
      <c r="D189" s="81" t="s">
        <v>267</v>
      </c>
      <c r="E189" s="81" t="s">
        <v>659</v>
      </c>
      <c r="F189" s="81" t="s">
        <v>269</v>
      </c>
      <c r="G189" s="82">
        <v>61.18</v>
      </c>
      <c r="H189" s="83">
        <v>2630.74</v>
      </c>
      <c r="I189" s="83">
        <v>2630.74</v>
      </c>
      <c r="J189" s="81" t="s">
        <v>270</v>
      </c>
      <c r="K189" s="81" t="s">
        <v>271</v>
      </c>
      <c r="L189" s="81" t="s">
        <v>272</v>
      </c>
    </row>
    <row r="190" spans="1:14" x14ac:dyDescent="0.15">
      <c r="A190" s="80">
        <v>189</v>
      </c>
      <c r="B190" s="81" t="s">
        <v>660</v>
      </c>
      <c r="C190" s="81" t="s">
        <v>266</v>
      </c>
      <c r="D190" s="81" t="s">
        <v>267</v>
      </c>
      <c r="E190" s="81" t="s">
        <v>661</v>
      </c>
      <c r="F190" s="81" t="s">
        <v>269</v>
      </c>
      <c r="G190" s="82">
        <v>51.92</v>
      </c>
      <c r="H190" s="83">
        <v>2232.56</v>
      </c>
      <c r="I190" s="83">
        <v>2232.56</v>
      </c>
      <c r="J190" s="81" t="s">
        <v>180</v>
      </c>
      <c r="K190" s="81" t="s">
        <v>275</v>
      </c>
      <c r="L190" s="81" t="s">
        <v>276</v>
      </c>
    </row>
    <row r="191" spans="1:14" x14ac:dyDescent="0.15">
      <c r="A191" s="80">
        <v>190</v>
      </c>
      <c r="B191" s="81" t="s">
        <v>662</v>
      </c>
      <c r="C191" s="81" t="s">
        <v>266</v>
      </c>
      <c r="D191" s="81" t="s">
        <v>267</v>
      </c>
      <c r="E191" s="81" t="s">
        <v>663</v>
      </c>
      <c r="F191" s="81" t="s">
        <v>269</v>
      </c>
      <c r="G191" s="82">
        <v>51.92</v>
      </c>
      <c r="H191" s="83">
        <v>2232.56</v>
      </c>
      <c r="I191" s="83">
        <v>2232.56</v>
      </c>
      <c r="J191" s="81" t="s">
        <v>181</v>
      </c>
      <c r="K191" s="81" t="s">
        <v>275</v>
      </c>
      <c r="L191" s="81" t="s">
        <v>276</v>
      </c>
    </row>
    <row r="192" spans="1:14" x14ac:dyDescent="0.15">
      <c r="A192" s="80">
        <v>191</v>
      </c>
      <c r="B192" s="81" t="s">
        <v>664</v>
      </c>
      <c r="C192" s="81" t="s">
        <v>266</v>
      </c>
      <c r="D192" s="81" t="s">
        <v>267</v>
      </c>
      <c r="E192" s="81" t="s">
        <v>665</v>
      </c>
      <c r="F192" s="81" t="s">
        <v>269</v>
      </c>
      <c r="G192" s="82">
        <v>51.92</v>
      </c>
      <c r="H192" s="83">
        <v>2232.56</v>
      </c>
      <c r="I192" s="83">
        <v>2232.56</v>
      </c>
      <c r="J192" s="81" t="s">
        <v>180</v>
      </c>
      <c r="K192" s="81" t="s">
        <v>275</v>
      </c>
      <c r="L192" s="81" t="s">
        <v>276</v>
      </c>
    </row>
    <row r="193" spans="1:14" x14ac:dyDescent="0.15">
      <c r="A193" s="80">
        <v>192</v>
      </c>
      <c r="B193" s="81" t="s">
        <v>666</v>
      </c>
      <c r="C193" s="81" t="s">
        <v>266</v>
      </c>
      <c r="D193" s="81" t="s">
        <v>267</v>
      </c>
      <c r="E193" s="81" t="s">
        <v>667</v>
      </c>
      <c r="F193" s="81" t="s">
        <v>269</v>
      </c>
      <c r="G193" s="82">
        <v>51.92</v>
      </c>
      <c r="H193" s="83">
        <v>2232.56</v>
      </c>
      <c r="I193" s="83">
        <v>2232.56</v>
      </c>
      <c r="J193" s="81" t="s">
        <v>181</v>
      </c>
      <c r="K193" s="81" t="s">
        <v>275</v>
      </c>
      <c r="L193" s="81" t="s">
        <v>276</v>
      </c>
    </row>
    <row r="194" spans="1:14" x14ac:dyDescent="0.15">
      <c r="A194" s="80">
        <v>193</v>
      </c>
      <c r="B194" s="81" t="s">
        <v>668</v>
      </c>
      <c r="C194" s="81" t="s">
        <v>266</v>
      </c>
      <c r="D194" s="81" t="s">
        <v>267</v>
      </c>
      <c r="E194" s="81" t="s">
        <v>669</v>
      </c>
      <c r="F194" s="81" t="s">
        <v>285</v>
      </c>
      <c r="G194" s="82">
        <v>40.49</v>
      </c>
      <c r="H194" s="83">
        <v>1741.07</v>
      </c>
      <c r="I194" s="83">
        <v>1741.07</v>
      </c>
      <c r="J194" s="81" t="s">
        <v>286</v>
      </c>
      <c r="K194" s="81" t="s">
        <v>275</v>
      </c>
      <c r="L194" s="81" t="s">
        <v>287</v>
      </c>
    </row>
    <row r="195" spans="1:14" x14ac:dyDescent="0.15">
      <c r="A195" s="80">
        <v>194</v>
      </c>
      <c r="B195" s="81" t="s">
        <v>670</v>
      </c>
      <c r="C195" s="81" t="s">
        <v>266</v>
      </c>
      <c r="D195" s="81" t="s">
        <v>267</v>
      </c>
      <c r="E195" s="81" t="s">
        <v>671</v>
      </c>
      <c r="F195" s="81" t="s">
        <v>269</v>
      </c>
      <c r="G195" s="82">
        <v>62.34</v>
      </c>
      <c r="H195" s="83">
        <v>2680.62</v>
      </c>
      <c r="I195" s="83">
        <v>2680.62</v>
      </c>
      <c r="J195" s="81" t="s">
        <v>290</v>
      </c>
      <c r="K195" s="81" t="s">
        <v>291</v>
      </c>
      <c r="L195" s="81" t="s">
        <v>272</v>
      </c>
    </row>
    <row r="196" spans="1:14" x14ac:dyDescent="0.15">
      <c r="A196" s="80">
        <v>195</v>
      </c>
      <c r="B196" s="80" t="s">
        <v>672</v>
      </c>
      <c r="C196" s="81" t="s">
        <v>266</v>
      </c>
      <c r="D196" s="81" t="s">
        <v>267</v>
      </c>
      <c r="E196" s="81" t="s">
        <v>673</v>
      </c>
      <c r="F196" s="81" t="s">
        <v>285</v>
      </c>
      <c r="G196" s="82">
        <v>40.76</v>
      </c>
      <c r="H196" s="83">
        <v>1752.68</v>
      </c>
      <c r="I196" s="83">
        <v>1752.68</v>
      </c>
      <c r="J196" s="81" t="s">
        <v>294</v>
      </c>
      <c r="K196" s="81" t="s">
        <v>182</v>
      </c>
      <c r="L196" s="81" t="s">
        <v>287</v>
      </c>
    </row>
    <row r="197" spans="1:14" x14ac:dyDescent="0.15">
      <c r="A197" s="80">
        <v>196</v>
      </c>
      <c r="B197" s="80" t="s">
        <v>674</v>
      </c>
      <c r="C197" s="81" t="s">
        <v>266</v>
      </c>
      <c r="D197" s="81" t="s">
        <v>267</v>
      </c>
      <c r="E197" s="81" t="s">
        <v>675</v>
      </c>
      <c r="F197" s="81" t="s">
        <v>269</v>
      </c>
      <c r="G197" s="82">
        <v>62.5</v>
      </c>
      <c r="H197" s="83">
        <v>2687.5</v>
      </c>
      <c r="I197" s="83">
        <v>2687.5</v>
      </c>
      <c r="J197" s="81" t="s">
        <v>297</v>
      </c>
      <c r="K197" s="81" t="s">
        <v>298</v>
      </c>
      <c r="L197" s="81" t="s">
        <v>272</v>
      </c>
    </row>
    <row r="198" spans="1:14" s="85" customFormat="1" x14ac:dyDescent="0.15">
      <c r="A198" s="80">
        <v>197</v>
      </c>
      <c r="B198" s="81" t="s">
        <v>676</v>
      </c>
      <c r="C198" s="81" t="s">
        <v>266</v>
      </c>
      <c r="D198" s="81" t="s">
        <v>267</v>
      </c>
      <c r="E198" s="81" t="s">
        <v>677</v>
      </c>
      <c r="F198" s="81" t="s">
        <v>285</v>
      </c>
      <c r="G198" s="82">
        <v>40.619999999999997</v>
      </c>
      <c r="H198" s="83">
        <v>1746.66</v>
      </c>
      <c r="I198" s="83">
        <v>1746.66</v>
      </c>
      <c r="J198" s="81" t="s">
        <v>183</v>
      </c>
      <c r="K198" s="81" t="s">
        <v>184</v>
      </c>
      <c r="L198" s="81" t="s">
        <v>287</v>
      </c>
      <c r="N198" s="87"/>
    </row>
    <row r="199" spans="1:14" x14ac:dyDescent="0.15">
      <c r="A199" s="80">
        <v>198</v>
      </c>
      <c r="B199" s="81" t="s">
        <v>678</v>
      </c>
      <c r="C199" s="81" t="s">
        <v>266</v>
      </c>
      <c r="D199" s="81" t="s">
        <v>267</v>
      </c>
      <c r="E199" s="81" t="s">
        <v>679</v>
      </c>
      <c r="F199" s="81" t="s">
        <v>285</v>
      </c>
      <c r="G199" s="82">
        <v>40.47</v>
      </c>
      <c r="H199" s="83">
        <v>1740.21</v>
      </c>
      <c r="I199" s="83">
        <v>1740.21</v>
      </c>
      <c r="J199" s="81" t="s">
        <v>185</v>
      </c>
      <c r="K199" s="81" t="s">
        <v>184</v>
      </c>
      <c r="L199" s="81" t="s">
        <v>287</v>
      </c>
    </row>
    <row r="200" spans="1:14" x14ac:dyDescent="0.15">
      <c r="A200" s="80">
        <v>199</v>
      </c>
      <c r="B200" s="81" t="s">
        <v>680</v>
      </c>
      <c r="C200" s="81" t="s">
        <v>266</v>
      </c>
      <c r="D200" s="81" t="s">
        <v>267</v>
      </c>
      <c r="E200" s="81" t="s">
        <v>681</v>
      </c>
      <c r="F200" s="81" t="s">
        <v>285</v>
      </c>
      <c r="G200" s="82">
        <v>40.47</v>
      </c>
      <c r="H200" s="83">
        <v>1740.21</v>
      </c>
      <c r="I200" s="83">
        <v>1740.21</v>
      </c>
      <c r="J200" s="81" t="s">
        <v>183</v>
      </c>
      <c r="K200" s="81" t="s">
        <v>184</v>
      </c>
      <c r="L200" s="81" t="s">
        <v>287</v>
      </c>
    </row>
    <row r="201" spans="1:14" x14ac:dyDescent="0.15">
      <c r="A201" s="80">
        <v>200</v>
      </c>
      <c r="B201" s="81" t="s">
        <v>682</v>
      </c>
      <c r="C201" s="81" t="s">
        <v>266</v>
      </c>
      <c r="D201" s="81" t="s">
        <v>267</v>
      </c>
      <c r="E201" s="81" t="s">
        <v>683</v>
      </c>
      <c r="F201" s="81" t="s">
        <v>285</v>
      </c>
      <c r="G201" s="82">
        <v>40.65</v>
      </c>
      <c r="H201" s="83">
        <v>1747.95</v>
      </c>
      <c r="I201" s="83">
        <v>1747.95</v>
      </c>
      <c r="J201" s="81" t="s">
        <v>185</v>
      </c>
      <c r="K201" s="81" t="s">
        <v>184</v>
      </c>
      <c r="L201" s="81" t="s">
        <v>287</v>
      </c>
    </row>
    <row r="202" spans="1:14" x14ac:dyDescent="0.15">
      <c r="A202" s="80">
        <v>201</v>
      </c>
      <c r="B202" s="81" t="s">
        <v>684</v>
      </c>
      <c r="C202" s="81" t="s">
        <v>266</v>
      </c>
      <c r="D202" s="81" t="s">
        <v>267</v>
      </c>
      <c r="E202" s="81" t="s">
        <v>685</v>
      </c>
      <c r="F202" s="81" t="s">
        <v>285</v>
      </c>
      <c r="G202" s="82">
        <v>40.65</v>
      </c>
      <c r="H202" s="83">
        <v>1747.95</v>
      </c>
      <c r="I202" s="83">
        <v>1747.95</v>
      </c>
      <c r="J202" s="81" t="s">
        <v>183</v>
      </c>
      <c r="K202" s="81" t="s">
        <v>184</v>
      </c>
      <c r="L202" s="81" t="s">
        <v>287</v>
      </c>
    </row>
    <row r="203" spans="1:14" s="85" customFormat="1" x14ac:dyDescent="0.15">
      <c r="A203" s="80">
        <v>202</v>
      </c>
      <c r="B203" s="81" t="s">
        <v>686</v>
      </c>
      <c r="C203" s="81" t="s">
        <v>266</v>
      </c>
      <c r="D203" s="81" t="s">
        <v>267</v>
      </c>
      <c r="E203" s="81" t="s">
        <v>687</v>
      </c>
      <c r="F203" s="81" t="s">
        <v>285</v>
      </c>
      <c r="G203" s="82">
        <v>40.619999999999997</v>
      </c>
      <c r="H203" s="83">
        <v>1746.66</v>
      </c>
      <c r="I203" s="83">
        <v>1746.66</v>
      </c>
      <c r="J203" s="81" t="s">
        <v>185</v>
      </c>
      <c r="K203" s="81" t="s">
        <v>184</v>
      </c>
      <c r="L203" s="81" t="s">
        <v>287</v>
      </c>
      <c r="N203" s="87"/>
    </row>
    <row r="204" spans="1:14" x14ac:dyDescent="0.15">
      <c r="A204" s="80">
        <v>203</v>
      </c>
      <c r="B204" s="81" t="s">
        <v>688</v>
      </c>
      <c r="C204" s="81" t="s">
        <v>266</v>
      </c>
      <c r="D204" s="81" t="s">
        <v>267</v>
      </c>
      <c r="E204" s="81" t="s">
        <v>689</v>
      </c>
      <c r="F204" s="81" t="s">
        <v>269</v>
      </c>
      <c r="G204" s="82">
        <v>61.33</v>
      </c>
      <c r="H204" s="83">
        <v>2637.19</v>
      </c>
      <c r="I204" s="83">
        <v>2637.19</v>
      </c>
      <c r="J204" s="81" t="s">
        <v>313</v>
      </c>
      <c r="K204" s="81" t="s">
        <v>314</v>
      </c>
      <c r="L204" s="81" t="s">
        <v>272</v>
      </c>
    </row>
    <row r="205" spans="1:14" x14ac:dyDescent="0.15">
      <c r="A205" s="80">
        <v>204</v>
      </c>
      <c r="B205" s="81" t="s">
        <v>690</v>
      </c>
      <c r="C205" s="81" t="s">
        <v>266</v>
      </c>
      <c r="D205" s="81" t="s">
        <v>267</v>
      </c>
      <c r="E205" s="81" t="s">
        <v>691</v>
      </c>
      <c r="F205" s="81" t="s">
        <v>285</v>
      </c>
      <c r="G205" s="82">
        <v>38.89</v>
      </c>
      <c r="H205" s="83">
        <v>1672.27</v>
      </c>
      <c r="I205" s="83">
        <v>1672.27</v>
      </c>
      <c r="J205" s="81" t="s">
        <v>186</v>
      </c>
      <c r="K205" s="81" t="s">
        <v>317</v>
      </c>
      <c r="L205" s="81" t="s">
        <v>287</v>
      </c>
    </row>
    <row r="206" spans="1:14" x14ac:dyDescent="0.15">
      <c r="A206" s="80">
        <v>205</v>
      </c>
      <c r="B206" s="81" t="s">
        <v>692</v>
      </c>
      <c r="C206" s="81" t="s">
        <v>266</v>
      </c>
      <c r="D206" s="81" t="s">
        <v>267</v>
      </c>
      <c r="E206" s="81" t="s">
        <v>693</v>
      </c>
      <c r="F206" s="81" t="s">
        <v>269</v>
      </c>
      <c r="G206" s="82">
        <v>61.18</v>
      </c>
      <c r="H206" s="83">
        <v>2630.74</v>
      </c>
      <c r="I206" s="83">
        <v>2630.74</v>
      </c>
      <c r="J206" s="81" t="s">
        <v>270</v>
      </c>
      <c r="K206" s="81" t="s">
        <v>271</v>
      </c>
      <c r="L206" s="81" t="s">
        <v>272</v>
      </c>
    </row>
    <row r="207" spans="1:14" x14ac:dyDescent="0.15">
      <c r="A207" s="80">
        <v>206</v>
      </c>
      <c r="B207" s="81" t="s">
        <v>694</v>
      </c>
      <c r="C207" s="81" t="s">
        <v>266</v>
      </c>
      <c r="D207" s="81" t="s">
        <v>267</v>
      </c>
      <c r="E207" s="81" t="s">
        <v>695</v>
      </c>
      <c r="F207" s="81" t="s">
        <v>269</v>
      </c>
      <c r="G207" s="82">
        <v>51.92</v>
      </c>
      <c r="H207" s="83">
        <v>2232.56</v>
      </c>
      <c r="I207" s="83">
        <v>2232.56</v>
      </c>
      <c r="J207" s="81" t="s">
        <v>180</v>
      </c>
      <c r="K207" s="81" t="s">
        <v>275</v>
      </c>
      <c r="L207" s="81" t="s">
        <v>276</v>
      </c>
    </row>
    <row r="208" spans="1:14" x14ac:dyDescent="0.15">
      <c r="A208" s="80">
        <v>207</v>
      </c>
      <c r="B208" s="81" t="s">
        <v>696</v>
      </c>
      <c r="C208" s="81" t="s">
        <v>266</v>
      </c>
      <c r="D208" s="81" t="s">
        <v>267</v>
      </c>
      <c r="E208" s="81" t="s">
        <v>697</v>
      </c>
      <c r="F208" s="81" t="s">
        <v>269</v>
      </c>
      <c r="G208" s="82">
        <v>51.92</v>
      </c>
      <c r="H208" s="83">
        <v>2232.56</v>
      </c>
      <c r="I208" s="83">
        <v>2232.56</v>
      </c>
      <c r="J208" s="81" t="s">
        <v>181</v>
      </c>
      <c r="K208" s="81" t="s">
        <v>275</v>
      </c>
      <c r="L208" s="81" t="s">
        <v>276</v>
      </c>
    </row>
    <row r="209" spans="1:14" x14ac:dyDescent="0.15">
      <c r="A209" s="80">
        <v>208</v>
      </c>
      <c r="B209" s="81" t="s">
        <v>698</v>
      </c>
      <c r="C209" s="81" t="s">
        <v>266</v>
      </c>
      <c r="D209" s="81" t="s">
        <v>267</v>
      </c>
      <c r="E209" s="81" t="s">
        <v>699</v>
      </c>
      <c r="F209" s="81" t="s">
        <v>269</v>
      </c>
      <c r="G209" s="82">
        <v>51.92</v>
      </c>
      <c r="H209" s="83">
        <v>2232.56</v>
      </c>
      <c r="I209" s="83">
        <v>2232.56</v>
      </c>
      <c r="J209" s="81" t="s">
        <v>180</v>
      </c>
      <c r="K209" s="81" t="s">
        <v>275</v>
      </c>
      <c r="L209" s="81" t="s">
        <v>276</v>
      </c>
    </row>
    <row r="210" spans="1:14" x14ac:dyDescent="0.15">
      <c r="A210" s="80">
        <v>209</v>
      </c>
      <c r="B210" s="81" t="s">
        <v>700</v>
      </c>
      <c r="C210" s="81" t="s">
        <v>266</v>
      </c>
      <c r="D210" s="81" t="s">
        <v>267</v>
      </c>
      <c r="E210" s="81" t="s">
        <v>701</v>
      </c>
      <c r="F210" s="81" t="s">
        <v>269</v>
      </c>
      <c r="G210" s="82">
        <v>51.92</v>
      </c>
      <c r="H210" s="83">
        <v>2232.56</v>
      </c>
      <c r="I210" s="83">
        <v>2232.56</v>
      </c>
      <c r="J210" s="81" t="s">
        <v>181</v>
      </c>
      <c r="K210" s="81" t="s">
        <v>275</v>
      </c>
      <c r="L210" s="81" t="s">
        <v>276</v>
      </c>
    </row>
    <row r="211" spans="1:14" x14ac:dyDescent="0.15">
      <c r="A211" s="80">
        <v>210</v>
      </c>
      <c r="B211" s="81" t="s">
        <v>702</v>
      </c>
      <c r="C211" s="81" t="s">
        <v>266</v>
      </c>
      <c r="D211" s="81" t="s">
        <v>267</v>
      </c>
      <c r="E211" s="81" t="s">
        <v>703</v>
      </c>
      <c r="F211" s="81" t="s">
        <v>285</v>
      </c>
      <c r="G211" s="82">
        <v>40.49</v>
      </c>
      <c r="H211" s="83">
        <v>1741.07</v>
      </c>
      <c r="I211" s="83">
        <v>1741.07</v>
      </c>
      <c r="J211" s="81" t="s">
        <v>286</v>
      </c>
      <c r="K211" s="81" t="s">
        <v>275</v>
      </c>
      <c r="L211" s="81" t="s">
        <v>287</v>
      </c>
    </row>
    <row r="212" spans="1:14" x14ac:dyDescent="0.15">
      <c r="A212" s="80">
        <v>211</v>
      </c>
      <c r="B212" s="81" t="s">
        <v>704</v>
      </c>
      <c r="C212" s="81" t="s">
        <v>266</v>
      </c>
      <c r="D212" s="81" t="s">
        <v>267</v>
      </c>
      <c r="E212" s="81" t="s">
        <v>705</v>
      </c>
      <c r="F212" s="81" t="s">
        <v>269</v>
      </c>
      <c r="G212" s="82">
        <v>62.34</v>
      </c>
      <c r="H212" s="83">
        <v>2680.62</v>
      </c>
      <c r="I212" s="83">
        <v>2680.62</v>
      </c>
      <c r="J212" s="81" t="s">
        <v>290</v>
      </c>
      <c r="K212" s="81" t="s">
        <v>291</v>
      </c>
      <c r="L212" s="81" t="s">
        <v>272</v>
      </c>
    </row>
    <row r="213" spans="1:14" x14ac:dyDescent="0.15">
      <c r="A213" s="80">
        <v>212</v>
      </c>
      <c r="B213" s="81" t="s">
        <v>706</v>
      </c>
      <c r="C213" s="81" t="s">
        <v>266</v>
      </c>
      <c r="D213" s="81" t="s">
        <v>267</v>
      </c>
      <c r="E213" s="81" t="s">
        <v>707</v>
      </c>
      <c r="F213" s="81" t="s">
        <v>285</v>
      </c>
      <c r="G213" s="82">
        <v>40.76</v>
      </c>
      <c r="H213" s="83">
        <v>1752.68</v>
      </c>
      <c r="I213" s="83">
        <v>1752.68</v>
      </c>
      <c r="J213" s="81" t="s">
        <v>294</v>
      </c>
      <c r="K213" s="81" t="s">
        <v>182</v>
      </c>
      <c r="L213" s="81" t="s">
        <v>287</v>
      </c>
    </row>
    <row r="214" spans="1:14" x14ac:dyDescent="0.15">
      <c r="A214" s="80">
        <v>213</v>
      </c>
      <c r="B214" s="81" t="s">
        <v>708</v>
      </c>
      <c r="C214" s="81" t="s">
        <v>266</v>
      </c>
      <c r="D214" s="81" t="s">
        <v>267</v>
      </c>
      <c r="E214" s="81" t="s">
        <v>709</v>
      </c>
      <c r="F214" s="81" t="s">
        <v>269</v>
      </c>
      <c r="G214" s="82">
        <v>62.5</v>
      </c>
      <c r="H214" s="83">
        <v>2687.5</v>
      </c>
      <c r="I214" s="83">
        <v>2687.5</v>
      </c>
      <c r="J214" s="81" t="s">
        <v>297</v>
      </c>
      <c r="K214" s="81" t="s">
        <v>298</v>
      </c>
      <c r="L214" s="81" t="s">
        <v>272</v>
      </c>
    </row>
    <row r="215" spans="1:14" x14ac:dyDescent="0.15">
      <c r="A215" s="80">
        <v>214</v>
      </c>
      <c r="B215" s="81" t="s">
        <v>710</v>
      </c>
      <c r="C215" s="81" t="s">
        <v>266</v>
      </c>
      <c r="D215" s="81" t="s">
        <v>267</v>
      </c>
      <c r="E215" s="81" t="s">
        <v>711</v>
      </c>
      <c r="F215" s="81" t="s">
        <v>285</v>
      </c>
      <c r="G215" s="82">
        <v>40.619999999999997</v>
      </c>
      <c r="H215" s="83">
        <v>1746.66</v>
      </c>
      <c r="I215" s="83">
        <v>1746.66</v>
      </c>
      <c r="J215" s="81" t="s">
        <v>183</v>
      </c>
      <c r="K215" s="81" t="s">
        <v>184</v>
      </c>
      <c r="L215" s="81" t="s">
        <v>287</v>
      </c>
    </row>
    <row r="216" spans="1:14" x14ac:dyDescent="0.15">
      <c r="A216" s="80">
        <v>215</v>
      </c>
      <c r="B216" s="81" t="s">
        <v>712</v>
      </c>
      <c r="C216" s="81" t="s">
        <v>266</v>
      </c>
      <c r="D216" s="81" t="s">
        <v>267</v>
      </c>
      <c r="E216" s="81" t="s">
        <v>713</v>
      </c>
      <c r="F216" s="81" t="s">
        <v>285</v>
      </c>
      <c r="G216" s="82">
        <v>40.47</v>
      </c>
      <c r="H216" s="83">
        <v>1740.21</v>
      </c>
      <c r="I216" s="83">
        <v>1740.21</v>
      </c>
      <c r="J216" s="81" t="s">
        <v>185</v>
      </c>
      <c r="K216" s="81" t="s">
        <v>184</v>
      </c>
      <c r="L216" s="81" t="s">
        <v>287</v>
      </c>
    </row>
    <row r="217" spans="1:14" x14ac:dyDescent="0.15">
      <c r="A217" s="80">
        <v>216</v>
      </c>
      <c r="B217" s="81" t="s">
        <v>714</v>
      </c>
      <c r="C217" s="81" t="s">
        <v>266</v>
      </c>
      <c r="D217" s="81" t="s">
        <v>267</v>
      </c>
      <c r="E217" s="81" t="s">
        <v>715</v>
      </c>
      <c r="F217" s="81" t="s">
        <v>285</v>
      </c>
      <c r="G217" s="82">
        <v>40.47</v>
      </c>
      <c r="H217" s="83">
        <v>1740.21</v>
      </c>
      <c r="I217" s="83">
        <v>1740.21</v>
      </c>
      <c r="J217" s="81" t="s">
        <v>183</v>
      </c>
      <c r="K217" s="81" t="s">
        <v>184</v>
      </c>
      <c r="L217" s="81" t="s">
        <v>287</v>
      </c>
    </row>
    <row r="218" spans="1:14" s="85" customFormat="1" x14ac:dyDescent="0.15">
      <c r="A218" s="80">
        <v>217</v>
      </c>
      <c r="B218" s="81" t="s">
        <v>716</v>
      </c>
      <c r="C218" s="81" t="s">
        <v>266</v>
      </c>
      <c r="D218" s="81" t="s">
        <v>267</v>
      </c>
      <c r="E218" s="81" t="s">
        <v>717</v>
      </c>
      <c r="F218" s="81" t="s">
        <v>285</v>
      </c>
      <c r="G218" s="82">
        <v>40.65</v>
      </c>
      <c r="H218" s="83">
        <v>1747.95</v>
      </c>
      <c r="I218" s="83">
        <v>1747.95</v>
      </c>
      <c r="J218" s="81" t="s">
        <v>185</v>
      </c>
      <c r="K218" s="81" t="s">
        <v>184</v>
      </c>
      <c r="L218" s="81" t="s">
        <v>287</v>
      </c>
      <c r="N218" s="87"/>
    </row>
    <row r="219" spans="1:14" x14ac:dyDescent="0.15">
      <c r="A219" s="80">
        <v>218</v>
      </c>
      <c r="B219" s="81" t="s">
        <v>718</v>
      </c>
      <c r="C219" s="81" t="s">
        <v>266</v>
      </c>
      <c r="D219" s="81" t="s">
        <v>267</v>
      </c>
      <c r="E219" s="81" t="s">
        <v>719</v>
      </c>
      <c r="F219" s="81" t="s">
        <v>285</v>
      </c>
      <c r="G219" s="82">
        <v>40.65</v>
      </c>
      <c r="H219" s="83">
        <v>1747.95</v>
      </c>
      <c r="I219" s="83">
        <v>1747.95</v>
      </c>
      <c r="J219" s="81" t="s">
        <v>183</v>
      </c>
      <c r="K219" s="81" t="s">
        <v>184</v>
      </c>
      <c r="L219" s="81" t="s">
        <v>287</v>
      </c>
    </row>
    <row r="220" spans="1:14" x14ac:dyDescent="0.15">
      <c r="A220" s="80">
        <v>219</v>
      </c>
      <c r="B220" s="81" t="s">
        <v>720</v>
      </c>
      <c r="C220" s="81" t="s">
        <v>266</v>
      </c>
      <c r="D220" s="81" t="s">
        <v>267</v>
      </c>
      <c r="E220" s="81" t="s">
        <v>721</v>
      </c>
      <c r="F220" s="81" t="s">
        <v>285</v>
      </c>
      <c r="G220" s="82">
        <v>40.619999999999997</v>
      </c>
      <c r="H220" s="83">
        <v>1746.66</v>
      </c>
      <c r="I220" s="83">
        <v>1746.66</v>
      </c>
      <c r="J220" s="81" t="s">
        <v>185</v>
      </c>
      <c r="K220" s="81" t="s">
        <v>184</v>
      </c>
      <c r="L220" s="81" t="s">
        <v>287</v>
      </c>
    </row>
    <row r="221" spans="1:14" x14ac:dyDescent="0.15">
      <c r="A221" s="80">
        <v>220</v>
      </c>
      <c r="B221" s="81" t="s">
        <v>722</v>
      </c>
      <c r="C221" s="81" t="s">
        <v>266</v>
      </c>
      <c r="D221" s="81" t="s">
        <v>267</v>
      </c>
      <c r="E221" s="81" t="s">
        <v>723</v>
      </c>
      <c r="F221" s="81" t="s">
        <v>269</v>
      </c>
      <c r="G221" s="82">
        <v>61.33</v>
      </c>
      <c r="H221" s="83">
        <v>2637.19</v>
      </c>
      <c r="I221" s="83">
        <v>2637.19</v>
      </c>
      <c r="J221" s="81" t="s">
        <v>313</v>
      </c>
      <c r="K221" s="81" t="s">
        <v>314</v>
      </c>
      <c r="L221" s="81" t="s">
        <v>272</v>
      </c>
    </row>
    <row r="222" spans="1:14" x14ac:dyDescent="0.15">
      <c r="A222" s="80">
        <v>221</v>
      </c>
      <c r="B222" s="81" t="s">
        <v>724</v>
      </c>
      <c r="C222" s="81" t="s">
        <v>266</v>
      </c>
      <c r="D222" s="81" t="s">
        <v>267</v>
      </c>
      <c r="E222" s="81" t="s">
        <v>725</v>
      </c>
      <c r="F222" s="81" t="s">
        <v>285</v>
      </c>
      <c r="G222" s="82">
        <v>38.89</v>
      </c>
      <c r="H222" s="83">
        <v>1672.27</v>
      </c>
      <c r="I222" s="83">
        <v>1672.27</v>
      </c>
      <c r="J222" s="81" t="s">
        <v>186</v>
      </c>
      <c r="K222" s="81" t="s">
        <v>317</v>
      </c>
      <c r="L222" s="81" t="s">
        <v>287</v>
      </c>
    </row>
    <row r="223" spans="1:14" x14ac:dyDescent="0.15">
      <c r="A223" s="80">
        <v>222</v>
      </c>
      <c r="B223" s="81" t="s">
        <v>726</v>
      </c>
      <c r="C223" s="81" t="s">
        <v>266</v>
      </c>
      <c r="D223" s="81" t="s">
        <v>267</v>
      </c>
      <c r="E223" s="81" t="s">
        <v>727</v>
      </c>
      <c r="F223" s="81" t="s">
        <v>269</v>
      </c>
      <c r="G223" s="82">
        <v>61.18</v>
      </c>
      <c r="H223" s="83">
        <v>2630.74</v>
      </c>
      <c r="I223" s="83">
        <v>2630.74</v>
      </c>
      <c r="J223" s="81" t="s">
        <v>270</v>
      </c>
      <c r="K223" s="81" t="s">
        <v>271</v>
      </c>
      <c r="L223" s="81" t="s">
        <v>272</v>
      </c>
    </row>
    <row r="224" spans="1:14" x14ac:dyDescent="0.15">
      <c r="A224" s="80">
        <v>223</v>
      </c>
      <c r="B224" s="81" t="s">
        <v>728</v>
      </c>
      <c r="C224" s="81" t="s">
        <v>266</v>
      </c>
      <c r="D224" s="81" t="s">
        <v>267</v>
      </c>
      <c r="E224" s="81" t="s">
        <v>729</v>
      </c>
      <c r="F224" s="81" t="s">
        <v>269</v>
      </c>
      <c r="G224" s="82">
        <v>51.92</v>
      </c>
      <c r="H224" s="83">
        <v>2232.56</v>
      </c>
      <c r="I224" s="83">
        <v>2232.56</v>
      </c>
      <c r="J224" s="81" t="s">
        <v>180</v>
      </c>
      <c r="K224" s="81" t="s">
        <v>275</v>
      </c>
      <c r="L224" s="81" t="s">
        <v>276</v>
      </c>
    </row>
    <row r="225" spans="1:14" x14ac:dyDescent="0.15">
      <c r="A225" s="80">
        <v>224</v>
      </c>
      <c r="B225" s="81" t="s">
        <v>730</v>
      </c>
      <c r="C225" s="81" t="s">
        <v>266</v>
      </c>
      <c r="D225" s="81" t="s">
        <v>267</v>
      </c>
      <c r="E225" s="81" t="s">
        <v>731</v>
      </c>
      <c r="F225" s="81" t="s">
        <v>269</v>
      </c>
      <c r="G225" s="82">
        <v>51.92</v>
      </c>
      <c r="H225" s="83">
        <v>2232.56</v>
      </c>
      <c r="I225" s="83">
        <v>2232.56</v>
      </c>
      <c r="J225" s="81" t="s">
        <v>181</v>
      </c>
      <c r="K225" s="81" t="s">
        <v>275</v>
      </c>
      <c r="L225" s="81" t="s">
        <v>276</v>
      </c>
    </row>
    <row r="226" spans="1:14" x14ac:dyDescent="0.15">
      <c r="A226" s="80">
        <v>225</v>
      </c>
      <c r="B226" s="81" t="s">
        <v>732</v>
      </c>
      <c r="C226" s="81" t="s">
        <v>266</v>
      </c>
      <c r="D226" s="81" t="s">
        <v>267</v>
      </c>
      <c r="E226" s="81" t="s">
        <v>733</v>
      </c>
      <c r="F226" s="81" t="s">
        <v>269</v>
      </c>
      <c r="G226" s="82">
        <v>51.92</v>
      </c>
      <c r="H226" s="83">
        <v>2232.56</v>
      </c>
      <c r="I226" s="83">
        <v>2232.56</v>
      </c>
      <c r="J226" s="81" t="s">
        <v>180</v>
      </c>
      <c r="K226" s="81" t="s">
        <v>275</v>
      </c>
      <c r="L226" s="81" t="s">
        <v>276</v>
      </c>
    </row>
    <row r="227" spans="1:14" x14ac:dyDescent="0.15">
      <c r="A227" s="80">
        <v>226</v>
      </c>
      <c r="B227" s="81" t="s">
        <v>734</v>
      </c>
      <c r="C227" s="81" t="s">
        <v>266</v>
      </c>
      <c r="D227" s="81" t="s">
        <v>267</v>
      </c>
      <c r="E227" s="81" t="s">
        <v>735</v>
      </c>
      <c r="F227" s="81" t="s">
        <v>269</v>
      </c>
      <c r="G227" s="82">
        <v>51.92</v>
      </c>
      <c r="H227" s="83">
        <v>2232.56</v>
      </c>
      <c r="I227" s="83">
        <v>2232.56</v>
      </c>
      <c r="J227" s="81" t="s">
        <v>181</v>
      </c>
      <c r="K227" s="81" t="s">
        <v>275</v>
      </c>
      <c r="L227" s="81" t="s">
        <v>276</v>
      </c>
    </row>
    <row r="228" spans="1:14" x14ac:dyDescent="0.15">
      <c r="A228" s="80">
        <v>227</v>
      </c>
      <c r="B228" s="81" t="s">
        <v>736</v>
      </c>
      <c r="C228" s="81" t="s">
        <v>266</v>
      </c>
      <c r="D228" s="81" t="s">
        <v>267</v>
      </c>
      <c r="E228" s="81" t="s">
        <v>737</v>
      </c>
      <c r="F228" s="81" t="s">
        <v>285</v>
      </c>
      <c r="G228" s="82">
        <v>40.49</v>
      </c>
      <c r="H228" s="83">
        <v>1741.07</v>
      </c>
      <c r="I228" s="83">
        <v>1741.07</v>
      </c>
      <c r="J228" s="81" t="s">
        <v>286</v>
      </c>
      <c r="K228" s="81" t="s">
        <v>275</v>
      </c>
      <c r="L228" s="81" t="s">
        <v>287</v>
      </c>
    </row>
    <row r="229" spans="1:14" s="85" customFormat="1" x14ac:dyDescent="0.15">
      <c r="A229" s="80">
        <v>228</v>
      </c>
      <c r="B229" s="81" t="s">
        <v>738</v>
      </c>
      <c r="C229" s="81" t="s">
        <v>266</v>
      </c>
      <c r="D229" s="81" t="s">
        <v>267</v>
      </c>
      <c r="E229" s="81" t="s">
        <v>739</v>
      </c>
      <c r="F229" s="81" t="s">
        <v>269</v>
      </c>
      <c r="G229" s="82">
        <v>62.34</v>
      </c>
      <c r="H229" s="83">
        <v>2680.62</v>
      </c>
      <c r="I229" s="83">
        <v>2680.62</v>
      </c>
      <c r="J229" s="81" t="s">
        <v>290</v>
      </c>
      <c r="K229" s="81" t="s">
        <v>291</v>
      </c>
      <c r="L229" s="81" t="s">
        <v>272</v>
      </c>
      <c r="N229" s="87"/>
    </row>
    <row r="230" spans="1:14" x14ac:dyDescent="0.15">
      <c r="A230" s="80">
        <v>229</v>
      </c>
      <c r="B230" s="81" t="s">
        <v>740</v>
      </c>
      <c r="C230" s="81" t="s">
        <v>266</v>
      </c>
      <c r="D230" s="81" t="s">
        <v>267</v>
      </c>
      <c r="E230" s="81" t="s">
        <v>741</v>
      </c>
      <c r="F230" s="81" t="s">
        <v>285</v>
      </c>
      <c r="G230" s="82">
        <v>40.76</v>
      </c>
      <c r="H230" s="83">
        <v>1752.68</v>
      </c>
      <c r="I230" s="83">
        <v>1752.68</v>
      </c>
      <c r="J230" s="81" t="s">
        <v>294</v>
      </c>
      <c r="K230" s="81" t="s">
        <v>182</v>
      </c>
      <c r="L230" s="81" t="s">
        <v>287</v>
      </c>
    </row>
    <row r="231" spans="1:14" x14ac:dyDescent="0.15">
      <c r="A231" s="80">
        <v>230</v>
      </c>
      <c r="B231" s="81" t="s">
        <v>742</v>
      </c>
      <c r="C231" s="81" t="s">
        <v>266</v>
      </c>
      <c r="D231" s="81" t="s">
        <v>267</v>
      </c>
      <c r="E231" s="81" t="s">
        <v>743</v>
      </c>
      <c r="F231" s="81" t="s">
        <v>269</v>
      </c>
      <c r="G231" s="82">
        <v>62.5</v>
      </c>
      <c r="H231" s="83">
        <v>2687.5</v>
      </c>
      <c r="I231" s="83">
        <v>2687.5</v>
      </c>
      <c r="J231" s="81" t="s">
        <v>297</v>
      </c>
      <c r="K231" s="81" t="s">
        <v>298</v>
      </c>
      <c r="L231" s="81" t="s">
        <v>272</v>
      </c>
    </row>
    <row r="232" spans="1:14" x14ac:dyDescent="0.15">
      <c r="A232" s="80">
        <v>231</v>
      </c>
      <c r="B232" s="81" t="s">
        <v>744</v>
      </c>
      <c r="C232" s="81" t="s">
        <v>266</v>
      </c>
      <c r="D232" s="81" t="s">
        <v>267</v>
      </c>
      <c r="E232" s="81" t="s">
        <v>745</v>
      </c>
      <c r="F232" s="81" t="s">
        <v>285</v>
      </c>
      <c r="G232" s="82">
        <v>40.619999999999997</v>
      </c>
      <c r="H232" s="83">
        <v>1746.66</v>
      </c>
      <c r="I232" s="83">
        <v>1746.66</v>
      </c>
      <c r="J232" s="81" t="s">
        <v>183</v>
      </c>
      <c r="K232" s="81" t="s">
        <v>184</v>
      </c>
      <c r="L232" s="81" t="s">
        <v>287</v>
      </c>
    </row>
    <row r="233" spans="1:14" s="85" customFormat="1" x14ac:dyDescent="0.15">
      <c r="A233" s="80">
        <v>232</v>
      </c>
      <c r="B233" s="81" t="s">
        <v>746</v>
      </c>
      <c r="C233" s="81" t="s">
        <v>266</v>
      </c>
      <c r="D233" s="81" t="s">
        <v>267</v>
      </c>
      <c r="E233" s="81" t="s">
        <v>747</v>
      </c>
      <c r="F233" s="81" t="s">
        <v>285</v>
      </c>
      <c r="G233" s="82">
        <v>40.47</v>
      </c>
      <c r="H233" s="83">
        <v>1740.21</v>
      </c>
      <c r="I233" s="83">
        <v>1740.21</v>
      </c>
      <c r="J233" s="81" t="s">
        <v>185</v>
      </c>
      <c r="K233" s="81" t="s">
        <v>184</v>
      </c>
      <c r="L233" s="81" t="s">
        <v>287</v>
      </c>
      <c r="N233" s="87"/>
    </row>
    <row r="234" spans="1:14" s="85" customFormat="1" x14ac:dyDescent="0.15">
      <c r="A234" s="80">
        <v>233</v>
      </c>
      <c r="B234" s="81" t="s">
        <v>748</v>
      </c>
      <c r="C234" s="81" t="s">
        <v>266</v>
      </c>
      <c r="D234" s="81" t="s">
        <v>267</v>
      </c>
      <c r="E234" s="81" t="s">
        <v>749</v>
      </c>
      <c r="F234" s="81" t="s">
        <v>285</v>
      </c>
      <c r="G234" s="82">
        <v>40.47</v>
      </c>
      <c r="H234" s="83">
        <v>1740.21</v>
      </c>
      <c r="I234" s="83">
        <v>1740.21</v>
      </c>
      <c r="J234" s="81" t="s">
        <v>183</v>
      </c>
      <c r="K234" s="81" t="s">
        <v>184</v>
      </c>
      <c r="L234" s="81" t="s">
        <v>287</v>
      </c>
      <c r="N234" s="87"/>
    </row>
    <row r="235" spans="1:14" s="85" customFormat="1" x14ac:dyDescent="0.15">
      <c r="A235" s="80">
        <v>234</v>
      </c>
      <c r="B235" s="81" t="s">
        <v>750</v>
      </c>
      <c r="C235" s="81" t="s">
        <v>266</v>
      </c>
      <c r="D235" s="81" t="s">
        <v>267</v>
      </c>
      <c r="E235" s="81" t="s">
        <v>751</v>
      </c>
      <c r="F235" s="81" t="s">
        <v>285</v>
      </c>
      <c r="G235" s="82">
        <v>40.65</v>
      </c>
      <c r="H235" s="83">
        <v>1747.95</v>
      </c>
      <c r="I235" s="83">
        <v>1747.95</v>
      </c>
      <c r="J235" s="81" t="s">
        <v>185</v>
      </c>
      <c r="K235" s="81" t="s">
        <v>184</v>
      </c>
      <c r="L235" s="81" t="s">
        <v>287</v>
      </c>
      <c r="N235" s="87"/>
    </row>
    <row r="236" spans="1:14" x14ac:dyDescent="0.15">
      <c r="A236" s="80">
        <v>235</v>
      </c>
      <c r="B236" s="81" t="s">
        <v>752</v>
      </c>
      <c r="C236" s="81" t="s">
        <v>266</v>
      </c>
      <c r="D236" s="81" t="s">
        <v>267</v>
      </c>
      <c r="E236" s="81" t="s">
        <v>753</v>
      </c>
      <c r="F236" s="81" t="s">
        <v>285</v>
      </c>
      <c r="G236" s="82">
        <v>40.65</v>
      </c>
      <c r="H236" s="83">
        <v>1747.95</v>
      </c>
      <c r="I236" s="83">
        <v>1747.95</v>
      </c>
      <c r="J236" s="81" t="s">
        <v>183</v>
      </c>
      <c r="K236" s="81" t="s">
        <v>184</v>
      </c>
      <c r="L236" s="81" t="s">
        <v>287</v>
      </c>
    </row>
    <row r="237" spans="1:14" x14ac:dyDescent="0.15">
      <c r="A237" s="80">
        <v>236</v>
      </c>
      <c r="B237" s="81" t="s">
        <v>754</v>
      </c>
      <c r="C237" s="81" t="s">
        <v>266</v>
      </c>
      <c r="D237" s="81" t="s">
        <v>267</v>
      </c>
      <c r="E237" s="81" t="s">
        <v>755</v>
      </c>
      <c r="F237" s="81" t="s">
        <v>285</v>
      </c>
      <c r="G237" s="82">
        <v>40.619999999999997</v>
      </c>
      <c r="H237" s="83">
        <v>1746.66</v>
      </c>
      <c r="I237" s="83">
        <v>1746.66</v>
      </c>
      <c r="J237" s="81" t="s">
        <v>185</v>
      </c>
      <c r="K237" s="81" t="s">
        <v>184</v>
      </c>
      <c r="L237" s="81" t="s">
        <v>287</v>
      </c>
    </row>
    <row r="238" spans="1:14" x14ac:dyDescent="0.15">
      <c r="A238" s="80">
        <v>237</v>
      </c>
      <c r="B238" s="81" t="s">
        <v>756</v>
      </c>
      <c r="C238" s="81" t="s">
        <v>266</v>
      </c>
      <c r="D238" s="81" t="s">
        <v>267</v>
      </c>
      <c r="E238" s="81" t="s">
        <v>757</v>
      </c>
      <c r="F238" s="81" t="s">
        <v>269</v>
      </c>
      <c r="G238" s="82">
        <v>61.33</v>
      </c>
      <c r="H238" s="83">
        <v>2637.19</v>
      </c>
      <c r="I238" s="83">
        <v>2637.19</v>
      </c>
      <c r="J238" s="81" t="s">
        <v>313</v>
      </c>
      <c r="K238" s="81" t="s">
        <v>314</v>
      </c>
      <c r="L238" s="81" t="s">
        <v>272</v>
      </c>
    </row>
    <row r="239" spans="1:14" x14ac:dyDescent="0.15">
      <c r="A239" s="80">
        <v>238</v>
      </c>
      <c r="B239" s="81" t="s">
        <v>758</v>
      </c>
      <c r="C239" s="81" t="s">
        <v>266</v>
      </c>
      <c r="D239" s="81" t="s">
        <v>267</v>
      </c>
      <c r="E239" s="81" t="s">
        <v>759</v>
      </c>
      <c r="F239" s="81" t="s">
        <v>285</v>
      </c>
      <c r="G239" s="82">
        <v>38.89</v>
      </c>
      <c r="H239" s="83">
        <v>1672.27</v>
      </c>
      <c r="I239" s="83">
        <v>1672.27</v>
      </c>
      <c r="J239" s="81" t="s">
        <v>186</v>
      </c>
      <c r="K239" s="81" t="s">
        <v>317</v>
      </c>
      <c r="L239" s="81" t="s">
        <v>287</v>
      </c>
    </row>
    <row r="240" spans="1:14" x14ac:dyDescent="0.15">
      <c r="A240" s="80">
        <v>239</v>
      </c>
      <c r="B240" s="81" t="s">
        <v>760</v>
      </c>
      <c r="C240" s="81" t="s">
        <v>266</v>
      </c>
      <c r="D240" s="81" t="s">
        <v>267</v>
      </c>
      <c r="E240" s="81" t="s">
        <v>761</v>
      </c>
      <c r="F240" s="81" t="s">
        <v>269</v>
      </c>
      <c r="G240" s="82">
        <v>61.18</v>
      </c>
      <c r="H240" s="83">
        <v>2630.74</v>
      </c>
      <c r="I240" s="83">
        <v>2630.74</v>
      </c>
      <c r="J240" s="81" t="s">
        <v>270</v>
      </c>
      <c r="K240" s="81" t="s">
        <v>271</v>
      </c>
      <c r="L240" s="81" t="s">
        <v>272</v>
      </c>
    </row>
    <row r="241" spans="1:14" x14ac:dyDescent="0.15">
      <c r="A241" s="80">
        <v>240</v>
      </c>
      <c r="B241" s="81" t="s">
        <v>762</v>
      </c>
      <c r="C241" s="81" t="s">
        <v>266</v>
      </c>
      <c r="D241" s="81" t="s">
        <v>267</v>
      </c>
      <c r="E241" s="81" t="s">
        <v>763</v>
      </c>
      <c r="F241" s="81" t="s">
        <v>269</v>
      </c>
      <c r="G241" s="82">
        <v>51.92</v>
      </c>
      <c r="H241" s="83">
        <v>2232.56</v>
      </c>
      <c r="I241" s="83">
        <v>2232.56</v>
      </c>
      <c r="J241" s="81" t="s">
        <v>180</v>
      </c>
      <c r="K241" s="81" t="s">
        <v>275</v>
      </c>
      <c r="L241" s="81" t="s">
        <v>276</v>
      </c>
    </row>
    <row r="242" spans="1:14" x14ac:dyDescent="0.15">
      <c r="A242" s="80">
        <v>241</v>
      </c>
      <c r="B242" s="81" t="s">
        <v>764</v>
      </c>
      <c r="C242" s="81" t="s">
        <v>266</v>
      </c>
      <c r="D242" s="81" t="s">
        <v>267</v>
      </c>
      <c r="E242" s="81" t="s">
        <v>765</v>
      </c>
      <c r="F242" s="81" t="s">
        <v>269</v>
      </c>
      <c r="G242" s="82">
        <v>51.92</v>
      </c>
      <c r="H242" s="83">
        <v>2232.56</v>
      </c>
      <c r="I242" s="83">
        <v>2232.56</v>
      </c>
      <c r="J242" s="81" t="s">
        <v>181</v>
      </c>
      <c r="K242" s="81" t="s">
        <v>275</v>
      </c>
      <c r="L242" s="81" t="s">
        <v>276</v>
      </c>
    </row>
    <row r="243" spans="1:14" x14ac:dyDescent="0.15">
      <c r="A243" s="80">
        <v>242</v>
      </c>
      <c r="B243" s="81" t="s">
        <v>766</v>
      </c>
      <c r="C243" s="81" t="s">
        <v>266</v>
      </c>
      <c r="D243" s="81" t="s">
        <v>267</v>
      </c>
      <c r="E243" s="81" t="s">
        <v>767</v>
      </c>
      <c r="F243" s="81" t="s">
        <v>269</v>
      </c>
      <c r="G243" s="82">
        <v>51.92</v>
      </c>
      <c r="H243" s="83">
        <v>2232.56</v>
      </c>
      <c r="I243" s="83">
        <v>2232.56</v>
      </c>
      <c r="J243" s="81" t="s">
        <v>180</v>
      </c>
      <c r="K243" s="81" t="s">
        <v>275</v>
      </c>
      <c r="L243" s="81" t="s">
        <v>276</v>
      </c>
    </row>
    <row r="244" spans="1:14" x14ac:dyDescent="0.15">
      <c r="A244" s="80">
        <v>243</v>
      </c>
      <c r="B244" s="81" t="s">
        <v>768</v>
      </c>
      <c r="C244" s="81" t="s">
        <v>266</v>
      </c>
      <c r="D244" s="81" t="s">
        <v>267</v>
      </c>
      <c r="E244" s="81" t="s">
        <v>769</v>
      </c>
      <c r="F244" s="81" t="s">
        <v>269</v>
      </c>
      <c r="G244" s="82">
        <v>51.92</v>
      </c>
      <c r="H244" s="83">
        <v>2232.56</v>
      </c>
      <c r="I244" s="83">
        <v>2232.56</v>
      </c>
      <c r="J244" s="81" t="s">
        <v>181</v>
      </c>
      <c r="K244" s="81" t="s">
        <v>275</v>
      </c>
      <c r="L244" s="81" t="s">
        <v>276</v>
      </c>
    </row>
    <row r="245" spans="1:14" x14ac:dyDescent="0.15">
      <c r="A245" s="80">
        <v>244</v>
      </c>
      <c r="B245" s="81" t="s">
        <v>770</v>
      </c>
      <c r="C245" s="81" t="s">
        <v>266</v>
      </c>
      <c r="D245" s="81" t="s">
        <v>267</v>
      </c>
      <c r="E245" s="81" t="s">
        <v>771</v>
      </c>
      <c r="F245" s="81" t="s">
        <v>285</v>
      </c>
      <c r="G245" s="82">
        <v>40.49</v>
      </c>
      <c r="H245" s="83">
        <v>1741.07</v>
      </c>
      <c r="I245" s="83">
        <v>1741.07</v>
      </c>
      <c r="J245" s="81" t="s">
        <v>286</v>
      </c>
      <c r="K245" s="81" t="s">
        <v>275</v>
      </c>
      <c r="L245" s="81" t="s">
        <v>287</v>
      </c>
    </row>
    <row r="246" spans="1:14" x14ac:dyDescent="0.15">
      <c r="A246" s="80">
        <v>245</v>
      </c>
      <c r="B246" s="81" t="s">
        <v>772</v>
      </c>
      <c r="C246" s="81" t="s">
        <v>266</v>
      </c>
      <c r="D246" s="81" t="s">
        <v>267</v>
      </c>
      <c r="E246" s="81" t="s">
        <v>773</v>
      </c>
      <c r="F246" s="81" t="s">
        <v>269</v>
      </c>
      <c r="G246" s="82">
        <v>62.34</v>
      </c>
      <c r="H246" s="83">
        <v>2680.62</v>
      </c>
      <c r="I246" s="83">
        <v>2680.62</v>
      </c>
      <c r="J246" s="81" t="s">
        <v>290</v>
      </c>
      <c r="K246" s="81" t="s">
        <v>291</v>
      </c>
      <c r="L246" s="81" t="s">
        <v>272</v>
      </c>
    </row>
    <row r="247" spans="1:14" x14ac:dyDescent="0.15">
      <c r="A247" s="80">
        <v>246</v>
      </c>
      <c r="B247" s="81" t="s">
        <v>774</v>
      </c>
      <c r="C247" s="81" t="s">
        <v>266</v>
      </c>
      <c r="D247" s="81" t="s">
        <v>267</v>
      </c>
      <c r="E247" s="81" t="s">
        <v>775</v>
      </c>
      <c r="F247" s="81" t="s">
        <v>285</v>
      </c>
      <c r="G247" s="82">
        <v>40.76</v>
      </c>
      <c r="H247" s="83">
        <v>1752.68</v>
      </c>
      <c r="I247" s="83">
        <v>1752.68</v>
      </c>
      <c r="J247" s="81" t="s">
        <v>294</v>
      </c>
      <c r="K247" s="81" t="s">
        <v>182</v>
      </c>
      <c r="L247" s="81" t="s">
        <v>287</v>
      </c>
    </row>
    <row r="248" spans="1:14" x14ac:dyDescent="0.15">
      <c r="A248" s="80">
        <v>247</v>
      </c>
      <c r="B248" s="81" t="s">
        <v>776</v>
      </c>
      <c r="C248" s="81" t="s">
        <v>266</v>
      </c>
      <c r="D248" s="81" t="s">
        <v>267</v>
      </c>
      <c r="E248" s="81" t="s">
        <v>777</v>
      </c>
      <c r="F248" s="81" t="s">
        <v>269</v>
      </c>
      <c r="G248" s="82">
        <v>62.5</v>
      </c>
      <c r="H248" s="83">
        <v>2687.5</v>
      </c>
      <c r="I248" s="83">
        <v>2687.5</v>
      </c>
      <c r="J248" s="81" t="s">
        <v>297</v>
      </c>
      <c r="K248" s="81" t="s">
        <v>298</v>
      </c>
      <c r="L248" s="81" t="s">
        <v>272</v>
      </c>
    </row>
    <row r="249" spans="1:14" x14ac:dyDescent="0.15">
      <c r="A249" s="80">
        <v>248</v>
      </c>
      <c r="B249" s="81" t="s">
        <v>778</v>
      </c>
      <c r="C249" s="81" t="s">
        <v>266</v>
      </c>
      <c r="D249" s="81" t="s">
        <v>267</v>
      </c>
      <c r="E249" s="81" t="s">
        <v>779</v>
      </c>
      <c r="F249" s="81" t="s">
        <v>285</v>
      </c>
      <c r="G249" s="82">
        <v>40.619999999999997</v>
      </c>
      <c r="H249" s="83">
        <v>1746.66</v>
      </c>
      <c r="I249" s="83">
        <v>2031</v>
      </c>
      <c r="J249" s="81" t="s">
        <v>183</v>
      </c>
      <c r="K249" s="81" t="s">
        <v>184</v>
      </c>
      <c r="L249" s="81" t="s">
        <v>287</v>
      </c>
    </row>
    <row r="250" spans="1:14" s="85" customFormat="1" x14ac:dyDescent="0.15">
      <c r="A250" s="80">
        <v>249</v>
      </c>
      <c r="B250" s="81" t="s">
        <v>780</v>
      </c>
      <c r="C250" s="81" t="s">
        <v>266</v>
      </c>
      <c r="D250" s="81" t="s">
        <v>267</v>
      </c>
      <c r="E250" s="81" t="s">
        <v>781</v>
      </c>
      <c r="F250" s="81" t="s">
        <v>285</v>
      </c>
      <c r="G250" s="82">
        <v>40.47</v>
      </c>
      <c r="H250" s="83">
        <v>1740.21</v>
      </c>
      <c r="I250" s="83">
        <v>1740.21</v>
      </c>
      <c r="J250" s="81" t="s">
        <v>185</v>
      </c>
      <c r="K250" s="81" t="s">
        <v>184</v>
      </c>
      <c r="L250" s="81" t="s">
        <v>287</v>
      </c>
      <c r="N250" s="87"/>
    </row>
    <row r="251" spans="1:14" x14ac:dyDescent="0.15">
      <c r="A251" s="80">
        <v>250</v>
      </c>
      <c r="B251" s="81" t="s">
        <v>782</v>
      </c>
      <c r="C251" s="81" t="s">
        <v>266</v>
      </c>
      <c r="D251" s="81" t="s">
        <v>267</v>
      </c>
      <c r="E251" s="81" t="s">
        <v>783</v>
      </c>
      <c r="F251" s="81" t="s">
        <v>285</v>
      </c>
      <c r="G251" s="82">
        <v>40.47</v>
      </c>
      <c r="H251" s="83">
        <v>1740.21</v>
      </c>
      <c r="I251" s="83">
        <v>1740.21</v>
      </c>
      <c r="J251" s="81" t="s">
        <v>183</v>
      </c>
      <c r="K251" s="81" t="s">
        <v>184</v>
      </c>
      <c r="L251" s="81" t="s">
        <v>287</v>
      </c>
    </row>
    <row r="252" spans="1:14" x14ac:dyDescent="0.15">
      <c r="A252" s="80">
        <v>251</v>
      </c>
      <c r="B252" s="81" t="s">
        <v>784</v>
      </c>
      <c r="C252" s="81" t="s">
        <v>266</v>
      </c>
      <c r="D252" s="81" t="s">
        <v>267</v>
      </c>
      <c r="E252" s="81" t="s">
        <v>785</v>
      </c>
      <c r="F252" s="81" t="s">
        <v>285</v>
      </c>
      <c r="G252" s="82">
        <v>40.65</v>
      </c>
      <c r="H252" s="83">
        <v>1747.95</v>
      </c>
      <c r="I252" s="83">
        <v>1747.95</v>
      </c>
      <c r="J252" s="81" t="s">
        <v>185</v>
      </c>
      <c r="K252" s="81" t="s">
        <v>184</v>
      </c>
      <c r="L252" s="81" t="s">
        <v>287</v>
      </c>
    </row>
    <row r="253" spans="1:14" x14ac:dyDescent="0.15">
      <c r="A253" s="80">
        <v>252</v>
      </c>
      <c r="B253" s="81" t="s">
        <v>786</v>
      </c>
      <c r="C253" s="81" t="s">
        <v>266</v>
      </c>
      <c r="D253" s="81" t="s">
        <v>267</v>
      </c>
      <c r="E253" s="81" t="s">
        <v>787</v>
      </c>
      <c r="F253" s="81" t="s">
        <v>285</v>
      </c>
      <c r="G253" s="82">
        <v>40.65</v>
      </c>
      <c r="H253" s="83">
        <v>1747.95</v>
      </c>
      <c r="I253" s="83">
        <v>1747.95</v>
      </c>
      <c r="J253" s="81" t="s">
        <v>183</v>
      </c>
      <c r="K253" s="81" t="s">
        <v>184</v>
      </c>
      <c r="L253" s="81" t="s">
        <v>287</v>
      </c>
    </row>
    <row r="254" spans="1:14" x14ac:dyDescent="0.15">
      <c r="A254" s="80">
        <v>253</v>
      </c>
      <c r="B254" s="81" t="s">
        <v>788</v>
      </c>
      <c r="C254" s="81" t="s">
        <v>266</v>
      </c>
      <c r="D254" s="81" t="s">
        <v>267</v>
      </c>
      <c r="E254" s="81" t="s">
        <v>789</v>
      </c>
      <c r="F254" s="81" t="s">
        <v>285</v>
      </c>
      <c r="G254" s="82">
        <v>40.619999999999997</v>
      </c>
      <c r="H254" s="83">
        <v>1746.66</v>
      </c>
      <c r="I254" s="83">
        <v>1746.66</v>
      </c>
      <c r="J254" s="81" t="s">
        <v>185</v>
      </c>
      <c r="K254" s="81" t="s">
        <v>184</v>
      </c>
      <c r="L254" s="81" t="s">
        <v>287</v>
      </c>
    </row>
    <row r="255" spans="1:14" x14ac:dyDescent="0.15">
      <c r="A255" s="80">
        <v>254</v>
      </c>
      <c r="B255" s="81" t="s">
        <v>790</v>
      </c>
      <c r="C255" s="81" t="s">
        <v>266</v>
      </c>
      <c r="D255" s="81" t="s">
        <v>267</v>
      </c>
      <c r="E255" s="81" t="s">
        <v>791</v>
      </c>
      <c r="F255" s="81" t="s">
        <v>269</v>
      </c>
      <c r="G255" s="82">
        <v>61.33</v>
      </c>
      <c r="H255" s="83">
        <v>2637.19</v>
      </c>
      <c r="I255" s="83">
        <v>2637.19</v>
      </c>
      <c r="J255" s="81" t="s">
        <v>313</v>
      </c>
      <c r="K255" s="81" t="s">
        <v>314</v>
      </c>
      <c r="L255" s="81" t="s">
        <v>272</v>
      </c>
    </row>
    <row r="256" spans="1:14" s="85" customFormat="1" x14ac:dyDescent="0.15">
      <c r="A256" s="80">
        <v>255</v>
      </c>
      <c r="B256" s="81" t="s">
        <v>792</v>
      </c>
      <c r="C256" s="81" t="s">
        <v>266</v>
      </c>
      <c r="D256" s="81" t="s">
        <v>267</v>
      </c>
      <c r="E256" s="81" t="s">
        <v>793</v>
      </c>
      <c r="F256" s="81" t="s">
        <v>285</v>
      </c>
      <c r="G256" s="82">
        <v>38.89</v>
      </c>
      <c r="H256" s="83">
        <v>1672.27</v>
      </c>
      <c r="I256" s="83">
        <v>1672.27</v>
      </c>
      <c r="J256" s="81" t="s">
        <v>186</v>
      </c>
      <c r="K256" s="81" t="s">
        <v>317</v>
      </c>
      <c r="L256" s="81" t="s">
        <v>287</v>
      </c>
      <c r="N256" s="87"/>
    </row>
    <row r="257" spans="1:14" x14ac:dyDescent="0.15">
      <c r="A257" s="80">
        <v>256</v>
      </c>
      <c r="B257" s="81" t="s">
        <v>794</v>
      </c>
      <c r="C257" s="81" t="s">
        <v>266</v>
      </c>
      <c r="D257" s="81" t="s">
        <v>267</v>
      </c>
      <c r="E257" s="81" t="s">
        <v>795</v>
      </c>
      <c r="F257" s="81" t="s">
        <v>269</v>
      </c>
      <c r="G257" s="82">
        <v>61.18</v>
      </c>
      <c r="H257" s="83">
        <v>2630.74</v>
      </c>
      <c r="I257" s="83">
        <v>2630.74</v>
      </c>
      <c r="J257" s="81" t="s">
        <v>270</v>
      </c>
      <c r="K257" s="81" t="s">
        <v>271</v>
      </c>
      <c r="L257" s="81" t="s">
        <v>272</v>
      </c>
    </row>
    <row r="258" spans="1:14" x14ac:dyDescent="0.15">
      <c r="A258" s="80">
        <v>257</v>
      </c>
      <c r="B258" s="81" t="s">
        <v>796</v>
      </c>
      <c r="C258" s="81" t="s">
        <v>266</v>
      </c>
      <c r="D258" s="81" t="s">
        <v>267</v>
      </c>
      <c r="E258" s="81" t="s">
        <v>797</v>
      </c>
      <c r="F258" s="81" t="s">
        <v>269</v>
      </c>
      <c r="G258" s="82">
        <v>51.92</v>
      </c>
      <c r="H258" s="83">
        <v>2232.56</v>
      </c>
      <c r="I258" s="83">
        <v>2232.56</v>
      </c>
      <c r="J258" s="81" t="s">
        <v>180</v>
      </c>
      <c r="K258" s="81" t="s">
        <v>275</v>
      </c>
      <c r="L258" s="81" t="s">
        <v>276</v>
      </c>
    </row>
    <row r="259" spans="1:14" x14ac:dyDescent="0.15">
      <c r="A259" s="80">
        <v>258</v>
      </c>
      <c r="B259" s="81" t="s">
        <v>798</v>
      </c>
      <c r="C259" s="81" t="s">
        <v>266</v>
      </c>
      <c r="D259" s="81" t="s">
        <v>267</v>
      </c>
      <c r="E259" s="81" t="s">
        <v>799</v>
      </c>
      <c r="F259" s="81" t="s">
        <v>269</v>
      </c>
      <c r="G259" s="82">
        <v>51.92</v>
      </c>
      <c r="H259" s="83">
        <v>2232.56</v>
      </c>
      <c r="I259" s="83">
        <v>2232.56</v>
      </c>
      <c r="J259" s="81" t="s">
        <v>181</v>
      </c>
      <c r="K259" s="81" t="s">
        <v>275</v>
      </c>
      <c r="L259" s="81" t="s">
        <v>276</v>
      </c>
    </row>
    <row r="260" spans="1:14" x14ac:dyDescent="0.15">
      <c r="A260" s="80">
        <v>259</v>
      </c>
      <c r="B260" s="81" t="s">
        <v>800</v>
      </c>
      <c r="C260" s="81" t="s">
        <v>266</v>
      </c>
      <c r="D260" s="81" t="s">
        <v>267</v>
      </c>
      <c r="E260" s="81" t="s">
        <v>801</v>
      </c>
      <c r="F260" s="81" t="s">
        <v>269</v>
      </c>
      <c r="G260" s="82">
        <v>51.92</v>
      </c>
      <c r="H260" s="83">
        <v>2232.56</v>
      </c>
      <c r="I260" s="83">
        <v>2232.56</v>
      </c>
      <c r="J260" s="81" t="s">
        <v>180</v>
      </c>
      <c r="K260" s="81" t="s">
        <v>275</v>
      </c>
      <c r="L260" s="81" t="s">
        <v>276</v>
      </c>
    </row>
    <row r="261" spans="1:14" x14ac:dyDescent="0.15">
      <c r="A261" s="80">
        <v>260</v>
      </c>
      <c r="B261" s="81" t="s">
        <v>802</v>
      </c>
      <c r="C261" s="81" t="s">
        <v>266</v>
      </c>
      <c r="D261" s="81" t="s">
        <v>267</v>
      </c>
      <c r="E261" s="81" t="s">
        <v>803</v>
      </c>
      <c r="F261" s="81" t="s">
        <v>269</v>
      </c>
      <c r="G261" s="82">
        <v>51.92</v>
      </c>
      <c r="H261" s="83">
        <v>2232.56</v>
      </c>
      <c r="I261" s="83">
        <v>2232.56</v>
      </c>
      <c r="J261" s="81" t="s">
        <v>181</v>
      </c>
      <c r="K261" s="81" t="s">
        <v>275</v>
      </c>
      <c r="L261" s="81" t="s">
        <v>276</v>
      </c>
    </row>
    <row r="262" spans="1:14" x14ac:dyDescent="0.15">
      <c r="A262" s="80">
        <v>261</v>
      </c>
      <c r="B262" s="81" t="s">
        <v>804</v>
      </c>
      <c r="C262" s="81" t="s">
        <v>266</v>
      </c>
      <c r="D262" s="81" t="s">
        <v>267</v>
      </c>
      <c r="E262" s="81" t="s">
        <v>805</v>
      </c>
      <c r="F262" s="81" t="s">
        <v>285</v>
      </c>
      <c r="G262" s="82">
        <v>40.49</v>
      </c>
      <c r="H262" s="83">
        <v>1741.07</v>
      </c>
      <c r="I262" s="83">
        <v>1741.07</v>
      </c>
      <c r="J262" s="81" t="s">
        <v>286</v>
      </c>
      <c r="K262" s="81" t="s">
        <v>275</v>
      </c>
      <c r="L262" s="81" t="s">
        <v>287</v>
      </c>
    </row>
    <row r="263" spans="1:14" x14ac:dyDescent="0.15">
      <c r="A263" s="80">
        <v>262</v>
      </c>
      <c r="B263" s="81" t="s">
        <v>806</v>
      </c>
      <c r="C263" s="81" t="s">
        <v>266</v>
      </c>
      <c r="D263" s="81" t="s">
        <v>267</v>
      </c>
      <c r="E263" s="81" t="s">
        <v>807</v>
      </c>
      <c r="F263" s="81" t="s">
        <v>269</v>
      </c>
      <c r="G263" s="82">
        <v>62.34</v>
      </c>
      <c r="H263" s="83">
        <v>2680.62</v>
      </c>
      <c r="I263" s="83">
        <v>2680.62</v>
      </c>
      <c r="J263" s="81" t="s">
        <v>290</v>
      </c>
      <c r="K263" s="81" t="s">
        <v>291</v>
      </c>
      <c r="L263" s="81" t="s">
        <v>272</v>
      </c>
    </row>
    <row r="264" spans="1:14" x14ac:dyDescent="0.15">
      <c r="A264" s="80">
        <v>263</v>
      </c>
      <c r="B264" s="81" t="s">
        <v>808</v>
      </c>
      <c r="C264" s="81" t="s">
        <v>266</v>
      </c>
      <c r="D264" s="81" t="s">
        <v>267</v>
      </c>
      <c r="E264" s="81" t="s">
        <v>809</v>
      </c>
      <c r="F264" s="81" t="s">
        <v>285</v>
      </c>
      <c r="G264" s="82">
        <v>40.76</v>
      </c>
      <c r="H264" s="83">
        <v>1752.68</v>
      </c>
      <c r="I264" s="83">
        <v>1752.68</v>
      </c>
      <c r="J264" s="81" t="s">
        <v>294</v>
      </c>
      <c r="K264" s="81" t="s">
        <v>182</v>
      </c>
      <c r="L264" s="81" t="s">
        <v>287</v>
      </c>
    </row>
    <row r="265" spans="1:14" x14ac:dyDescent="0.15">
      <c r="A265" s="80">
        <v>264</v>
      </c>
      <c r="B265" s="81" t="s">
        <v>810</v>
      </c>
      <c r="C265" s="81" t="s">
        <v>266</v>
      </c>
      <c r="D265" s="81" t="s">
        <v>267</v>
      </c>
      <c r="E265" s="81" t="s">
        <v>811</v>
      </c>
      <c r="F265" s="81" t="s">
        <v>269</v>
      </c>
      <c r="G265" s="82">
        <v>62.5</v>
      </c>
      <c r="H265" s="83">
        <v>2687.5</v>
      </c>
      <c r="I265" s="83">
        <v>2687.5</v>
      </c>
      <c r="J265" s="81" t="s">
        <v>297</v>
      </c>
      <c r="K265" s="81" t="s">
        <v>298</v>
      </c>
      <c r="L265" s="81" t="s">
        <v>272</v>
      </c>
    </row>
    <row r="266" spans="1:14" s="85" customFormat="1" x14ac:dyDescent="0.15">
      <c r="A266" s="80">
        <v>265</v>
      </c>
      <c r="B266" s="81" t="s">
        <v>812</v>
      </c>
      <c r="C266" s="81" t="s">
        <v>266</v>
      </c>
      <c r="D266" s="81" t="s">
        <v>267</v>
      </c>
      <c r="E266" s="81" t="s">
        <v>813</v>
      </c>
      <c r="F266" s="81" t="s">
        <v>285</v>
      </c>
      <c r="G266" s="82">
        <v>40.619999999999997</v>
      </c>
      <c r="H266" s="83">
        <v>1746.66</v>
      </c>
      <c r="I266" s="83">
        <v>1746.66</v>
      </c>
      <c r="J266" s="81" t="s">
        <v>183</v>
      </c>
      <c r="K266" s="81" t="s">
        <v>184</v>
      </c>
      <c r="L266" s="81" t="s">
        <v>287</v>
      </c>
      <c r="N266" s="87"/>
    </row>
    <row r="267" spans="1:14" x14ac:dyDescent="0.15">
      <c r="A267" s="80">
        <v>266</v>
      </c>
      <c r="B267" s="81" t="s">
        <v>814</v>
      </c>
      <c r="C267" s="81" t="s">
        <v>266</v>
      </c>
      <c r="D267" s="81" t="s">
        <v>267</v>
      </c>
      <c r="E267" s="81" t="s">
        <v>815</v>
      </c>
      <c r="F267" s="81" t="s">
        <v>285</v>
      </c>
      <c r="G267" s="82">
        <v>40.47</v>
      </c>
      <c r="H267" s="83">
        <v>1740.21</v>
      </c>
      <c r="I267" s="83">
        <v>1740.21</v>
      </c>
      <c r="J267" s="81" t="s">
        <v>185</v>
      </c>
      <c r="K267" s="81" t="s">
        <v>184</v>
      </c>
      <c r="L267" s="81" t="s">
        <v>287</v>
      </c>
    </row>
    <row r="268" spans="1:14" x14ac:dyDescent="0.15">
      <c r="A268" s="80">
        <v>267</v>
      </c>
      <c r="B268" s="81" t="s">
        <v>816</v>
      </c>
      <c r="C268" s="81" t="s">
        <v>266</v>
      </c>
      <c r="D268" s="81" t="s">
        <v>267</v>
      </c>
      <c r="E268" s="81" t="s">
        <v>817</v>
      </c>
      <c r="F268" s="81" t="s">
        <v>285</v>
      </c>
      <c r="G268" s="82">
        <v>40.47</v>
      </c>
      <c r="H268" s="83">
        <v>1740.21</v>
      </c>
      <c r="I268" s="83">
        <v>1740.21</v>
      </c>
      <c r="J268" s="81" t="s">
        <v>183</v>
      </c>
      <c r="K268" s="81" t="s">
        <v>184</v>
      </c>
      <c r="L268" s="81" t="s">
        <v>287</v>
      </c>
    </row>
    <row r="269" spans="1:14" s="85" customFormat="1" x14ac:dyDescent="0.15">
      <c r="A269" s="80">
        <v>268</v>
      </c>
      <c r="B269" s="81" t="s">
        <v>818</v>
      </c>
      <c r="C269" s="81" t="s">
        <v>266</v>
      </c>
      <c r="D269" s="81" t="s">
        <v>267</v>
      </c>
      <c r="E269" s="81" t="s">
        <v>819</v>
      </c>
      <c r="F269" s="81" t="s">
        <v>285</v>
      </c>
      <c r="G269" s="82">
        <v>40.65</v>
      </c>
      <c r="H269" s="83">
        <v>1747.95</v>
      </c>
      <c r="I269" s="83">
        <v>1747.95</v>
      </c>
      <c r="J269" s="81" t="s">
        <v>185</v>
      </c>
      <c r="K269" s="81" t="s">
        <v>184</v>
      </c>
      <c r="L269" s="81" t="s">
        <v>287</v>
      </c>
      <c r="N269" s="87"/>
    </row>
    <row r="270" spans="1:14" x14ac:dyDescent="0.15">
      <c r="A270" s="80">
        <v>269</v>
      </c>
      <c r="B270" s="81" t="s">
        <v>820</v>
      </c>
      <c r="C270" s="81" t="s">
        <v>266</v>
      </c>
      <c r="D270" s="81" t="s">
        <v>267</v>
      </c>
      <c r="E270" s="81" t="s">
        <v>821</v>
      </c>
      <c r="F270" s="81" t="s">
        <v>285</v>
      </c>
      <c r="G270" s="82">
        <v>40.65</v>
      </c>
      <c r="H270" s="83">
        <v>1747.95</v>
      </c>
      <c r="I270" s="83">
        <v>1747.95</v>
      </c>
      <c r="J270" s="81" t="s">
        <v>183</v>
      </c>
      <c r="K270" s="81" t="s">
        <v>184</v>
      </c>
      <c r="L270" s="81" t="s">
        <v>287</v>
      </c>
    </row>
    <row r="271" spans="1:14" x14ac:dyDescent="0.15">
      <c r="A271" s="80">
        <v>270</v>
      </c>
      <c r="B271" s="81" t="s">
        <v>822</v>
      </c>
      <c r="C271" s="81" t="s">
        <v>266</v>
      </c>
      <c r="D271" s="81" t="s">
        <v>267</v>
      </c>
      <c r="E271" s="81" t="s">
        <v>823</v>
      </c>
      <c r="F271" s="81" t="s">
        <v>285</v>
      </c>
      <c r="G271" s="82">
        <v>40.619999999999997</v>
      </c>
      <c r="H271" s="83">
        <v>1746.66</v>
      </c>
      <c r="I271" s="83">
        <v>1746.66</v>
      </c>
      <c r="J271" s="81" t="s">
        <v>185</v>
      </c>
      <c r="K271" s="81" t="s">
        <v>184</v>
      </c>
      <c r="L271" s="81" t="s">
        <v>287</v>
      </c>
    </row>
    <row r="272" spans="1:14" x14ac:dyDescent="0.15">
      <c r="A272" s="80">
        <v>271</v>
      </c>
      <c r="B272" s="81" t="s">
        <v>824</v>
      </c>
      <c r="C272" s="81" t="s">
        <v>266</v>
      </c>
      <c r="D272" s="81" t="s">
        <v>267</v>
      </c>
      <c r="E272" s="81" t="s">
        <v>825</v>
      </c>
      <c r="F272" s="81" t="s">
        <v>269</v>
      </c>
      <c r="G272" s="82">
        <v>61.33</v>
      </c>
      <c r="H272" s="83">
        <v>2637.19</v>
      </c>
      <c r="I272" s="83">
        <v>2637.19</v>
      </c>
      <c r="J272" s="81" t="s">
        <v>313</v>
      </c>
      <c r="K272" s="81" t="s">
        <v>314</v>
      </c>
      <c r="L272" s="81" t="s">
        <v>272</v>
      </c>
    </row>
    <row r="273" spans="1:14" x14ac:dyDescent="0.15">
      <c r="A273" s="80">
        <v>272</v>
      </c>
      <c r="B273" s="81" t="s">
        <v>826</v>
      </c>
      <c r="C273" s="81" t="s">
        <v>266</v>
      </c>
      <c r="D273" s="81" t="s">
        <v>267</v>
      </c>
      <c r="E273" s="81" t="s">
        <v>827</v>
      </c>
      <c r="F273" s="81" t="s">
        <v>285</v>
      </c>
      <c r="G273" s="82">
        <v>38.89</v>
      </c>
      <c r="H273" s="83">
        <v>1672.27</v>
      </c>
      <c r="I273" s="83">
        <v>1672.27</v>
      </c>
      <c r="J273" s="81" t="s">
        <v>186</v>
      </c>
      <c r="K273" s="81" t="s">
        <v>317</v>
      </c>
      <c r="L273" s="81" t="s">
        <v>287</v>
      </c>
    </row>
    <row r="274" spans="1:14" x14ac:dyDescent="0.15">
      <c r="A274" s="80">
        <v>273</v>
      </c>
      <c r="B274" s="81" t="s">
        <v>828</v>
      </c>
      <c r="C274" s="81" t="s">
        <v>266</v>
      </c>
      <c r="D274" s="81" t="s">
        <v>267</v>
      </c>
      <c r="E274" s="81" t="s">
        <v>829</v>
      </c>
      <c r="F274" s="81" t="s">
        <v>269</v>
      </c>
      <c r="G274" s="82">
        <v>61.18</v>
      </c>
      <c r="H274" s="83">
        <v>2630.74</v>
      </c>
      <c r="I274" s="83">
        <v>2630.74</v>
      </c>
      <c r="J274" s="81" t="s">
        <v>270</v>
      </c>
      <c r="K274" s="81" t="s">
        <v>271</v>
      </c>
      <c r="L274" s="81" t="s">
        <v>272</v>
      </c>
    </row>
    <row r="275" spans="1:14" x14ac:dyDescent="0.15">
      <c r="A275" s="80">
        <v>274</v>
      </c>
      <c r="B275" s="81" t="s">
        <v>830</v>
      </c>
      <c r="C275" s="81" t="s">
        <v>266</v>
      </c>
      <c r="D275" s="81" t="s">
        <v>267</v>
      </c>
      <c r="E275" s="81" t="s">
        <v>831</v>
      </c>
      <c r="F275" s="81" t="s">
        <v>269</v>
      </c>
      <c r="G275" s="82">
        <v>51.92</v>
      </c>
      <c r="H275" s="83">
        <v>2232.56</v>
      </c>
      <c r="I275" s="83">
        <v>2232.56</v>
      </c>
      <c r="J275" s="81" t="s">
        <v>180</v>
      </c>
      <c r="K275" s="81" t="s">
        <v>275</v>
      </c>
      <c r="L275" s="81" t="s">
        <v>276</v>
      </c>
    </row>
    <row r="276" spans="1:14" x14ac:dyDescent="0.15">
      <c r="A276" s="80">
        <v>275</v>
      </c>
      <c r="B276" s="81" t="s">
        <v>832</v>
      </c>
      <c r="C276" s="81" t="s">
        <v>266</v>
      </c>
      <c r="D276" s="81" t="s">
        <v>267</v>
      </c>
      <c r="E276" s="81" t="s">
        <v>833</v>
      </c>
      <c r="F276" s="81" t="s">
        <v>269</v>
      </c>
      <c r="G276" s="82">
        <v>51.92</v>
      </c>
      <c r="H276" s="83">
        <v>2232.56</v>
      </c>
      <c r="I276" s="83">
        <v>2232.56</v>
      </c>
      <c r="J276" s="81" t="s">
        <v>181</v>
      </c>
      <c r="K276" s="81" t="s">
        <v>275</v>
      </c>
      <c r="L276" s="81" t="s">
        <v>276</v>
      </c>
    </row>
    <row r="277" spans="1:14" x14ac:dyDescent="0.15">
      <c r="A277" s="80">
        <v>276</v>
      </c>
      <c r="B277" s="81" t="s">
        <v>834</v>
      </c>
      <c r="C277" s="81" t="s">
        <v>266</v>
      </c>
      <c r="D277" s="81" t="s">
        <v>267</v>
      </c>
      <c r="E277" s="81" t="s">
        <v>835</v>
      </c>
      <c r="F277" s="81" t="s">
        <v>269</v>
      </c>
      <c r="G277" s="82">
        <v>51.92</v>
      </c>
      <c r="H277" s="83">
        <v>2232.56</v>
      </c>
      <c r="I277" s="83">
        <v>2232.56</v>
      </c>
      <c r="J277" s="81" t="s">
        <v>180</v>
      </c>
      <c r="K277" s="81" t="s">
        <v>275</v>
      </c>
      <c r="L277" s="81" t="s">
        <v>276</v>
      </c>
    </row>
    <row r="278" spans="1:14" x14ac:dyDescent="0.15">
      <c r="A278" s="80">
        <v>277</v>
      </c>
      <c r="B278" s="81" t="s">
        <v>836</v>
      </c>
      <c r="C278" s="81" t="s">
        <v>266</v>
      </c>
      <c r="D278" s="81" t="s">
        <v>267</v>
      </c>
      <c r="E278" s="81" t="s">
        <v>837</v>
      </c>
      <c r="F278" s="81" t="s">
        <v>269</v>
      </c>
      <c r="G278" s="82">
        <v>51.92</v>
      </c>
      <c r="H278" s="83">
        <v>2232.56</v>
      </c>
      <c r="I278" s="83">
        <v>2232.56</v>
      </c>
      <c r="J278" s="81" t="s">
        <v>181</v>
      </c>
      <c r="K278" s="81" t="s">
        <v>275</v>
      </c>
      <c r="L278" s="81" t="s">
        <v>276</v>
      </c>
    </row>
    <row r="279" spans="1:14" x14ac:dyDescent="0.15">
      <c r="A279" s="80">
        <v>278</v>
      </c>
      <c r="B279" s="81" t="s">
        <v>838</v>
      </c>
      <c r="C279" s="81" t="s">
        <v>266</v>
      </c>
      <c r="D279" s="81" t="s">
        <v>267</v>
      </c>
      <c r="E279" s="81" t="s">
        <v>839</v>
      </c>
      <c r="F279" s="81" t="s">
        <v>285</v>
      </c>
      <c r="G279" s="82">
        <v>40.49</v>
      </c>
      <c r="H279" s="83">
        <v>1741.07</v>
      </c>
      <c r="I279" s="83">
        <v>1741.07</v>
      </c>
      <c r="J279" s="81" t="s">
        <v>286</v>
      </c>
      <c r="K279" s="81" t="s">
        <v>275</v>
      </c>
      <c r="L279" s="81" t="s">
        <v>287</v>
      </c>
    </row>
    <row r="280" spans="1:14" x14ac:dyDescent="0.15">
      <c r="A280" s="80">
        <v>279</v>
      </c>
      <c r="B280" s="81" t="s">
        <v>840</v>
      </c>
      <c r="C280" s="81" t="s">
        <v>266</v>
      </c>
      <c r="D280" s="81" t="s">
        <v>267</v>
      </c>
      <c r="E280" s="81" t="s">
        <v>841</v>
      </c>
      <c r="F280" s="81" t="s">
        <v>269</v>
      </c>
      <c r="G280" s="82">
        <v>62.34</v>
      </c>
      <c r="H280" s="83">
        <v>2680.62</v>
      </c>
      <c r="I280" s="83">
        <v>2680.62</v>
      </c>
      <c r="J280" s="81" t="s">
        <v>290</v>
      </c>
      <c r="K280" s="81" t="s">
        <v>291</v>
      </c>
      <c r="L280" s="81" t="s">
        <v>272</v>
      </c>
    </row>
    <row r="281" spans="1:14" x14ac:dyDescent="0.15">
      <c r="A281" s="80">
        <v>280</v>
      </c>
      <c r="B281" s="81" t="s">
        <v>842</v>
      </c>
      <c r="C281" s="81" t="s">
        <v>266</v>
      </c>
      <c r="D281" s="81" t="s">
        <v>267</v>
      </c>
      <c r="E281" s="81" t="s">
        <v>843</v>
      </c>
      <c r="F281" s="81" t="s">
        <v>285</v>
      </c>
      <c r="G281" s="82">
        <v>40.76</v>
      </c>
      <c r="H281" s="83">
        <v>1752.68</v>
      </c>
      <c r="I281" s="83">
        <v>1752.68</v>
      </c>
      <c r="J281" s="81" t="s">
        <v>294</v>
      </c>
      <c r="K281" s="81" t="s">
        <v>182</v>
      </c>
      <c r="L281" s="81" t="s">
        <v>287</v>
      </c>
    </row>
    <row r="282" spans="1:14" x14ac:dyDescent="0.15">
      <c r="A282" s="80">
        <v>281</v>
      </c>
      <c r="B282" s="81" t="s">
        <v>844</v>
      </c>
      <c r="C282" s="81" t="s">
        <v>266</v>
      </c>
      <c r="D282" s="81" t="s">
        <v>267</v>
      </c>
      <c r="E282" s="81" t="s">
        <v>845</v>
      </c>
      <c r="F282" s="81" t="s">
        <v>269</v>
      </c>
      <c r="G282" s="82">
        <v>62.5</v>
      </c>
      <c r="H282" s="83">
        <v>2687.5</v>
      </c>
      <c r="I282" s="83">
        <v>2687.5</v>
      </c>
      <c r="J282" s="81" t="s">
        <v>297</v>
      </c>
      <c r="K282" s="81" t="s">
        <v>298</v>
      </c>
      <c r="L282" s="81" t="s">
        <v>272</v>
      </c>
    </row>
    <row r="283" spans="1:14" s="85" customFormat="1" x14ac:dyDescent="0.15">
      <c r="A283" s="80">
        <v>282</v>
      </c>
      <c r="B283" s="81" t="s">
        <v>846</v>
      </c>
      <c r="C283" s="81" t="s">
        <v>266</v>
      </c>
      <c r="D283" s="81" t="s">
        <v>267</v>
      </c>
      <c r="E283" s="81" t="s">
        <v>847</v>
      </c>
      <c r="F283" s="81" t="s">
        <v>285</v>
      </c>
      <c r="G283" s="82">
        <v>40.619999999999997</v>
      </c>
      <c r="H283" s="83">
        <v>1746.66</v>
      </c>
      <c r="I283" s="83">
        <v>1746.66</v>
      </c>
      <c r="J283" s="81" t="s">
        <v>183</v>
      </c>
      <c r="K283" s="81" t="s">
        <v>184</v>
      </c>
      <c r="L283" s="81" t="s">
        <v>287</v>
      </c>
      <c r="N283" s="87"/>
    </row>
    <row r="284" spans="1:14" s="85" customFormat="1" x14ac:dyDescent="0.15">
      <c r="A284" s="80">
        <v>283</v>
      </c>
      <c r="B284" s="81" t="s">
        <v>848</v>
      </c>
      <c r="C284" s="81" t="s">
        <v>266</v>
      </c>
      <c r="D284" s="81" t="s">
        <v>267</v>
      </c>
      <c r="E284" s="81" t="s">
        <v>849</v>
      </c>
      <c r="F284" s="81" t="s">
        <v>285</v>
      </c>
      <c r="G284" s="82">
        <v>40.47</v>
      </c>
      <c r="H284" s="83">
        <v>1740.21</v>
      </c>
      <c r="I284" s="83">
        <v>1740.21</v>
      </c>
      <c r="J284" s="81" t="s">
        <v>185</v>
      </c>
      <c r="K284" s="81" t="s">
        <v>184</v>
      </c>
      <c r="L284" s="81" t="s">
        <v>287</v>
      </c>
      <c r="N284" s="87"/>
    </row>
    <row r="285" spans="1:14" s="85" customFormat="1" x14ac:dyDescent="0.15">
      <c r="A285" s="80">
        <v>284</v>
      </c>
      <c r="B285" s="81" t="s">
        <v>850</v>
      </c>
      <c r="C285" s="81" t="s">
        <v>266</v>
      </c>
      <c r="D285" s="81" t="s">
        <v>267</v>
      </c>
      <c r="E285" s="81" t="s">
        <v>851</v>
      </c>
      <c r="F285" s="81" t="s">
        <v>285</v>
      </c>
      <c r="G285" s="82">
        <v>40.47</v>
      </c>
      <c r="H285" s="83">
        <v>1740.21</v>
      </c>
      <c r="I285" s="83">
        <v>1740.21</v>
      </c>
      <c r="J285" s="81" t="s">
        <v>183</v>
      </c>
      <c r="K285" s="81" t="s">
        <v>184</v>
      </c>
      <c r="L285" s="81" t="s">
        <v>287</v>
      </c>
      <c r="N285" s="87"/>
    </row>
    <row r="286" spans="1:14" x14ac:dyDescent="0.15">
      <c r="A286" s="80">
        <v>285</v>
      </c>
      <c r="B286" s="81" t="s">
        <v>852</v>
      </c>
      <c r="C286" s="81" t="s">
        <v>266</v>
      </c>
      <c r="D286" s="81" t="s">
        <v>267</v>
      </c>
      <c r="E286" s="81" t="s">
        <v>853</v>
      </c>
      <c r="F286" s="81" t="s">
        <v>285</v>
      </c>
      <c r="G286" s="82">
        <v>40.65</v>
      </c>
      <c r="H286" s="83">
        <v>1747.95</v>
      </c>
      <c r="I286" s="83">
        <v>1747.95</v>
      </c>
      <c r="J286" s="81" t="s">
        <v>185</v>
      </c>
      <c r="K286" s="81" t="s">
        <v>184</v>
      </c>
      <c r="L286" s="81" t="s">
        <v>287</v>
      </c>
    </row>
    <row r="287" spans="1:14" x14ac:dyDescent="0.15">
      <c r="A287" s="80">
        <v>286</v>
      </c>
      <c r="B287" s="81" t="s">
        <v>854</v>
      </c>
      <c r="C287" s="81" t="s">
        <v>266</v>
      </c>
      <c r="D287" s="81" t="s">
        <v>267</v>
      </c>
      <c r="E287" s="81" t="s">
        <v>855</v>
      </c>
      <c r="F287" s="81" t="s">
        <v>285</v>
      </c>
      <c r="G287" s="82">
        <v>40.65</v>
      </c>
      <c r="H287" s="83">
        <v>1747.95</v>
      </c>
      <c r="I287" s="83">
        <v>1747.95</v>
      </c>
      <c r="J287" s="81" t="s">
        <v>183</v>
      </c>
      <c r="K287" s="81" t="s">
        <v>184</v>
      </c>
      <c r="L287" s="81" t="s">
        <v>287</v>
      </c>
    </row>
    <row r="288" spans="1:14" x14ac:dyDescent="0.15">
      <c r="A288" s="80">
        <v>287</v>
      </c>
      <c r="B288" s="81" t="s">
        <v>856</v>
      </c>
      <c r="C288" s="81" t="s">
        <v>266</v>
      </c>
      <c r="D288" s="81" t="s">
        <v>267</v>
      </c>
      <c r="E288" s="81" t="s">
        <v>857</v>
      </c>
      <c r="F288" s="81" t="s">
        <v>285</v>
      </c>
      <c r="G288" s="82">
        <v>40.619999999999997</v>
      </c>
      <c r="H288" s="83">
        <v>1746.66</v>
      </c>
      <c r="I288" s="83">
        <v>1746.66</v>
      </c>
      <c r="J288" s="81" t="s">
        <v>185</v>
      </c>
      <c r="K288" s="81" t="s">
        <v>184</v>
      </c>
      <c r="L288" s="81" t="s">
        <v>287</v>
      </c>
    </row>
    <row r="289" spans="1:14" x14ac:dyDescent="0.15">
      <c r="A289" s="80">
        <v>288</v>
      </c>
      <c r="B289" s="81" t="s">
        <v>858</v>
      </c>
      <c r="C289" s="81" t="s">
        <v>266</v>
      </c>
      <c r="D289" s="81" t="s">
        <v>267</v>
      </c>
      <c r="E289" s="81" t="s">
        <v>859</v>
      </c>
      <c r="F289" s="81" t="s">
        <v>269</v>
      </c>
      <c r="G289" s="82">
        <v>61.33</v>
      </c>
      <c r="H289" s="83">
        <v>2637.19</v>
      </c>
      <c r="I289" s="83">
        <v>2637.19</v>
      </c>
      <c r="J289" s="81" t="s">
        <v>313</v>
      </c>
      <c r="K289" s="81" t="s">
        <v>314</v>
      </c>
      <c r="L289" s="81" t="s">
        <v>272</v>
      </c>
    </row>
    <row r="290" spans="1:14" x14ac:dyDescent="0.15">
      <c r="A290" s="80">
        <v>289</v>
      </c>
      <c r="B290" s="81" t="s">
        <v>860</v>
      </c>
      <c r="C290" s="81" t="s">
        <v>266</v>
      </c>
      <c r="D290" s="81" t="s">
        <v>267</v>
      </c>
      <c r="E290" s="81" t="s">
        <v>861</v>
      </c>
      <c r="F290" s="81" t="s">
        <v>285</v>
      </c>
      <c r="G290" s="82">
        <v>38.89</v>
      </c>
      <c r="H290" s="83">
        <v>1672.27</v>
      </c>
      <c r="I290" s="83">
        <v>1672.27</v>
      </c>
      <c r="J290" s="81" t="s">
        <v>186</v>
      </c>
      <c r="K290" s="81" t="s">
        <v>317</v>
      </c>
      <c r="L290" s="81" t="s">
        <v>287</v>
      </c>
    </row>
    <row r="291" spans="1:14" x14ac:dyDescent="0.15">
      <c r="A291" s="80">
        <v>290</v>
      </c>
      <c r="B291" s="81" t="s">
        <v>862</v>
      </c>
      <c r="C291" s="81" t="s">
        <v>266</v>
      </c>
      <c r="D291" s="81" t="s">
        <v>267</v>
      </c>
      <c r="E291" s="81" t="s">
        <v>863</v>
      </c>
      <c r="F291" s="81" t="s">
        <v>269</v>
      </c>
      <c r="G291" s="82">
        <v>61.18</v>
      </c>
      <c r="H291" s="83">
        <v>2630.74</v>
      </c>
      <c r="I291" s="83">
        <v>2630.74</v>
      </c>
      <c r="J291" s="81" t="s">
        <v>270</v>
      </c>
      <c r="K291" s="81" t="s">
        <v>271</v>
      </c>
      <c r="L291" s="81" t="s">
        <v>272</v>
      </c>
    </row>
    <row r="292" spans="1:14" x14ac:dyDescent="0.15">
      <c r="A292" s="80">
        <v>291</v>
      </c>
      <c r="B292" s="81" t="s">
        <v>864</v>
      </c>
      <c r="C292" s="81" t="s">
        <v>266</v>
      </c>
      <c r="D292" s="81" t="s">
        <v>267</v>
      </c>
      <c r="E292" s="81" t="s">
        <v>865</v>
      </c>
      <c r="F292" s="81" t="s">
        <v>269</v>
      </c>
      <c r="G292" s="82">
        <v>51.92</v>
      </c>
      <c r="H292" s="83">
        <v>2232.56</v>
      </c>
      <c r="I292" s="83">
        <v>2232.56</v>
      </c>
      <c r="J292" s="81" t="s">
        <v>180</v>
      </c>
      <c r="K292" s="81" t="s">
        <v>275</v>
      </c>
      <c r="L292" s="81" t="s">
        <v>276</v>
      </c>
    </row>
    <row r="293" spans="1:14" x14ac:dyDescent="0.15">
      <c r="A293" s="80">
        <v>292</v>
      </c>
      <c r="B293" s="81" t="s">
        <v>866</v>
      </c>
      <c r="C293" s="81" t="s">
        <v>266</v>
      </c>
      <c r="D293" s="81" t="s">
        <v>267</v>
      </c>
      <c r="E293" s="81" t="s">
        <v>867</v>
      </c>
      <c r="F293" s="81" t="s">
        <v>269</v>
      </c>
      <c r="G293" s="82">
        <v>51.92</v>
      </c>
      <c r="H293" s="83">
        <v>2232.56</v>
      </c>
      <c r="I293" s="83">
        <v>2232.56</v>
      </c>
      <c r="J293" s="81" t="s">
        <v>181</v>
      </c>
      <c r="K293" s="81" t="s">
        <v>275</v>
      </c>
      <c r="L293" s="81" t="s">
        <v>276</v>
      </c>
    </row>
    <row r="294" spans="1:14" x14ac:dyDescent="0.15">
      <c r="A294" s="80">
        <v>293</v>
      </c>
      <c r="B294" s="81" t="s">
        <v>868</v>
      </c>
      <c r="C294" s="81" t="s">
        <v>266</v>
      </c>
      <c r="D294" s="81" t="s">
        <v>267</v>
      </c>
      <c r="E294" s="81" t="s">
        <v>869</v>
      </c>
      <c r="F294" s="81" t="s">
        <v>269</v>
      </c>
      <c r="G294" s="82">
        <v>51.92</v>
      </c>
      <c r="H294" s="83">
        <v>2232.56</v>
      </c>
      <c r="I294" s="83">
        <v>2232.56</v>
      </c>
      <c r="J294" s="81" t="s">
        <v>180</v>
      </c>
      <c r="K294" s="81" t="s">
        <v>275</v>
      </c>
      <c r="L294" s="81" t="s">
        <v>276</v>
      </c>
    </row>
    <row r="295" spans="1:14" x14ac:dyDescent="0.15">
      <c r="A295" s="80">
        <v>294</v>
      </c>
      <c r="B295" s="81" t="s">
        <v>870</v>
      </c>
      <c r="C295" s="81" t="s">
        <v>266</v>
      </c>
      <c r="D295" s="81" t="s">
        <v>267</v>
      </c>
      <c r="E295" s="81" t="s">
        <v>871</v>
      </c>
      <c r="F295" s="81" t="s">
        <v>269</v>
      </c>
      <c r="G295" s="82">
        <v>51.92</v>
      </c>
      <c r="H295" s="83">
        <v>2232.56</v>
      </c>
      <c r="I295" s="83">
        <v>2232.56</v>
      </c>
      <c r="J295" s="81" t="s">
        <v>181</v>
      </c>
      <c r="K295" s="81" t="s">
        <v>275</v>
      </c>
      <c r="L295" s="81" t="s">
        <v>276</v>
      </c>
    </row>
    <row r="296" spans="1:14" x14ac:dyDescent="0.15">
      <c r="A296" s="80">
        <v>295</v>
      </c>
      <c r="B296" s="81" t="s">
        <v>872</v>
      </c>
      <c r="C296" s="81" t="s">
        <v>266</v>
      </c>
      <c r="D296" s="81" t="s">
        <v>267</v>
      </c>
      <c r="E296" s="81" t="s">
        <v>873</v>
      </c>
      <c r="F296" s="81" t="s">
        <v>285</v>
      </c>
      <c r="G296" s="82">
        <v>40.49</v>
      </c>
      <c r="H296" s="83">
        <v>1741.07</v>
      </c>
      <c r="I296" s="83">
        <v>1741.07</v>
      </c>
      <c r="J296" s="81" t="s">
        <v>286</v>
      </c>
      <c r="K296" s="81" t="s">
        <v>275</v>
      </c>
      <c r="L296" s="81" t="s">
        <v>287</v>
      </c>
    </row>
    <row r="297" spans="1:14" x14ac:dyDescent="0.15">
      <c r="A297" s="80">
        <v>296</v>
      </c>
      <c r="B297" s="81" t="s">
        <v>874</v>
      </c>
      <c r="C297" s="81" t="s">
        <v>266</v>
      </c>
      <c r="D297" s="81" t="s">
        <v>267</v>
      </c>
      <c r="E297" s="81" t="s">
        <v>875</v>
      </c>
      <c r="F297" s="81" t="s">
        <v>269</v>
      </c>
      <c r="G297" s="82">
        <v>62.34</v>
      </c>
      <c r="H297" s="83">
        <v>2680.62</v>
      </c>
      <c r="I297" s="83">
        <v>2680.62</v>
      </c>
      <c r="J297" s="81" t="s">
        <v>290</v>
      </c>
      <c r="K297" s="81" t="s">
        <v>291</v>
      </c>
      <c r="L297" s="81" t="s">
        <v>272</v>
      </c>
    </row>
    <row r="298" spans="1:14" x14ac:dyDescent="0.15">
      <c r="A298" s="80">
        <v>297</v>
      </c>
      <c r="B298" s="81" t="s">
        <v>876</v>
      </c>
      <c r="C298" s="81" t="s">
        <v>266</v>
      </c>
      <c r="D298" s="81" t="s">
        <v>267</v>
      </c>
      <c r="E298" s="81" t="s">
        <v>877</v>
      </c>
      <c r="F298" s="81" t="s">
        <v>285</v>
      </c>
      <c r="G298" s="82">
        <v>40.76</v>
      </c>
      <c r="H298" s="83">
        <v>1752.68</v>
      </c>
      <c r="I298" s="83">
        <v>1752.68</v>
      </c>
      <c r="J298" s="81" t="s">
        <v>294</v>
      </c>
      <c r="K298" s="81" t="s">
        <v>182</v>
      </c>
      <c r="L298" s="81" t="s">
        <v>287</v>
      </c>
    </row>
    <row r="299" spans="1:14" x14ac:dyDescent="0.15">
      <c r="A299" s="80">
        <v>298</v>
      </c>
      <c r="B299" s="81" t="s">
        <v>878</v>
      </c>
      <c r="C299" s="81" t="s">
        <v>266</v>
      </c>
      <c r="D299" s="81" t="s">
        <v>267</v>
      </c>
      <c r="E299" s="81" t="s">
        <v>879</v>
      </c>
      <c r="F299" s="81" t="s">
        <v>269</v>
      </c>
      <c r="G299" s="82">
        <v>62.5</v>
      </c>
      <c r="H299" s="83">
        <v>2687.5</v>
      </c>
      <c r="I299" s="83">
        <v>2687.5</v>
      </c>
      <c r="J299" s="81" t="s">
        <v>297</v>
      </c>
      <c r="K299" s="81" t="s">
        <v>298</v>
      </c>
      <c r="L299" s="81" t="s">
        <v>272</v>
      </c>
    </row>
    <row r="300" spans="1:14" s="85" customFormat="1" x14ac:dyDescent="0.15">
      <c r="A300" s="80">
        <v>299</v>
      </c>
      <c r="B300" s="81" t="s">
        <v>880</v>
      </c>
      <c r="C300" s="81" t="s">
        <v>266</v>
      </c>
      <c r="D300" s="81" t="s">
        <v>267</v>
      </c>
      <c r="E300" s="81" t="s">
        <v>881</v>
      </c>
      <c r="F300" s="81" t="s">
        <v>285</v>
      </c>
      <c r="G300" s="82">
        <v>40.619999999999997</v>
      </c>
      <c r="H300" s="83">
        <v>1746.66</v>
      </c>
      <c r="I300" s="83">
        <v>1746.66</v>
      </c>
      <c r="J300" s="81" t="s">
        <v>183</v>
      </c>
      <c r="K300" s="81" t="s">
        <v>184</v>
      </c>
      <c r="L300" s="81" t="s">
        <v>287</v>
      </c>
      <c r="N300" s="87"/>
    </row>
    <row r="301" spans="1:14" s="85" customFormat="1" x14ac:dyDescent="0.15">
      <c r="A301" s="80">
        <v>300</v>
      </c>
      <c r="B301" s="81" t="s">
        <v>882</v>
      </c>
      <c r="C301" s="81" t="s">
        <v>266</v>
      </c>
      <c r="D301" s="81" t="s">
        <v>267</v>
      </c>
      <c r="E301" s="81" t="s">
        <v>883</v>
      </c>
      <c r="F301" s="81" t="s">
        <v>285</v>
      </c>
      <c r="G301" s="82">
        <v>40.47</v>
      </c>
      <c r="H301" s="83">
        <v>1740.21</v>
      </c>
      <c r="I301" s="83">
        <v>1740.21</v>
      </c>
      <c r="J301" s="81" t="s">
        <v>185</v>
      </c>
      <c r="K301" s="81" t="s">
        <v>184</v>
      </c>
      <c r="L301" s="81" t="s">
        <v>287</v>
      </c>
      <c r="N301" s="87"/>
    </row>
    <row r="302" spans="1:14" x14ac:dyDescent="0.15">
      <c r="A302" s="80">
        <v>301</v>
      </c>
      <c r="B302" s="81" t="s">
        <v>884</v>
      </c>
      <c r="C302" s="81" t="s">
        <v>266</v>
      </c>
      <c r="D302" s="81" t="s">
        <v>267</v>
      </c>
      <c r="E302" s="81" t="s">
        <v>885</v>
      </c>
      <c r="F302" s="81" t="s">
        <v>285</v>
      </c>
      <c r="G302" s="82">
        <v>40.47</v>
      </c>
      <c r="H302" s="83">
        <v>1740.21</v>
      </c>
      <c r="I302" s="83">
        <v>1740.21</v>
      </c>
      <c r="J302" s="81" t="s">
        <v>183</v>
      </c>
      <c r="K302" s="81" t="s">
        <v>184</v>
      </c>
      <c r="L302" s="81" t="s">
        <v>287</v>
      </c>
    </row>
    <row r="303" spans="1:14" x14ac:dyDescent="0.15">
      <c r="A303" s="80">
        <v>302</v>
      </c>
      <c r="B303" s="81" t="s">
        <v>886</v>
      </c>
      <c r="C303" s="81" t="s">
        <v>266</v>
      </c>
      <c r="D303" s="81" t="s">
        <v>267</v>
      </c>
      <c r="E303" s="81" t="s">
        <v>887</v>
      </c>
      <c r="F303" s="81" t="s">
        <v>285</v>
      </c>
      <c r="G303" s="82">
        <v>40.65</v>
      </c>
      <c r="H303" s="83">
        <v>1747.95</v>
      </c>
      <c r="I303" s="83">
        <v>1747.95</v>
      </c>
      <c r="J303" s="81" t="s">
        <v>185</v>
      </c>
      <c r="K303" s="81" t="s">
        <v>184</v>
      </c>
      <c r="L303" s="81" t="s">
        <v>287</v>
      </c>
    </row>
    <row r="304" spans="1:14" x14ac:dyDescent="0.15">
      <c r="A304" s="80">
        <v>303</v>
      </c>
      <c r="B304" s="81" t="s">
        <v>888</v>
      </c>
      <c r="C304" s="81" t="s">
        <v>266</v>
      </c>
      <c r="D304" s="81" t="s">
        <v>267</v>
      </c>
      <c r="E304" s="81" t="s">
        <v>889</v>
      </c>
      <c r="F304" s="81" t="s">
        <v>285</v>
      </c>
      <c r="G304" s="82">
        <v>40.65</v>
      </c>
      <c r="H304" s="83">
        <v>1747.95</v>
      </c>
      <c r="I304" s="83">
        <v>1747.95</v>
      </c>
      <c r="J304" s="81" t="s">
        <v>183</v>
      </c>
      <c r="K304" s="81" t="s">
        <v>184</v>
      </c>
      <c r="L304" s="81" t="s">
        <v>287</v>
      </c>
    </row>
    <row r="305" spans="1:14" x14ac:dyDescent="0.15">
      <c r="A305" s="80">
        <v>304</v>
      </c>
      <c r="B305" s="81" t="s">
        <v>890</v>
      </c>
      <c r="C305" s="81" t="s">
        <v>266</v>
      </c>
      <c r="D305" s="81" t="s">
        <v>267</v>
      </c>
      <c r="E305" s="81" t="s">
        <v>891</v>
      </c>
      <c r="F305" s="81" t="s">
        <v>285</v>
      </c>
      <c r="G305" s="82">
        <v>40.619999999999997</v>
      </c>
      <c r="H305" s="83">
        <v>1746.66</v>
      </c>
      <c r="I305" s="83">
        <v>1746.66</v>
      </c>
      <c r="J305" s="81" t="s">
        <v>185</v>
      </c>
      <c r="K305" s="81" t="s">
        <v>184</v>
      </c>
      <c r="L305" s="81" t="s">
        <v>287</v>
      </c>
    </row>
    <row r="306" spans="1:14" x14ac:dyDescent="0.15">
      <c r="A306" s="80">
        <v>305</v>
      </c>
      <c r="B306" s="81" t="s">
        <v>892</v>
      </c>
      <c r="C306" s="81" t="s">
        <v>266</v>
      </c>
      <c r="D306" s="81" t="s">
        <v>267</v>
      </c>
      <c r="E306" s="81" t="s">
        <v>893</v>
      </c>
      <c r="F306" s="81" t="s">
        <v>269</v>
      </c>
      <c r="G306" s="82">
        <v>61.33</v>
      </c>
      <c r="H306" s="83">
        <v>2637.19</v>
      </c>
      <c r="I306" s="83">
        <v>2637.19</v>
      </c>
      <c r="J306" s="81" t="s">
        <v>313</v>
      </c>
      <c r="K306" s="81" t="s">
        <v>314</v>
      </c>
      <c r="L306" s="81" t="s">
        <v>272</v>
      </c>
    </row>
    <row r="307" spans="1:14" x14ac:dyDescent="0.15">
      <c r="A307" s="80">
        <v>306</v>
      </c>
      <c r="B307" s="81" t="s">
        <v>894</v>
      </c>
      <c r="C307" s="81" t="s">
        <v>266</v>
      </c>
      <c r="D307" s="81" t="s">
        <v>267</v>
      </c>
      <c r="E307" s="81" t="s">
        <v>895</v>
      </c>
      <c r="F307" s="81" t="s">
        <v>285</v>
      </c>
      <c r="G307" s="82">
        <v>38.89</v>
      </c>
      <c r="H307" s="83">
        <v>1672.27</v>
      </c>
      <c r="I307" s="83">
        <v>1672.27</v>
      </c>
      <c r="J307" s="81" t="s">
        <v>186</v>
      </c>
      <c r="K307" s="81" t="s">
        <v>317</v>
      </c>
      <c r="L307" s="81" t="s">
        <v>287</v>
      </c>
    </row>
    <row r="308" spans="1:14" x14ac:dyDescent="0.15">
      <c r="A308" s="80">
        <v>307</v>
      </c>
      <c r="B308" s="81" t="s">
        <v>896</v>
      </c>
      <c r="C308" s="81" t="s">
        <v>266</v>
      </c>
      <c r="D308" s="81" t="s">
        <v>267</v>
      </c>
      <c r="E308" s="81" t="s">
        <v>897</v>
      </c>
      <c r="F308" s="81" t="s">
        <v>269</v>
      </c>
      <c r="G308" s="82">
        <v>61.18</v>
      </c>
      <c r="H308" s="83">
        <v>2630.74</v>
      </c>
      <c r="I308" s="83">
        <v>2630.74</v>
      </c>
      <c r="J308" s="81" t="s">
        <v>270</v>
      </c>
      <c r="K308" s="81" t="s">
        <v>271</v>
      </c>
      <c r="L308" s="81" t="s">
        <v>272</v>
      </c>
    </row>
    <row r="309" spans="1:14" x14ac:dyDescent="0.15">
      <c r="A309" s="80">
        <v>308</v>
      </c>
      <c r="B309" s="81" t="s">
        <v>898</v>
      </c>
      <c r="C309" s="81" t="s">
        <v>266</v>
      </c>
      <c r="D309" s="81" t="s">
        <v>267</v>
      </c>
      <c r="E309" s="81" t="s">
        <v>899</v>
      </c>
      <c r="F309" s="81" t="s">
        <v>269</v>
      </c>
      <c r="G309" s="82">
        <v>51.92</v>
      </c>
      <c r="H309" s="83">
        <v>2232.56</v>
      </c>
      <c r="I309" s="83">
        <v>2232.56</v>
      </c>
      <c r="J309" s="81" t="s">
        <v>180</v>
      </c>
      <c r="K309" s="81" t="s">
        <v>275</v>
      </c>
      <c r="L309" s="81" t="s">
        <v>276</v>
      </c>
    </row>
    <row r="310" spans="1:14" x14ac:dyDescent="0.15">
      <c r="A310" s="80">
        <v>309</v>
      </c>
      <c r="B310" s="81" t="s">
        <v>900</v>
      </c>
      <c r="C310" s="80" t="s">
        <v>266</v>
      </c>
      <c r="D310" s="80" t="s">
        <v>267</v>
      </c>
      <c r="E310" s="80" t="s">
        <v>901</v>
      </c>
      <c r="F310" s="80" t="s">
        <v>269</v>
      </c>
      <c r="G310" s="81">
        <v>51.92</v>
      </c>
      <c r="H310" s="81">
        <v>2232.56</v>
      </c>
      <c r="I310" s="81">
        <v>2232.56</v>
      </c>
      <c r="J310" s="81" t="s">
        <v>181</v>
      </c>
      <c r="K310" s="81" t="s">
        <v>275</v>
      </c>
      <c r="L310" s="81" t="s">
        <v>276</v>
      </c>
    </row>
    <row r="311" spans="1:14" x14ac:dyDescent="0.15">
      <c r="A311" s="80">
        <v>310</v>
      </c>
      <c r="B311" s="81" t="s">
        <v>902</v>
      </c>
      <c r="C311" s="81" t="s">
        <v>266</v>
      </c>
      <c r="D311" s="81" t="s">
        <v>267</v>
      </c>
      <c r="E311" s="81" t="s">
        <v>903</v>
      </c>
      <c r="F311" s="81" t="s">
        <v>269</v>
      </c>
      <c r="G311" s="82">
        <v>51.92</v>
      </c>
      <c r="H311" s="83">
        <v>2232.56</v>
      </c>
      <c r="I311" s="83">
        <v>2232.56</v>
      </c>
      <c r="J311" s="81" t="s">
        <v>180</v>
      </c>
      <c r="K311" s="81" t="s">
        <v>275</v>
      </c>
      <c r="L311" s="81" t="s">
        <v>276</v>
      </c>
    </row>
    <row r="312" spans="1:14" x14ac:dyDescent="0.15">
      <c r="A312" s="80">
        <v>311</v>
      </c>
      <c r="B312" s="81" t="s">
        <v>904</v>
      </c>
      <c r="C312" s="81" t="s">
        <v>266</v>
      </c>
      <c r="D312" s="81" t="s">
        <v>267</v>
      </c>
      <c r="E312" s="81" t="s">
        <v>905</v>
      </c>
      <c r="F312" s="81" t="s">
        <v>269</v>
      </c>
      <c r="G312" s="82">
        <v>51.92</v>
      </c>
      <c r="H312" s="83">
        <v>2232.56</v>
      </c>
      <c r="I312" s="83">
        <v>2232.56</v>
      </c>
      <c r="J312" s="81" t="s">
        <v>181</v>
      </c>
      <c r="K312" s="81" t="s">
        <v>275</v>
      </c>
      <c r="L312" s="81" t="s">
        <v>276</v>
      </c>
    </row>
    <row r="313" spans="1:14" x14ac:dyDescent="0.15">
      <c r="A313" s="80">
        <v>312</v>
      </c>
      <c r="B313" s="81" t="s">
        <v>906</v>
      </c>
      <c r="C313" s="81" t="s">
        <v>266</v>
      </c>
      <c r="D313" s="81" t="s">
        <v>267</v>
      </c>
      <c r="E313" s="81" t="s">
        <v>907</v>
      </c>
      <c r="F313" s="81" t="s">
        <v>285</v>
      </c>
      <c r="G313" s="82">
        <v>40.49</v>
      </c>
      <c r="H313" s="83">
        <v>1741.07</v>
      </c>
      <c r="I313" s="83">
        <v>1741.07</v>
      </c>
      <c r="J313" s="81" t="s">
        <v>286</v>
      </c>
      <c r="K313" s="81" t="s">
        <v>275</v>
      </c>
      <c r="L313" s="81" t="s">
        <v>287</v>
      </c>
    </row>
    <row r="314" spans="1:14" x14ac:dyDescent="0.15">
      <c r="A314" s="80">
        <v>313</v>
      </c>
      <c r="B314" s="81" t="s">
        <v>908</v>
      </c>
      <c r="C314" s="81" t="s">
        <v>266</v>
      </c>
      <c r="D314" s="81" t="s">
        <v>267</v>
      </c>
      <c r="E314" s="81" t="s">
        <v>909</v>
      </c>
      <c r="F314" s="81" t="s">
        <v>269</v>
      </c>
      <c r="G314" s="82">
        <v>62.34</v>
      </c>
      <c r="H314" s="83">
        <v>2680.62</v>
      </c>
      <c r="I314" s="83">
        <v>2680.62</v>
      </c>
      <c r="J314" s="81" t="s">
        <v>290</v>
      </c>
      <c r="K314" s="81" t="s">
        <v>291</v>
      </c>
      <c r="L314" s="81" t="s">
        <v>272</v>
      </c>
    </row>
    <row r="315" spans="1:14" x14ac:dyDescent="0.15">
      <c r="A315" s="80">
        <v>314</v>
      </c>
      <c r="B315" s="81" t="s">
        <v>910</v>
      </c>
      <c r="C315" s="81" t="s">
        <v>266</v>
      </c>
      <c r="D315" s="81" t="s">
        <v>267</v>
      </c>
      <c r="E315" s="81" t="s">
        <v>911</v>
      </c>
      <c r="F315" s="81" t="s">
        <v>285</v>
      </c>
      <c r="G315" s="82">
        <v>40.76</v>
      </c>
      <c r="H315" s="83">
        <v>1752.68</v>
      </c>
      <c r="I315" s="83">
        <v>1752.68</v>
      </c>
      <c r="J315" s="81" t="s">
        <v>294</v>
      </c>
      <c r="K315" s="81" t="s">
        <v>182</v>
      </c>
      <c r="L315" s="81" t="s">
        <v>287</v>
      </c>
    </row>
    <row r="316" spans="1:14" x14ac:dyDescent="0.15">
      <c r="A316" s="80">
        <v>315</v>
      </c>
      <c r="B316" s="81" t="s">
        <v>912</v>
      </c>
      <c r="C316" s="81" t="s">
        <v>266</v>
      </c>
      <c r="D316" s="81" t="s">
        <v>267</v>
      </c>
      <c r="E316" s="81" t="s">
        <v>913</v>
      </c>
      <c r="F316" s="81" t="s">
        <v>269</v>
      </c>
      <c r="G316" s="82">
        <v>62.5</v>
      </c>
      <c r="H316" s="83">
        <v>2687.5</v>
      </c>
      <c r="I316" s="83">
        <v>2687.5</v>
      </c>
      <c r="J316" s="81" t="s">
        <v>297</v>
      </c>
      <c r="K316" s="81" t="s">
        <v>298</v>
      </c>
      <c r="L316" s="81" t="s">
        <v>272</v>
      </c>
    </row>
    <row r="317" spans="1:14" s="85" customFormat="1" x14ac:dyDescent="0.15">
      <c r="A317" s="80">
        <v>316</v>
      </c>
      <c r="B317" s="81" t="s">
        <v>914</v>
      </c>
      <c r="C317" s="81" t="s">
        <v>266</v>
      </c>
      <c r="D317" s="81" t="s">
        <v>267</v>
      </c>
      <c r="E317" s="81" t="s">
        <v>915</v>
      </c>
      <c r="F317" s="81" t="s">
        <v>285</v>
      </c>
      <c r="G317" s="82">
        <v>40.619999999999997</v>
      </c>
      <c r="H317" s="83">
        <v>1746.66</v>
      </c>
      <c r="I317" s="83">
        <v>1746.66</v>
      </c>
      <c r="J317" s="81" t="s">
        <v>183</v>
      </c>
      <c r="K317" s="81" t="s">
        <v>184</v>
      </c>
      <c r="L317" s="81" t="s">
        <v>287</v>
      </c>
      <c r="N317" s="87"/>
    </row>
    <row r="318" spans="1:14" x14ac:dyDescent="0.15">
      <c r="A318" s="80">
        <v>317</v>
      </c>
      <c r="B318" s="81" t="s">
        <v>916</v>
      </c>
      <c r="C318" s="81" t="s">
        <v>266</v>
      </c>
      <c r="D318" s="81" t="s">
        <v>267</v>
      </c>
      <c r="E318" s="81" t="s">
        <v>917</v>
      </c>
      <c r="F318" s="81" t="s">
        <v>285</v>
      </c>
      <c r="G318" s="82">
        <v>40.47</v>
      </c>
      <c r="H318" s="83">
        <v>1740.21</v>
      </c>
      <c r="I318" s="83">
        <v>1740.21</v>
      </c>
      <c r="J318" s="81" t="s">
        <v>185</v>
      </c>
      <c r="K318" s="81" t="s">
        <v>184</v>
      </c>
      <c r="L318" s="81" t="s">
        <v>287</v>
      </c>
    </row>
    <row r="319" spans="1:14" x14ac:dyDescent="0.15">
      <c r="A319" s="80">
        <v>318</v>
      </c>
      <c r="B319" s="81" t="s">
        <v>918</v>
      </c>
      <c r="C319" s="81" t="s">
        <v>266</v>
      </c>
      <c r="D319" s="81" t="s">
        <v>267</v>
      </c>
      <c r="E319" s="81" t="s">
        <v>919</v>
      </c>
      <c r="F319" s="81" t="s">
        <v>285</v>
      </c>
      <c r="G319" s="82">
        <v>40.47</v>
      </c>
      <c r="H319" s="83">
        <v>1740.21</v>
      </c>
      <c r="I319" s="83">
        <v>1740.21</v>
      </c>
      <c r="J319" s="81" t="s">
        <v>183</v>
      </c>
      <c r="K319" s="81" t="s">
        <v>184</v>
      </c>
      <c r="L319" s="81" t="s">
        <v>287</v>
      </c>
    </row>
    <row r="320" spans="1:14" x14ac:dyDescent="0.15">
      <c r="A320" s="80">
        <v>319</v>
      </c>
      <c r="B320" s="81" t="s">
        <v>920</v>
      </c>
      <c r="C320" s="81" t="s">
        <v>266</v>
      </c>
      <c r="D320" s="81" t="s">
        <v>267</v>
      </c>
      <c r="E320" s="81" t="s">
        <v>921</v>
      </c>
      <c r="F320" s="81" t="s">
        <v>285</v>
      </c>
      <c r="G320" s="82">
        <v>40.65</v>
      </c>
      <c r="H320" s="83">
        <v>1747.95</v>
      </c>
      <c r="I320" s="83">
        <v>1747.95</v>
      </c>
      <c r="J320" s="81" t="s">
        <v>185</v>
      </c>
      <c r="K320" s="81" t="s">
        <v>184</v>
      </c>
      <c r="L320" s="81" t="s">
        <v>287</v>
      </c>
    </row>
    <row r="321" spans="1:14" x14ac:dyDescent="0.15">
      <c r="A321" s="80">
        <v>320</v>
      </c>
      <c r="B321" s="81" t="s">
        <v>922</v>
      </c>
      <c r="C321" s="81" t="s">
        <v>266</v>
      </c>
      <c r="D321" s="81" t="s">
        <v>267</v>
      </c>
      <c r="E321" s="81" t="s">
        <v>923</v>
      </c>
      <c r="F321" s="81" t="s">
        <v>285</v>
      </c>
      <c r="G321" s="82">
        <v>40.65</v>
      </c>
      <c r="H321" s="83">
        <v>1747.95</v>
      </c>
      <c r="I321" s="83">
        <v>1747.95</v>
      </c>
      <c r="J321" s="81" t="s">
        <v>183</v>
      </c>
      <c r="K321" s="81" t="s">
        <v>184</v>
      </c>
      <c r="L321" s="81" t="s">
        <v>287</v>
      </c>
    </row>
    <row r="322" spans="1:14" x14ac:dyDescent="0.15">
      <c r="A322" s="80">
        <v>321</v>
      </c>
      <c r="B322" s="81" t="s">
        <v>924</v>
      </c>
      <c r="C322" s="81" t="s">
        <v>266</v>
      </c>
      <c r="D322" s="81" t="s">
        <v>267</v>
      </c>
      <c r="E322" s="81" t="s">
        <v>925</v>
      </c>
      <c r="F322" s="81" t="s">
        <v>285</v>
      </c>
      <c r="G322" s="82">
        <v>40.619999999999997</v>
      </c>
      <c r="H322" s="83">
        <v>1746.66</v>
      </c>
      <c r="I322" s="83">
        <v>1746.66</v>
      </c>
      <c r="J322" s="81" t="s">
        <v>185</v>
      </c>
      <c r="K322" s="81" t="s">
        <v>184</v>
      </c>
      <c r="L322" s="81" t="s">
        <v>287</v>
      </c>
    </row>
    <row r="323" spans="1:14" x14ac:dyDescent="0.15">
      <c r="A323" s="80">
        <v>322</v>
      </c>
      <c r="B323" s="81" t="s">
        <v>926</v>
      </c>
      <c r="C323" s="81" t="s">
        <v>266</v>
      </c>
      <c r="D323" s="81" t="s">
        <v>267</v>
      </c>
      <c r="E323" s="81" t="s">
        <v>927</v>
      </c>
      <c r="F323" s="81" t="s">
        <v>269</v>
      </c>
      <c r="G323" s="82">
        <v>61.33</v>
      </c>
      <c r="H323" s="83">
        <v>2637.19</v>
      </c>
      <c r="I323" s="83">
        <v>2637.19</v>
      </c>
      <c r="J323" s="81" t="s">
        <v>313</v>
      </c>
      <c r="K323" s="81" t="s">
        <v>314</v>
      </c>
      <c r="L323" s="81" t="s">
        <v>272</v>
      </c>
    </row>
    <row r="324" spans="1:14" s="85" customFormat="1" x14ac:dyDescent="0.15">
      <c r="A324" s="80">
        <v>323</v>
      </c>
      <c r="B324" s="81" t="s">
        <v>928</v>
      </c>
      <c r="C324" s="81" t="s">
        <v>266</v>
      </c>
      <c r="D324" s="81" t="s">
        <v>267</v>
      </c>
      <c r="E324" s="81" t="s">
        <v>929</v>
      </c>
      <c r="F324" s="81" t="s">
        <v>285</v>
      </c>
      <c r="G324" s="82">
        <v>38.89</v>
      </c>
      <c r="H324" s="83">
        <v>1672.27</v>
      </c>
      <c r="I324" s="83">
        <v>1672.27</v>
      </c>
      <c r="J324" s="81" t="s">
        <v>186</v>
      </c>
      <c r="K324" s="81" t="s">
        <v>317</v>
      </c>
      <c r="L324" s="81" t="s">
        <v>287</v>
      </c>
      <c r="N324" s="87"/>
    </row>
    <row r="325" spans="1:14" x14ac:dyDescent="0.15">
      <c r="A325" s="80">
        <v>324</v>
      </c>
      <c r="B325" s="81" t="s">
        <v>930</v>
      </c>
      <c r="C325" s="81" t="s">
        <v>266</v>
      </c>
      <c r="D325" s="81" t="s">
        <v>267</v>
      </c>
      <c r="E325" s="81" t="s">
        <v>931</v>
      </c>
      <c r="F325" s="81" t="s">
        <v>269</v>
      </c>
      <c r="G325" s="82">
        <v>61.18</v>
      </c>
      <c r="H325" s="83">
        <v>2630.74</v>
      </c>
      <c r="I325" s="83">
        <v>2630.74</v>
      </c>
      <c r="J325" s="81" t="s">
        <v>270</v>
      </c>
      <c r="K325" s="81" t="s">
        <v>271</v>
      </c>
      <c r="L325" s="81" t="s">
        <v>272</v>
      </c>
    </row>
    <row r="326" spans="1:14" x14ac:dyDescent="0.15">
      <c r="A326" s="80">
        <v>325</v>
      </c>
      <c r="B326" s="81" t="s">
        <v>932</v>
      </c>
      <c r="C326" s="81" t="s">
        <v>266</v>
      </c>
      <c r="D326" s="81" t="s">
        <v>267</v>
      </c>
      <c r="E326" s="81" t="s">
        <v>933</v>
      </c>
      <c r="F326" s="81" t="s">
        <v>269</v>
      </c>
      <c r="G326" s="82">
        <v>51.92</v>
      </c>
      <c r="H326" s="83">
        <v>2232.56</v>
      </c>
      <c r="I326" s="83">
        <v>2232.56</v>
      </c>
      <c r="J326" s="81" t="s">
        <v>180</v>
      </c>
      <c r="K326" s="81" t="s">
        <v>275</v>
      </c>
      <c r="L326" s="81" t="s">
        <v>276</v>
      </c>
    </row>
    <row r="327" spans="1:14" x14ac:dyDescent="0.15">
      <c r="A327" s="80">
        <v>326</v>
      </c>
      <c r="B327" s="81" t="s">
        <v>934</v>
      </c>
      <c r="C327" s="81" t="s">
        <v>266</v>
      </c>
      <c r="D327" s="81" t="s">
        <v>267</v>
      </c>
      <c r="E327" s="81" t="s">
        <v>935</v>
      </c>
      <c r="F327" s="81" t="s">
        <v>269</v>
      </c>
      <c r="G327" s="82">
        <v>51.92</v>
      </c>
      <c r="H327" s="83">
        <v>2232.56</v>
      </c>
      <c r="I327" s="83">
        <v>2232.56</v>
      </c>
      <c r="J327" s="81" t="s">
        <v>181</v>
      </c>
      <c r="K327" s="81" t="s">
        <v>275</v>
      </c>
      <c r="L327" s="81" t="s">
        <v>276</v>
      </c>
    </row>
    <row r="328" spans="1:14" ht="29.25" customHeight="1" x14ac:dyDescent="0.15">
      <c r="A328" s="80">
        <v>327</v>
      </c>
      <c r="B328" s="81" t="s">
        <v>936</v>
      </c>
      <c r="C328" s="81" t="s">
        <v>266</v>
      </c>
      <c r="D328" s="81" t="s">
        <v>267</v>
      </c>
      <c r="E328" s="81" t="s">
        <v>937</v>
      </c>
      <c r="F328" s="81" t="s">
        <v>269</v>
      </c>
      <c r="G328" s="82">
        <v>51.92</v>
      </c>
      <c r="H328" s="83">
        <v>2232.56</v>
      </c>
      <c r="I328" s="83">
        <v>2232.56</v>
      </c>
      <c r="J328" s="81" t="s">
        <v>180</v>
      </c>
      <c r="K328" s="81" t="s">
        <v>275</v>
      </c>
      <c r="L328" s="81" t="s">
        <v>276</v>
      </c>
    </row>
    <row r="329" spans="1:14" x14ac:dyDescent="0.15">
      <c r="A329" s="80">
        <v>328</v>
      </c>
      <c r="B329" s="81" t="s">
        <v>938</v>
      </c>
      <c r="C329" s="81" t="s">
        <v>266</v>
      </c>
      <c r="D329" s="81" t="s">
        <v>267</v>
      </c>
      <c r="E329" s="81" t="s">
        <v>939</v>
      </c>
      <c r="F329" s="81" t="s">
        <v>269</v>
      </c>
      <c r="G329" s="82">
        <v>51.92</v>
      </c>
      <c r="H329" s="83">
        <v>2232.56</v>
      </c>
      <c r="I329" s="83">
        <v>2232.56</v>
      </c>
      <c r="J329" s="81" t="s">
        <v>181</v>
      </c>
      <c r="K329" s="81" t="s">
        <v>275</v>
      </c>
      <c r="L329" s="81" t="s">
        <v>276</v>
      </c>
    </row>
    <row r="330" spans="1:14" x14ac:dyDescent="0.15">
      <c r="A330" s="80">
        <v>329</v>
      </c>
      <c r="B330" s="81" t="s">
        <v>940</v>
      </c>
      <c r="C330" s="81" t="s">
        <v>266</v>
      </c>
      <c r="D330" s="81" t="s">
        <v>267</v>
      </c>
      <c r="E330" s="81" t="s">
        <v>941</v>
      </c>
      <c r="F330" s="81" t="s">
        <v>285</v>
      </c>
      <c r="G330" s="82">
        <v>40.49</v>
      </c>
      <c r="H330" s="83">
        <v>1741.07</v>
      </c>
      <c r="I330" s="83">
        <v>1741.07</v>
      </c>
      <c r="J330" s="81" t="s">
        <v>286</v>
      </c>
      <c r="K330" s="81" t="s">
        <v>275</v>
      </c>
      <c r="L330" s="81" t="s">
        <v>287</v>
      </c>
    </row>
    <row r="331" spans="1:14" x14ac:dyDescent="0.15">
      <c r="A331" s="80">
        <v>330</v>
      </c>
      <c r="B331" s="81" t="s">
        <v>942</v>
      </c>
      <c r="C331" s="81" t="s">
        <v>266</v>
      </c>
      <c r="D331" s="81" t="s">
        <v>267</v>
      </c>
      <c r="E331" s="81" t="s">
        <v>943</v>
      </c>
      <c r="F331" s="81" t="s">
        <v>269</v>
      </c>
      <c r="G331" s="82">
        <v>62.34</v>
      </c>
      <c r="H331" s="83">
        <v>2680.62</v>
      </c>
      <c r="I331" s="83">
        <v>2680.62</v>
      </c>
      <c r="J331" s="81" t="s">
        <v>290</v>
      </c>
      <c r="K331" s="81" t="s">
        <v>291</v>
      </c>
      <c r="L331" s="81" t="s">
        <v>272</v>
      </c>
    </row>
    <row r="332" spans="1:14" x14ac:dyDescent="0.15">
      <c r="A332" s="80">
        <v>331</v>
      </c>
      <c r="B332" s="81" t="s">
        <v>944</v>
      </c>
      <c r="C332" s="81" t="s">
        <v>266</v>
      </c>
      <c r="D332" s="81" t="s">
        <v>267</v>
      </c>
      <c r="E332" s="81" t="s">
        <v>945</v>
      </c>
      <c r="F332" s="81" t="s">
        <v>285</v>
      </c>
      <c r="G332" s="82">
        <v>40.76</v>
      </c>
      <c r="H332" s="83">
        <v>1752.68</v>
      </c>
      <c r="I332" s="83">
        <v>1752.68</v>
      </c>
      <c r="J332" s="81" t="s">
        <v>294</v>
      </c>
      <c r="K332" s="81" t="s">
        <v>182</v>
      </c>
      <c r="L332" s="81" t="s">
        <v>287</v>
      </c>
    </row>
    <row r="333" spans="1:14" x14ac:dyDescent="0.15">
      <c r="A333" s="80">
        <v>332</v>
      </c>
      <c r="B333" s="81" t="s">
        <v>946</v>
      </c>
      <c r="C333" s="81" t="s">
        <v>266</v>
      </c>
      <c r="D333" s="81" t="s">
        <v>267</v>
      </c>
      <c r="E333" s="81" t="s">
        <v>947</v>
      </c>
      <c r="F333" s="81" t="s">
        <v>269</v>
      </c>
      <c r="G333" s="82">
        <v>62.5</v>
      </c>
      <c r="H333" s="83">
        <v>2687.5</v>
      </c>
      <c r="I333" s="83">
        <v>2687.5</v>
      </c>
      <c r="J333" s="81" t="s">
        <v>297</v>
      </c>
      <c r="K333" s="81" t="s">
        <v>298</v>
      </c>
      <c r="L333" s="81" t="s">
        <v>272</v>
      </c>
    </row>
    <row r="334" spans="1:14" x14ac:dyDescent="0.15">
      <c r="A334" s="80">
        <v>333</v>
      </c>
      <c r="B334" s="81" t="s">
        <v>948</v>
      </c>
      <c r="C334" s="81" t="s">
        <v>266</v>
      </c>
      <c r="D334" s="81" t="s">
        <v>267</v>
      </c>
      <c r="E334" s="81" t="s">
        <v>949</v>
      </c>
      <c r="F334" s="81" t="s">
        <v>285</v>
      </c>
      <c r="G334" s="82">
        <v>40.619999999999997</v>
      </c>
      <c r="H334" s="83">
        <v>1746.66</v>
      </c>
      <c r="I334" s="83">
        <v>1746.66</v>
      </c>
      <c r="J334" s="81" t="s">
        <v>183</v>
      </c>
      <c r="K334" s="81" t="s">
        <v>184</v>
      </c>
      <c r="L334" s="81" t="s">
        <v>287</v>
      </c>
    </row>
    <row r="335" spans="1:14" s="85" customFormat="1" x14ac:dyDescent="0.15">
      <c r="A335" s="80">
        <v>334</v>
      </c>
      <c r="B335" s="81" t="s">
        <v>950</v>
      </c>
      <c r="C335" s="81" t="s">
        <v>266</v>
      </c>
      <c r="D335" s="81" t="s">
        <v>267</v>
      </c>
      <c r="E335" s="81" t="s">
        <v>951</v>
      </c>
      <c r="F335" s="81" t="s">
        <v>285</v>
      </c>
      <c r="G335" s="82">
        <v>40.47</v>
      </c>
      <c r="H335" s="83">
        <v>1740.21</v>
      </c>
      <c r="I335" s="83">
        <v>1740.21</v>
      </c>
      <c r="J335" s="81" t="s">
        <v>185</v>
      </c>
      <c r="K335" s="81" t="s">
        <v>184</v>
      </c>
      <c r="L335" s="81" t="s">
        <v>287</v>
      </c>
      <c r="N335" s="87"/>
    </row>
    <row r="336" spans="1:14" x14ac:dyDescent="0.15">
      <c r="A336" s="80">
        <v>335</v>
      </c>
      <c r="B336" s="81" t="s">
        <v>952</v>
      </c>
      <c r="C336" s="80" t="s">
        <v>266</v>
      </c>
      <c r="D336" s="80" t="s">
        <v>267</v>
      </c>
      <c r="E336" s="80" t="s">
        <v>953</v>
      </c>
      <c r="F336" s="80" t="s">
        <v>285</v>
      </c>
      <c r="G336" s="81">
        <v>40.47</v>
      </c>
      <c r="H336" s="81">
        <v>1740.21</v>
      </c>
      <c r="I336" s="81">
        <v>1740.21</v>
      </c>
      <c r="J336" s="81" t="s">
        <v>183</v>
      </c>
      <c r="K336" s="81" t="s">
        <v>184</v>
      </c>
      <c r="L336" s="81" t="s">
        <v>287</v>
      </c>
    </row>
    <row r="337" spans="1:14" x14ac:dyDescent="0.15">
      <c r="A337" s="80">
        <v>336</v>
      </c>
      <c r="B337" s="81" t="s">
        <v>954</v>
      </c>
      <c r="C337" s="81" t="s">
        <v>266</v>
      </c>
      <c r="D337" s="81" t="s">
        <v>267</v>
      </c>
      <c r="E337" s="81" t="s">
        <v>955</v>
      </c>
      <c r="F337" s="81" t="s">
        <v>285</v>
      </c>
      <c r="G337" s="82">
        <v>40.65</v>
      </c>
      <c r="H337" s="83">
        <v>1747.95</v>
      </c>
      <c r="I337" s="83">
        <v>1747.95</v>
      </c>
      <c r="J337" s="81" t="s">
        <v>185</v>
      </c>
      <c r="K337" s="81" t="s">
        <v>184</v>
      </c>
      <c r="L337" s="81" t="s">
        <v>287</v>
      </c>
    </row>
    <row r="338" spans="1:14" x14ac:dyDescent="0.15">
      <c r="A338" s="80">
        <v>337</v>
      </c>
      <c r="B338" s="81" t="s">
        <v>956</v>
      </c>
      <c r="C338" s="81" t="s">
        <v>266</v>
      </c>
      <c r="D338" s="81" t="s">
        <v>267</v>
      </c>
      <c r="E338" s="81" t="s">
        <v>957</v>
      </c>
      <c r="F338" s="81" t="s">
        <v>285</v>
      </c>
      <c r="G338" s="82">
        <v>40.65</v>
      </c>
      <c r="H338" s="83">
        <v>1747.95</v>
      </c>
      <c r="I338" s="83">
        <v>1747.95</v>
      </c>
      <c r="J338" s="81" t="s">
        <v>183</v>
      </c>
      <c r="K338" s="81" t="s">
        <v>184</v>
      </c>
      <c r="L338" s="81" t="s">
        <v>287</v>
      </c>
    </row>
    <row r="339" spans="1:14" x14ac:dyDescent="0.15">
      <c r="A339" s="80">
        <v>338</v>
      </c>
      <c r="B339" s="81" t="s">
        <v>958</v>
      </c>
      <c r="C339" s="81" t="s">
        <v>266</v>
      </c>
      <c r="D339" s="81" t="s">
        <v>267</v>
      </c>
      <c r="E339" s="81" t="s">
        <v>959</v>
      </c>
      <c r="F339" s="81" t="s">
        <v>285</v>
      </c>
      <c r="G339" s="82">
        <v>40.619999999999997</v>
      </c>
      <c r="H339" s="83">
        <v>1746.66</v>
      </c>
      <c r="I339" s="83">
        <v>1746.66</v>
      </c>
      <c r="J339" s="81" t="s">
        <v>185</v>
      </c>
      <c r="K339" s="81" t="s">
        <v>184</v>
      </c>
      <c r="L339" s="81" t="s">
        <v>287</v>
      </c>
    </row>
    <row r="340" spans="1:14" x14ac:dyDescent="0.15">
      <c r="A340" s="80">
        <v>339</v>
      </c>
      <c r="B340" s="81" t="s">
        <v>960</v>
      </c>
      <c r="C340" s="81" t="s">
        <v>266</v>
      </c>
      <c r="D340" s="81" t="s">
        <v>267</v>
      </c>
      <c r="E340" s="81" t="s">
        <v>961</v>
      </c>
      <c r="F340" s="81" t="s">
        <v>269</v>
      </c>
      <c r="G340" s="82">
        <v>61.33</v>
      </c>
      <c r="H340" s="83">
        <v>2637.19</v>
      </c>
      <c r="I340" s="83">
        <v>2637.19</v>
      </c>
      <c r="J340" s="81" t="s">
        <v>313</v>
      </c>
      <c r="K340" s="81" t="s">
        <v>314</v>
      </c>
      <c r="L340" s="81" t="s">
        <v>272</v>
      </c>
    </row>
    <row r="341" spans="1:14" x14ac:dyDescent="0.15">
      <c r="A341" s="80">
        <v>340</v>
      </c>
      <c r="B341" s="81" t="s">
        <v>962</v>
      </c>
      <c r="C341" s="81" t="s">
        <v>266</v>
      </c>
      <c r="D341" s="81" t="s">
        <v>267</v>
      </c>
      <c r="E341" s="81" t="s">
        <v>963</v>
      </c>
      <c r="F341" s="81" t="s">
        <v>285</v>
      </c>
      <c r="G341" s="82">
        <v>38.89</v>
      </c>
      <c r="H341" s="83">
        <v>1672.27</v>
      </c>
      <c r="I341" s="83">
        <v>1672.27</v>
      </c>
      <c r="J341" s="81" t="s">
        <v>186</v>
      </c>
      <c r="K341" s="81" t="s">
        <v>317</v>
      </c>
      <c r="L341" s="81" t="s">
        <v>287</v>
      </c>
    </row>
    <row r="342" spans="1:14" ht="24" customHeight="1" x14ac:dyDescent="0.15">
      <c r="A342" s="80">
        <v>341</v>
      </c>
      <c r="B342" s="81" t="s">
        <v>964</v>
      </c>
      <c r="C342" s="81" t="s">
        <v>965</v>
      </c>
      <c r="D342" s="81" t="s">
        <v>267</v>
      </c>
      <c r="E342" s="81" t="s">
        <v>268</v>
      </c>
      <c r="F342" s="81" t="s">
        <v>269</v>
      </c>
      <c r="G342" s="82">
        <v>58.02</v>
      </c>
      <c r="H342" s="83">
        <v>2494.86</v>
      </c>
      <c r="I342" s="83">
        <v>2494.86</v>
      </c>
      <c r="J342" s="81" t="s">
        <v>966</v>
      </c>
      <c r="K342" s="81" t="s">
        <v>187</v>
      </c>
      <c r="L342" s="81" t="s">
        <v>272</v>
      </c>
    </row>
    <row r="343" spans="1:14" x14ac:dyDescent="0.15">
      <c r="A343" s="80">
        <v>342</v>
      </c>
      <c r="B343" s="81" t="s">
        <v>967</v>
      </c>
      <c r="C343" s="81" t="s">
        <v>965</v>
      </c>
      <c r="D343" s="81" t="s">
        <v>267</v>
      </c>
      <c r="E343" s="81" t="s">
        <v>274</v>
      </c>
      <c r="F343" s="81" t="s">
        <v>285</v>
      </c>
      <c r="G343" s="82">
        <v>41.43</v>
      </c>
      <c r="H343" s="83">
        <v>1781.49</v>
      </c>
      <c r="I343" s="83">
        <v>1781.49</v>
      </c>
      <c r="J343" s="81" t="s">
        <v>185</v>
      </c>
      <c r="K343" s="81" t="s">
        <v>275</v>
      </c>
      <c r="L343" s="81" t="s">
        <v>287</v>
      </c>
    </row>
    <row r="344" spans="1:14" x14ac:dyDescent="0.15">
      <c r="A344" s="80">
        <v>343</v>
      </c>
      <c r="B344" s="81" t="s">
        <v>968</v>
      </c>
      <c r="C344" s="81" t="s">
        <v>965</v>
      </c>
      <c r="D344" s="81" t="s">
        <v>267</v>
      </c>
      <c r="E344" s="81" t="s">
        <v>278</v>
      </c>
      <c r="F344" s="81" t="s">
        <v>285</v>
      </c>
      <c r="G344" s="82">
        <v>42.07</v>
      </c>
      <c r="H344" s="83">
        <v>1809.01</v>
      </c>
      <c r="I344" s="83">
        <v>1809.01</v>
      </c>
      <c r="J344" s="81" t="s">
        <v>188</v>
      </c>
      <c r="K344" s="81" t="s">
        <v>275</v>
      </c>
      <c r="L344" s="81" t="s">
        <v>287</v>
      </c>
    </row>
    <row r="345" spans="1:14" x14ac:dyDescent="0.15">
      <c r="A345" s="80">
        <v>344</v>
      </c>
      <c r="B345" s="81" t="s">
        <v>969</v>
      </c>
      <c r="C345" s="81" t="s">
        <v>965</v>
      </c>
      <c r="D345" s="81" t="s">
        <v>267</v>
      </c>
      <c r="E345" s="81" t="s">
        <v>280</v>
      </c>
      <c r="F345" s="81" t="s">
        <v>269</v>
      </c>
      <c r="G345" s="82">
        <v>52.91</v>
      </c>
      <c r="H345" s="83">
        <v>2275.13</v>
      </c>
      <c r="I345" s="83">
        <v>2275.13</v>
      </c>
      <c r="J345" s="81" t="s">
        <v>180</v>
      </c>
      <c r="K345" s="81" t="s">
        <v>275</v>
      </c>
      <c r="L345" s="81" t="s">
        <v>276</v>
      </c>
    </row>
    <row r="346" spans="1:14" x14ac:dyDescent="0.15">
      <c r="A346" s="80">
        <v>345</v>
      </c>
      <c r="B346" s="81" t="s">
        <v>970</v>
      </c>
      <c r="C346" s="81" t="s">
        <v>965</v>
      </c>
      <c r="D346" s="81" t="s">
        <v>267</v>
      </c>
      <c r="E346" s="81" t="s">
        <v>282</v>
      </c>
      <c r="F346" s="81" t="s">
        <v>269</v>
      </c>
      <c r="G346" s="82">
        <v>52.91</v>
      </c>
      <c r="H346" s="83">
        <v>2275.13</v>
      </c>
      <c r="I346" s="83">
        <v>2275.13</v>
      </c>
      <c r="J346" s="81" t="s">
        <v>181</v>
      </c>
      <c r="K346" s="81" t="s">
        <v>275</v>
      </c>
      <c r="L346" s="81" t="s">
        <v>276</v>
      </c>
    </row>
    <row r="347" spans="1:14" x14ac:dyDescent="0.15">
      <c r="A347" s="80">
        <v>346</v>
      </c>
      <c r="B347" s="81" t="s">
        <v>971</v>
      </c>
      <c r="C347" s="81" t="s">
        <v>965</v>
      </c>
      <c r="D347" s="81" t="s">
        <v>267</v>
      </c>
      <c r="E347" s="81" t="s">
        <v>284</v>
      </c>
      <c r="F347" s="81" t="s">
        <v>269</v>
      </c>
      <c r="G347" s="82">
        <v>61.94</v>
      </c>
      <c r="H347" s="83">
        <v>2663.42</v>
      </c>
      <c r="I347" s="83">
        <v>2663.42</v>
      </c>
      <c r="J347" s="81" t="s">
        <v>972</v>
      </c>
      <c r="K347" s="81" t="s">
        <v>291</v>
      </c>
      <c r="L347" s="81" t="s">
        <v>272</v>
      </c>
    </row>
    <row r="348" spans="1:14" x14ac:dyDescent="0.15">
      <c r="A348" s="80">
        <v>347</v>
      </c>
      <c r="B348" s="81" t="s">
        <v>973</v>
      </c>
      <c r="C348" s="81" t="s">
        <v>965</v>
      </c>
      <c r="D348" s="81" t="s">
        <v>267</v>
      </c>
      <c r="E348" s="81" t="s">
        <v>289</v>
      </c>
      <c r="F348" s="81" t="s">
        <v>269</v>
      </c>
      <c r="G348" s="82">
        <v>52.91</v>
      </c>
      <c r="H348" s="83">
        <v>2275.13</v>
      </c>
      <c r="I348" s="83">
        <v>2275.13</v>
      </c>
      <c r="J348" s="81" t="s">
        <v>180</v>
      </c>
      <c r="K348" s="81" t="s">
        <v>182</v>
      </c>
      <c r="L348" s="81" t="s">
        <v>276</v>
      </c>
    </row>
    <row r="349" spans="1:14" x14ac:dyDescent="0.15">
      <c r="A349" s="80">
        <v>348</v>
      </c>
      <c r="B349" s="81" t="s">
        <v>974</v>
      </c>
      <c r="C349" s="81" t="s">
        <v>965</v>
      </c>
      <c r="D349" s="81" t="s">
        <v>267</v>
      </c>
      <c r="E349" s="81" t="s">
        <v>293</v>
      </c>
      <c r="F349" s="81" t="s">
        <v>269</v>
      </c>
      <c r="G349" s="82">
        <v>52.91</v>
      </c>
      <c r="H349" s="83">
        <v>2275.13</v>
      </c>
      <c r="I349" s="83">
        <v>2275.13</v>
      </c>
      <c r="J349" s="81" t="s">
        <v>181</v>
      </c>
      <c r="K349" s="81" t="s">
        <v>182</v>
      </c>
      <c r="L349" s="81" t="s">
        <v>276</v>
      </c>
    </row>
    <row r="350" spans="1:14" x14ac:dyDescent="0.15">
      <c r="A350" s="80">
        <v>349</v>
      </c>
      <c r="B350" s="81" t="s">
        <v>975</v>
      </c>
      <c r="C350" s="81" t="s">
        <v>965</v>
      </c>
      <c r="D350" s="81" t="s">
        <v>267</v>
      </c>
      <c r="E350" s="81" t="s">
        <v>296</v>
      </c>
      <c r="F350" s="81" t="s">
        <v>269</v>
      </c>
      <c r="G350" s="82">
        <v>52.91</v>
      </c>
      <c r="H350" s="83">
        <v>2275.13</v>
      </c>
      <c r="I350" s="83">
        <v>2275.13</v>
      </c>
      <c r="J350" s="81" t="s">
        <v>180</v>
      </c>
      <c r="K350" s="81" t="s">
        <v>182</v>
      </c>
      <c r="L350" s="81" t="s">
        <v>276</v>
      </c>
    </row>
    <row r="351" spans="1:14" x14ac:dyDescent="0.15">
      <c r="A351" s="80">
        <v>350</v>
      </c>
      <c r="B351" s="81" t="s">
        <v>976</v>
      </c>
      <c r="C351" s="81" t="s">
        <v>965</v>
      </c>
      <c r="D351" s="81" t="s">
        <v>267</v>
      </c>
      <c r="E351" s="81" t="s">
        <v>300</v>
      </c>
      <c r="F351" s="81" t="s">
        <v>269</v>
      </c>
      <c r="G351" s="82">
        <v>52.93</v>
      </c>
      <c r="H351" s="83">
        <v>2275.9899999999998</v>
      </c>
      <c r="I351" s="83">
        <v>2275.9899999999998</v>
      </c>
      <c r="J351" s="81" t="s">
        <v>180</v>
      </c>
      <c r="K351" s="81" t="s">
        <v>182</v>
      </c>
      <c r="L351" s="81" t="s">
        <v>276</v>
      </c>
    </row>
    <row r="352" spans="1:14" s="85" customFormat="1" x14ac:dyDescent="0.15">
      <c r="A352" s="80">
        <v>351</v>
      </c>
      <c r="B352" s="81" t="s">
        <v>977</v>
      </c>
      <c r="C352" s="81" t="s">
        <v>965</v>
      </c>
      <c r="D352" s="81" t="s">
        <v>267</v>
      </c>
      <c r="E352" s="81" t="s">
        <v>302</v>
      </c>
      <c r="F352" s="81" t="s">
        <v>269</v>
      </c>
      <c r="G352" s="82">
        <v>52.91</v>
      </c>
      <c r="H352" s="83">
        <v>2275.13</v>
      </c>
      <c r="I352" s="83">
        <v>2275.13</v>
      </c>
      <c r="J352" s="81" t="s">
        <v>181</v>
      </c>
      <c r="K352" s="81" t="s">
        <v>182</v>
      </c>
      <c r="L352" s="81" t="s">
        <v>276</v>
      </c>
      <c r="N352" s="87"/>
    </row>
    <row r="353" spans="1:12" x14ac:dyDescent="0.15">
      <c r="A353" s="80">
        <v>352</v>
      </c>
      <c r="B353" s="81" t="s">
        <v>978</v>
      </c>
      <c r="C353" s="81" t="s">
        <v>965</v>
      </c>
      <c r="D353" s="81" t="s">
        <v>267</v>
      </c>
      <c r="E353" s="81" t="s">
        <v>304</v>
      </c>
      <c r="F353" s="81" t="s">
        <v>269</v>
      </c>
      <c r="G353" s="82">
        <v>61.94</v>
      </c>
      <c r="H353" s="83">
        <v>2663.42</v>
      </c>
      <c r="I353" s="83">
        <v>2663.42</v>
      </c>
      <c r="J353" s="81" t="s">
        <v>979</v>
      </c>
      <c r="K353" s="81" t="s">
        <v>298</v>
      </c>
      <c r="L353" s="81" t="s">
        <v>272</v>
      </c>
    </row>
    <row r="354" spans="1:12" x14ac:dyDescent="0.15">
      <c r="A354" s="80">
        <v>353</v>
      </c>
      <c r="B354" s="81" t="s">
        <v>980</v>
      </c>
      <c r="C354" s="81" t="s">
        <v>965</v>
      </c>
      <c r="D354" s="81" t="s">
        <v>267</v>
      </c>
      <c r="E354" s="81" t="s">
        <v>306</v>
      </c>
      <c r="F354" s="81" t="s">
        <v>269</v>
      </c>
      <c r="G354" s="82">
        <v>52.91</v>
      </c>
      <c r="H354" s="83">
        <v>2275.13</v>
      </c>
      <c r="I354" s="83">
        <v>2275.13</v>
      </c>
      <c r="J354" s="81" t="s">
        <v>180</v>
      </c>
      <c r="K354" s="81" t="s">
        <v>184</v>
      </c>
      <c r="L354" s="81" t="s">
        <v>276</v>
      </c>
    </row>
    <row r="355" spans="1:12" x14ac:dyDescent="0.15">
      <c r="A355" s="80">
        <v>354</v>
      </c>
      <c r="B355" s="81" t="s">
        <v>981</v>
      </c>
      <c r="C355" s="81" t="s">
        <v>965</v>
      </c>
      <c r="D355" s="81" t="s">
        <v>267</v>
      </c>
      <c r="E355" s="81" t="s">
        <v>308</v>
      </c>
      <c r="F355" s="81" t="s">
        <v>269</v>
      </c>
      <c r="G355" s="82">
        <v>52.91</v>
      </c>
      <c r="H355" s="83">
        <v>2275.13</v>
      </c>
      <c r="I355" s="83">
        <v>2275.13</v>
      </c>
      <c r="J355" s="81" t="s">
        <v>181</v>
      </c>
      <c r="K355" s="81" t="s">
        <v>184</v>
      </c>
      <c r="L355" s="81" t="s">
        <v>276</v>
      </c>
    </row>
    <row r="356" spans="1:12" x14ac:dyDescent="0.15">
      <c r="A356" s="80">
        <v>355</v>
      </c>
      <c r="B356" s="81" t="s">
        <v>982</v>
      </c>
      <c r="C356" s="81" t="s">
        <v>965</v>
      </c>
      <c r="D356" s="81" t="s">
        <v>267</v>
      </c>
      <c r="E356" s="81" t="s">
        <v>310</v>
      </c>
      <c r="F356" s="81" t="s">
        <v>285</v>
      </c>
      <c r="G356" s="82">
        <v>42.07</v>
      </c>
      <c r="H356" s="83">
        <v>1809.01</v>
      </c>
      <c r="I356" s="83">
        <v>1809.01</v>
      </c>
      <c r="J356" s="81" t="s">
        <v>186</v>
      </c>
      <c r="K356" s="81" t="s">
        <v>184</v>
      </c>
      <c r="L356" s="81" t="s">
        <v>287</v>
      </c>
    </row>
    <row r="357" spans="1:12" x14ac:dyDescent="0.15">
      <c r="A357" s="80">
        <v>356</v>
      </c>
      <c r="B357" s="81" t="s">
        <v>983</v>
      </c>
      <c r="C357" s="81" t="s">
        <v>965</v>
      </c>
      <c r="D357" s="81" t="s">
        <v>267</v>
      </c>
      <c r="E357" s="81" t="s">
        <v>312</v>
      </c>
      <c r="F357" s="81" t="s">
        <v>285</v>
      </c>
      <c r="G357" s="82">
        <v>41.43</v>
      </c>
      <c r="H357" s="83">
        <v>1781.49</v>
      </c>
      <c r="I357" s="83">
        <v>1781.49</v>
      </c>
      <c r="J357" s="81" t="s">
        <v>183</v>
      </c>
      <c r="K357" s="81" t="s">
        <v>184</v>
      </c>
      <c r="L357" s="81" t="s">
        <v>287</v>
      </c>
    </row>
    <row r="358" spans="1:12" x14ac:dyDescent="0.15">
      <c r="A358" s="80">
        <v>357</v>
      </c>
      <c r="B358" s="81" t="s">
        <v>984</v>
      </c>
      <c r="C358" s="81" t="s">
        <v>965</v>
      </c>
      <c r="D358" s="81" t="s">
        <v>267</v>
      </c>
      <c r="E358" s="81" t="s">
        <v>316</v>
      </c>
      <c r="F358" s="81" t="s">
        <v>269</v>
      </c>
      <c r="G358" s="82">
        <v>58.02</v>
      </c>
      <c r="H358" s="83">
        <v>2494.86</v>
      </c>
      <c r="I358" s="83">
        <v>2494.86</v>
      </c>
      <c r="J358" s="81" t="s">
        <v>985</v>
      </c>
      <c r="K358" s="81" t="s">
        <v>187</v>
      </c>
      <c r="L358" s="81" t="s">
        <v>272</v>
      </c>
    </row>
    <row r="359" spans="1:12" x14ac:dyDescent="0.15">
      <c r="A359" s="80">
        <v>358</v>
      </c>
      <c r="B359" s="81" t="s">
        <v>986</v>
      </c>
      <c r="C359" s="81" t="s">
        <v>965</v>
      </c>
      <c r="D359" s="81" t="s">
        <v>267</v>
      </c>
      <c r="E359" s="81" t="s">
        <v>319</v>
      </c>
      <c r="F359" s="81" t="s">
        <v>269</v>
      </c>
      <c r="G359" s="82">
        <v>58.02</v>
      </c>
      <c r="H359" s="83">
        <v>2494.86</v>
      </c>
      <c r="I359" s="83">
        <v>2494.86</v>
      </c>
      <c r="J359" s="81" t="s">
        <v>966</v>
      </c>
      <c r="K359" s="81" t="s">
        <v>187</v>
      </c>
      <c r="L359" s="81" t="s">
        <v>272</v>
      </c>
    </row>
    <row r="360" spans="1:12" x14ac:dyDescent="0.15">
      <c r="A360" s="80">
        <v>359</v>
      </c>
      <c r="B360" s="81" t="s">
        <v>987</v>
      </c>
      <c r="C360" s="81" t="s">
        <v>965</v>
      </c>
      <c r="D360" s="81" t="s">
        <v>267</v>
      </c>
      <c r="E360" s="81" t="s">
        <v>321</v>
      </c>
      <c r="F360" s="81" t="s">
        <v>285</v>
      </c>
      <c r="G360" s="82">
        <v>41.43</v>
      </c>
      <c r="H360" s="83">
        <v>1781.49</v>
      </c>
      <c r="I360" s="83">
        <v>1781.49</v>
      </c>
      <c r="J360" s="81" t="s">
        <v>185</v>
      </c>
      <c r="K360" s="81" t="s">
        <v>275</v>
      </c>
      <c r="L360" s="81" t="s">
        <v>287</v>
      </c>
    </row>
    <row r="361" spans="1:12" x14ac:dyDescent="0.15">
      <c r="A361" s="80">
        <v>360</v>
      </c>
      <c r="B361" s="81" t="s">
        <v>988</v>
      </c>
      <c r="C361" s="81" t="s">
        <v>965</v>
      </c>
      <c r="D361" s="81" t="s">
        <v>267</v>
      </c>
      <c r="E361" s="81" t="s">
        <v>323</v>
      </c>
      <c r="F361" s="81" t="s">
        <v>285</v>
      </c>
      <c r="G361" s="82">
        <v>42.07</v>
      </c>
      <c r="H361" s="83">
        <v>1809.01</v>
      </c>
      <c r="I361" s="83">
        <v>1809.01</v>
      </c>
      <c r="J361" s="81" t="s">
        <v>188</v>
      </c>
      <c r="K361" s="81" t="s">
        <v>275</v>
      </c>
      <c r="L361" s="81" t="s">
        <v>287</v>
      </c>
    </row>
    <row r="362" spans="1:12" x14ac:dyDescent="0.15">
      <c r="A362" s="80">
        <v>361</v>
      </c>
      <c r="B362" s="81" t="s">
        <v>989</v>
      </c>
      <c r="C362" s="81" t="s">
        <v>965</v>
      </c>
      <c r="D362" s="81" t="s">
        <v>267</v>
      </c>
      <c r="E362" s="81" t="s">
        <v>325</v>
      </c>
      <c r="F362" s="81" t="s">
        <v>269</v>
      </c>
      <c r="G362" s="82">
        <v>52.91</v>
      </c>
      <c r="H362" s="83">
        <v>2275.13</v>
      </c>
      <c r="I362" s="83">
        <v>2275.13</v>
      </c>
      <c r="J362" s="81" t="s">
        <v>180</v>
      </c>
      <c r="K362" s="81" t="s">
        <v>275</v>
      </c>
      <c r="L362" s="81" t="s">
        <v>276</v>
      </c>
    </row>
    <row r="363" spans="1:12" x14ac:dyDescent="0.15">
      <c r="A363" s="80">
        <v>362</v>
      </c>
      <c r="B363" s="81" t="s">
        <v>990</v>
      </c>
      <c r="C363" s="81" t="s">
        <v>965</v>
      </c>
      <c r="D363" s="81" t="s">
        <v>267</v>
      </c>
      <c r="E363" s="81" t="s">
        <v>327</v>
      </c>
      <c r="F363" s="81" t="s">
        <v>269</v>
      </c>
      <c r="G363" s="82">
        <v>52.91</v>
      </c>
      <c r="H363" s="83">
        <v>2275.13</v>
      </c>
      <c r="I363" s="83">
        <v>2275.13</v>
      </c>
      <c r="J363" s="81" t="s">
        <v>181</v>
      </c>
      <c r="K363" s="81" t="s">
        <v>275</v>
      </c>
      <c r="L363" s="81" t="s">
        <v>276</v>
      </c>
    </row>
    <row r="364" spans="1:12" x14ac:dyDescent="0.15">
      <c r="A364" s="80">
        <v>363</v>
      </c>
      <c r="B364" s="81" t="s">
        <v>991</v>
      </c>
      <c r="C364" s="81" t="s">
        <v>965</v>
      </c>
      <c r="D364" s="81" t="s">
        <v>267</v>
      </c>
      <c r="E364" s="81" t="s">
        <v>329</v>
      </c>
      <c r="F364" s="81" t="s">
        <v>269</v>
      </c>
      <c r="G364" s="82">
        <v>61.94</v>
      </c>
      <c r="H364" s="83">
        <v>2663.42</v>
      </c>
      <c r="I364" s="83">
        <v>2663.42</v>
      </c>
      <c r="J364" s="81" t="s">
        <v>972</v>
      </c>
      <c r="K364" s="81" t="s">
        <v>291</v>
      </c>
      <c r="L364" s="81" t="s">
        <v>272</v>
      </c>
    </row>
    <row r="365" spans="1:12" x14ac:dyDescent="0.15">
      <c r="A365" s="80">
        <v>364</v>
      </c>
      <c r="B365" s="81" t="s">
        <v>992</v>
      </c>
      <c r="C365" s="81" t="s">
        <v>965</v>
      </c>
      <c r="D365" s="81" t="s">
        <v>267</v>
      </c>
      <c r="E365" s="81" t="s">
        <v>331</v>
      </c>
      <c r="F365" s="81" t="s">
        <v>269</v>
      </c>
      <c r="G365" s="82">
        <v>52.91</v>
      </c>
      <c r="H365" s="83">
        <v>2275.13</v>
      </c>
      <c r="I365" s="83">
        <v>2275.13</v>
      </c>
      <c r="J365" s="81" t="s">
        <v>180</v>
      </c>
      <c r="K365" s="81" t="s">
        <v>182</v>
      </c>
      <c r="L365" s="81" t="s">
        <v>276</v>
      </c>
    </row>
    <row r="366" spans="1:12" x14ac:dyDescent="0.15">
      <c r="A366" s="80">
        <v>365</v>
      </c>
      <c r="B366" s="81" t="s">
        <v>993</v>
      </c>
      <c r="C366" s="81" t="s">
        <v>965</v>
      </c>
      <c r="D366" s="81" t="s">
        <v>267</v>
      </c>
      <c r="E366" s="81" t="s">
        <v>333</v>
      </c>
      <c r="F366" s="81" t="s">
        <v>269</v>
      </c>
      <c r="G366" s="82">
        <v>52.91</v>
      </c>
      <c r="H366" s="83">
        <v>2275.13</v>
      </c>
      <c r="I366" s="83">
        <v>2275.13</v>
      </c>
      <c r="J366" s="81" t="s">
        <v>181</v>
      </c>
      <c r="K366" s="81" t="s">
        <v>182</v>
      </c>
      <c r="L366" s="81" t="s">
        <v>276</v>
      </c>
    </row>
    <row r="367" spans="1:12" x14ac:dyDescent="0.15">
      <c r="A367" s="80">
        <v>366</v>
      </c>
      <c r="B367" s="81" t="s">
        <v>994</v>
      </c>
      <c r="C367" s="81" t="s">
        <v>965</v>
      </c>
      <c r="D367" s="81" t="s">
        <v>267</v>
      </c>
      <c r="E367" s="81" t="s">
        <v>335</v>
      </c>
      <c r="F367" s="81" t="s">
        <v>269</v>
      </c>
      <c r="G367" s="82">
        <v>52.91</v>
      </c>
      <c r="H367" s="83">
        <v>2275.13</v>
      </c>
      <c r="I367" s="83">
        <v>2275.13</v>
      </c>
      <c r="J367" s="81" t="s">
        <v>180</v>
      </c>
      <c r="K367" s="81" t="s">
        <v>182</v>
      </c>
      <c r="L367" s="81" t="s">
        <v>276</v>
      </c>
    </row>
    <row r="368" spans="1:12" x14ac:dyDescent="0.15">
      <c r="A368" s="80">
        <v>367</v>
      </c>
      <c r="B368" s="81" t="s">
        <v>995</v>
      </c>
      <c r="C368" s="81" t="s">
        <v>965</v>
      </c>
      <c r="D368" s="81" t="s">
        <v>267</v>
      </c>
      <c r="E368" s="81" t="s">
        <v>337</v>
      </c>
      <c r="F368" s="81" t="s">
        <v>269</v>
      </c>
      <c r="G368" s="82">
        <v>52.93</v>
      </c>
      <c r="H368" s="83">
        <v>2275.9899999999998</v>
      </c>
      <c r="I368" s="83">
        <v>2275.9899999999998</v>
      </c>
      <c r="J368" s="81" t="s">
        <v>180</v>
      </c>
      <c r="K368" s="81" t="s">
        <v>182</v>
      </c>
      <c r="L368" s="81" t="s">
        <v>276</v>
      </c>
    </row>
    <row r="369" spans="1:12" x14ac:dyDescent="0.15">
      <c r="A369" s="80">
        <v>368</v>
      </c>
      <c r="B369" s="81" t="s">
        <v>996</v>
      </c>
      <c r="C369" s="81" t="s">
        <v>965</v>
      </c>
      <c r="D369" s="81" t="s">
        <v>267</v>
      </c>
      <c r="E369" s="81" t="s">
        <v>339</v>
      </c>
      <c r="F369" s="81" t="s">
        <v>269</v>
      </c>
      <c r="G369" s="82">
        <v>52.91</v>
      </c>
      <c r="H369" s="83">
        <v>2275.13</v>
      </c>
      <c r="I369" s="83">
        <v>2275.13</v>
      </c>
      <c r="J369" s="81" t="s">
        <v>181</v>
      </c>
      <c r="K369" s="81" t="s">
        <v>182</v>
      </c>
      <c r="L369" s="81" t="s">
        <v>276</v>
      </c>
    </row>
    <row r="370" spans="1:12" x14ac:dyDescent="0.15">
      <c r="A370" s="80">
        <v>369</v>
      </c>
      <c r="B370" s="81" t="s">
        <v>997</v>
      </c>
      <c r="C370" s="81" t="s">
        <v>965</v>
      </c>
      <c r="D370" s="81" t="s">
        <v>267</v>
      </c>
      <c r="E370" s="81" t="s">
        <v>341</v>
      </c>
      <c r="F370" s="81" t="s">
        <v>269</v>
      </c>
      <c r="G370" s="82">
        <v>61.94</v>
      </c>
      <c r="H370" s="83">
        <v>2663.42</v>
      </c>
      <c r="I370" s="83">
        <v>2663.42</v>
      </c>
      <c r="J370" s="81" t="s">
        <v>979</v>
      </c>
      <c r="K370" s="81" t="s">
        <v>298</v>
      </c>
      <c r="L370" s="81" t="s">
        <v>272</v>
      </c>
    </row>
    <row r="371" spans="1:12" x14ac:dyDescent="0.15">
      <c r="A371" s="80">
        <v>370</v>
      </c>
      <c r="B371" s="81" t="s">
        <v>998</v>
      </c>
      <c r="C371" s="81" t="s">
        <v>965</v>
      </c>
      <c r="D371" s="81" t="s">
        <v>267</v>
      </c>
      <c r="E371" s="81" t="s">
        <v>343</v>
      </c>
      <c r="F371" s="81" t="s">
        <v>269</v>
      </c>
      <c r="G371" s="82">
        <v>52.91</v>
      </c>
      <c r="H371" s="83">
        <v>2275.13</v>
      </c>
      <c r="I371" s="83">
        <v>2275.13</v>
      </c>
      <c r="J371" s="81" t="s">
        <v>180</v>
      </c>
      <c r="K371" s="81" t="s">
        <v>184</v>
      </c>
      <c r="L371" s="81" t="s">
        <v>276</v>
      </c>
    </row>
    <row r="372" spans="1:12" x14ac:dyDescent="0.15">
      <c r="A372" s="80">
        <v>371</v>
      </c>
      <c r="B372" s="81" t="s">
        <v>999</v>
      </c>
      <c r="C372" s="81" t="s">
        <v>965</v>
      </c>
      <c r="D372" s="81" t="s">
        <v>267</v>
      </c>
      <c r="E372" s="81" t="s">
        <v>345</v>
      </c>
      <c r="F372" s="81" t="s">
        <v>269</v>
      </c>
      <c r="G372" s="82">
        <v>52.91</v>
      </c>
      <c r="H372" s="83">
        <v>2275.13</v>
      </c>
      <c r="I372" s="83">
        <v>2275.13</v>
      </c>
      <c r="J372" s="81" t="s">
        <v>181</v>
      </c>
      <c r="K372" s="81" t="s">
        <v>184</v>
      </c>
      <c r="L372" s="81" t="s">
        <v>276</v>
      </c>
    </row>
    <row r="373" spans="1:12" x14ac:dyDescent="0.15">
      <c r="A373" s="80">
        <v>372</v>
      </c>
      <c r="B373" s="81" t="s">
        <v>1000</v>
      </c>
      <c r="C373" s="81" t="s">
        <v>965</v>
      </c>
      <c r="D373" s="81" t="s">
        <v>267</v>
      </c>
      <c r="E373" s="81" t="s">
        <v>347</v>
      </c>
      <c r="F373" s="81" t="s">
        <v>285</v>
      </c>
      <c r="G373" s="82">
        <v>42.07</v>
      </c>
      <c r="H373" s="83">
        <v>1809.01</v>
      </c>
      <c r="I373" s="83">
        <v>1809.01</v>
      </c>
      <c r="J373" s="81" t="s">
        <v>186</v>
      </c>
      <c r="K373" s="81" t="s">
        <v>184</v>
      </c>
      <c r="L373" s="81" t="s">
        <v>287</v>
      </c>
    </row>
    <row r="374" spans="1:12" x14ac:dyDescent="0.15">
      <c r="A374" s="80">
        <v>373</v>
      </c>
      <c r="B374" s="81" t="s">
        <v>1001</v>
      </c>
      <c r="C374" s="81" t="s">
        <v>965</v>
      </c>
      <c r="D374" s="81" t="s">
        <v>267</v>
      </c>
      <c r="E374" s="81" t="s">
        <v>349</v>
      </c>
      <c r="F374" s="81" t="s">
        <v>285</v>
      </c>
      <c r="G374" s="82">
        <v>41.43</v>
      </c>
      <c r="H374" s="83">
        <v>1781.49</v>
      </c>
      <c r="I374" s="83">
        <v>1781.49</v>
      </c>
      <c r="J374" s="81" t="s">
        <v>183</v>
      </c>
      <c r="K374" s="81" t="s">
        <v>184</v>
      </c>
      <c r="L374" s="81" t="s">
        <v>287</v>
      </c>
    </row>
    <row r="375" spans="1:12" x14ac:dyDescent="0.15">
      <c r="A375" s="80">
        <v>374</v>
      </c>
      <c r="B375" s="81" t="s">
        <v>1002</v>
      </c>
      <c r="C375" s="81" t="s">
        <v>965</v>
      </c>
      <c r="D375" s="81" t="s">
        <v>267</v>
      </c>
      <c r="E375" s="81" t="s">
        <v>351</v>
      </c>
      <c r="F375" s="81" t="s">
        <v>269</v>
      </c>
      <c r="G375" s="82">
        <v>58.02</v>
      </c>
      <c r="H375" s="83">
        <v>2494.86</v>
      </c>
      <c r="I375" s="83">
        <v>2494.86</v>
      </c>
      <c r="J375" s="81" t="s">
        <v>985</v>
      </c>
      <c r="K375" s="81" t="s">
        <v>187</v>
      </c>
      <c r="L375" s="81" t="s">
        <v>272</v>
      </c>
    </row>
    <row r="376" spans="1:12" x14ac:dyDescent="0.15">
      <c r="A376" s="80">
        <v>375</v>
      </c>
      <c r="B376" s="81" t="s">
        <v>1003</v>
      </c>
      <c r="C376" s="81" t="s">
        <v>965</v>
      </c>
      <c r="D376" s="81" t="s">
        <v>267</v>
      </c>
      <c r="E376" s="81" t="s">
        <v>353</v>
      </c>
      <c r="F376" s="81" t="s">
        <v>269</v>
      </c>
      <c r="G376" s="82">
        <v>58.02</v>
      </c>
      <c r="H376" s="83">
        <v>2494.86</v>
      </c>
      <c r="I376" s="83">
        <v>2494.86</v>
      </c>
      <c r="J376" s="81" t="s">
        <v>966</v>
      </c>
      <c r="K376" s="81" t="s">
        <v>187</v>
      </c>
      <c r="L376" s="81" t="s">
        <v>272</v>
      </c>
    </row>
    <row r="377" spans="1:12" x14ac:dyDescent="0.15">
      <c r="A377" s="80">
        <v>376</v>
      </c>
      <c r="B377" s="81" t="s">
        <v>1004</v>
      </c>
      <c r="C377" s="81" t="s">
        <v>965</v>
      </c>
      <c r="D377" s="81" t="s">
        <v>267</v>
      </c>
      <c r="E377" s="81" t="s">
        <v>355</v>
      </c>
      <c r="F377" s="81" t="s">
        <v>285</v>
      </c>
      <c r="G377" s="82">
        <v>41.43</v>
      </c>
      <c r="H377" s="83">
        <v>1781.49</v>
      </c>
      <c r="I377" s="83">
        <v>1781.49</v>
      </c>
      <c r="J377" s="81" t="s">
        <v>185</v>
      </c>
      <c r="K377" s="81" t="s">
        <v>275</v>
      </c>
      <c r="L377" s="81" t="s">
        <v>287</v>
      </c>
    </row>
    <row r="378" spans="1:12" x14ac:dyDescent="0.15">
      <c r="A378" s="80">
        <v>377</v>
      </c>
      <c r="B378" s="81" t="s">
        <v>1005</v>
      </c>
      <c r="C378" s="81" t="s">
        <v>965</v>
      </c>
      <c r="D378" s="81" t="s">
        <v>267</v>
      </c>
      <c r="E378" s="81" t="s">
        <v>357</v>
      </c>
      <c r="F378" s="81" t="s">
        <v>285</v>
      </c>
      <c r="G378" s="82">
        <v>42.07</v>
      </c>
      <c r="H378" s="83">
        <v>1809.01</v>
      </c>
      <c r="I378" s="83">
        <v>1809.01</v>
      </c>
      <c r="J378" s="81" t="s">
        <v>188</v>
      </c>
      <c r="K378" s="81" t="s">
        <v>275</v>
      </c>
      <c r="L378" s="81" t="s">
        <v>287</v>
      </c>
    </row>
    <row r="379" spans="1:12" x14ac:dyDescent="0.15">
      <c r="A379" s="80">
        <v>378</v>
      </c>
      <c r="B379" s="81" t="s">
        <v>1006</v>
      </c>
      <c r="C379" s="81" t="s">
        <v>965</v>
      </c>
      <c r="D379" s="81" t="s">
        <v>267</v>
      </c>
      <c r="E379" s="81" t="s">
        <v>359</v>
      </c>
      <c r="F379" s="81" t="s">
        <v>269</v>
      </c>
      <c r="G379" s="82">
        <v>52.91</v>
      </c>
      <c r="H379" s="83">
        <v>2275.13</v>
      </c>
      <c r="I379" s="83">
        <v>2275.13</v>
      </c>
      <c r="J379" s="81" t="s">
        <v>180</v>
      </c>
      <c r="K379" s="81" t="s">
        <v>275</v>
      </c>
      <c r="L379" s="81" t="s">
        <v>276</v>
      </c>
    </row>
    <row r="380" spans="1:12" x14ac:dyDescent="0.15">
      <c r="A380" s="80">
        <v>379</v>
      </c>
      <c r="B380" s="81" t="s">
        <v>1007</v>
      </c>
      <c r="C380" s="81" t="s">
        <v>965</v>
      </c>
      <c r="D380" s="81" t="s">
        <v>267</v>
      </c>
      <c r="E380" s="81" t="s">
        <v>361</v>
      </c>
      <c r="F380" s="81" t="s">
        <v>269</v>
      </c>
      <c r="G380" s="82">
        <v>52.91</v>
      </c>
      <c r="H380" s="83">
        <v>2275.13</v>
      </c>
      <c r="I380" s="83">
        <v>2275.13</v>
      </c>
      <c r="J380" s="81" t="s">
        <v>181</v>
      </c>
      <c r="K380" s="81" t="s">
        <v>275</v>
      </c>
      <c r="L380" s="81" t="s">
        <v>276</v>
      </c>
    </row>
    <row r="381" spans="1:12" x14ac:dyDescent="0.15">
      <c r="A381" s="80">
        <v>380</v>
      </c>
      <c r="B381" s="81" t="s">
        <v>1008</v>
      </c>
      <c r="C381" s="81" t="s">
        <v>965</v>
      </c>
      <c r="D381" s="81" t="s">
        <v>267</v>
      </c>
      <c r="E381" s="81" t="s">
        <v>363</v>
      </c>
      <c r="F381" s="81" t="s">
        <v>269</v>
      </c>
      <c r="G381" s="82">
        <v>61.94</v>
      </c>
      <c r="H381" s="83">
        <v>2663.42</v>
      </c>
      <c r="I381" s="83">
        <v>2663.42</v>
      </c>
      <c r="J381" s="81" t="s">
        <v>972</v>
      </c>
      <c r="K381" s="81" t="s">
        <v>291</v>
      </c>
      <c r="L381" s="81" t="s">
        <v>272</v>
      </c>
    </row>
    <row r="382" spans="1:12" x14ac:dyDescent="0.15">
      <c r="A382" s="80">
        <v>381</v>
      </c>
      <c r="B382" s="81" t="s">
        <v>1009</v>
      </c>
      <c r="C382" s="81" t="s">
        <v>965</v>
      </c>
      <c r="D382" s="81" t="s">
        <v>267</v>
      </c>
      <c r="E382" s="81" t="s">
        <v>365</v>
      </c>
      <c r="F382" s="81" t="s">
        <v>269</v>
      </c>
      <c r="G382" s="82">
        <v>52.91</v>
      </c>
      <c r="H382" s="83">
        <v>2275.13</v>
      </c>
      <c r="I382" s="83">
        <v>2275.13</v>
      </c>
      <c r="J382" s="81" t="s">
        <v>180</v>
      </c>
      <c r="K382" s="81" t="s">
        <v>182</v>
      </c>
      <c r="L382" s="81" t="s">
        <v>276</v>
      </c>
    </row>
    <row r="383" spans="1:12" x14ac:dyDescent="0.15">
      <c r="A383" s="80">
        <v>382</v>
      </c>
      <c r="B383" s="81" t="s">
        <v>1010</v>
      </c>
      <c r="C383" s="81" t="s">
        <v>965</v>
      </c>
      <c r="D383" s="81" t="s">
        <v>267</v>
      </c>
      <c r="E383" s="81" t="s">
        <v>367</v>
      </c>
      <c r="F383" s="81" t="s">
        <v>269</v>
      </c>
      <c r="G383" s="82">
        <v>52.91</v>
      </c>
      <c r="H383" s="83">
        <v>2275.13</v>
      </c>
      <c r="I383" s="83">
        <v>2275.13</v>
      </c>
      <c r="J383" s="81" t="s">
        <v>181</v>
      </c>
      <c r="K383" s="81" t="s">
        <v>182</v>
      </c>
      <c r="L383" s="81" t="s">
        <v>276</v>
      </c>
    </row>
    <row r="384" spans="1:12" x14ac:dyDescent="0.15">
      <c r="A384" s="80">
        <v>383</v>
      </c>
      <c r="B384" s="81" t="s">
        <v>1011</v>
      </c>
      <c r="C384" s="81" t="s">
        <v>965</v>
      </c>
      <c r="D384" s="81" t="s">
        <v>267</v>
      </c>
      <c r="E384" s="81" t="s">
        <v>369</v>
      </c>
      <c r="F384" s="81" t="s">
        <v>269</v>
      </c>
      <c r="G384" s="82">
        <v>52.91</v>
      </c>
      <c r="H384" s="83">
        <v>2275.13</v>
      </c>
      <c r="I384" s="83">
        <v>2275.13</v>
      </c>
      <c r="J384" s="81" t="s">
        <v>180</v>
      </c>
      <c r="K384" s="81" t="s">
        <v>182</v>
      </c>
      <c r="L384" s="81" t="s">
        <v>276</v>
      </c>
    </row>
    <row r="385" spans="1:14" x14ac:dyDescent="0.15">
      <c r="A385" s="80">
        <v>384</v>
      </c>
      <c r="B385" s="81" t="s">
        <v>1012</v>
      </c>
      <c r="C385" s="81" t="s">
        <v>965</v>
      </c>
      <c r="D385" s="81" t="s">
        <v>267</v>
      </c>
      <c r="E385" s="81" t="s">
        <v>371</v>
      </c>
      <c r="F385" s="81" t="s">
        <v>269</v>
      </c>
      <c r="G385" s="82">
        <v>52.93</v>
      </c>
      <c r="H385" s="83">
        <v>2275.9899999999998</v>
      </c>
      <c r="I385" s="83">
        <v>2275.9899999999998</v>
      </c>
      <c r="J385" s="81" t="s">
        <v>180</v>
      </c>
      <c r="K385" s="81" t="s">
        <v>182</v>
      </c>
      <c r="L385" s="81" t="s">
        <v>276</v>
      </c>
    </row>
    <row r="386" spans="1:14" x14ac:dyDescent="0.15">
      <c r="A386" s="80">
        <v>385</v>
      </c>
      <c r="B386" s="81" t="s">
        <v>1013</v>
      </c>
      <c r="C386" s="81" t="s">
        <v>965</v>
      </c>
      <c r="D386" s="81" t="s">
        <v>267</v>
      </c>
      <c r="E386" s="81" t="s">
        <v>373</v>
      </c>
      <c r="F386" s="81" t="s">
        <v>269</v>
      </c>
      <c r="G386" s="82">
        <v>52.91</v>
      </c>
      <c r="H386" s="83">
        <v>2275.13</v>
      </c>
      <c r="I386" s="83">
        <v>2275.13</v>
      </c>
      <c r="J386" s="81" t="s">
        <v>181</v>
      </c>
      <c r="K386" s="81" t="s">
        <v>182</v>
      </c>
      <c r="L386" s="81" t="s">
        <v>276</v>
      </c>
    </row>
    <row r="387" spans="1:14" x14ac:dyDescent="0.15">
      <c r="A387" s="80">
        <v>386</v>
      </c>
      <c r="B387" s="81" t="s">
        <v>1014</v>
      </c>
      <c r="C387" s="81" t="s">
        <v>965</v>
      </c>
      <c r="D387" s="81" t="s">
        <v>267</v>
      </c>
      <c r="E387" s="81" t="s">
        <v>375</v>
      </c>
      <c r="F387" s="81" t="s">
        <v>269</v>
      </c>
      <c r="G387" s="82">
        <v>61.94</v>
      </c>
      <c r="H387" s="83">
        <v>2663.42</v>
      </c>
      <c r="I387" s="83">
        <v>2663.42</v>
      </c>
      <c r="J387" s="81" t="s">
        <v>979</v>
      </c>
      <c r="K387" s="81" t="s">
        <v>298</v>
      </c>
      <c r="L387" s="81" t="s">
        <v>272</v>
      </c>
    </row>
    <row r="388" spans="1:14" x14ac:dyDescent="0.15">
      <c r="A388" s="80">
        <v>387</v>
      </c>
      <c r="B388" s="81" t="s">
        <v>1015</v>
      </c>
      <c r="C388" s="81" t="s">
        <v>965</v>
      </c>
      <c r="D388" s="81" t="s">
        <v>267</v>
      </c>
      <c r="E388" s="81" t="s">
        <v>377</v>
      </c>
      <c r="F388" s="81" t="s">
        <v>269</v>
      </c>
      <c r="G388" s="82">
        <v>52.91</v>
      </c>
      <c r="H388" s="83">
        <v>2275.13</v>
      </c>
      <c r="I388" s="83">
        <v>2275.13</v>
      </c>
      <c r="J388" s="81" t="s">
        <v>180</v>
      </c>
      <c r="K388" s="81" t="s">
        <v>184</v>
      </c>
      <c r="L388" s="81" t="s">
        <v>276</v>
      </c>
    </row>
    <row r="389" spans="1:14" x14ac:dyDescent="0.15">
      <c r="A389" s="80">
        <v>388</v>
      </c>
      <c r="B389" s="81" t="s">
        <v>1016</v>
      </c>
      <c r="C389" s="81" t="s">
        <v>965</v>
      </c>
      <c r="D389" s="81" t="s">
        <v>267</v>
      </c>
      <c r="E389" s="81" t="s">
        <v>379</v>
      </c>
      <c r="F389" s="81" t="s">
        <v>269</v>
      </c>
      <c r="G389" s="82">
        <v>52.91</v>
      </c>
      <c r="H389" s="83">
        <v>2275.13</v>
      </c>
      <c r="I389" s="83">
        <v>2275.13</v>
      </c>
      <c r="J389" s="81" t="s">
        <v>181</v>
      </c>
      <c r="K389" s="81" t="s">
        <v>184</v>
      </c>
      <c r="L389" s="81" t="s">
        <v>276</v>
      </c>
    </row>
    <row r="390" spans="1:14" x14ac:dyDescent="0.15">
      <c r="A390" s="80">
        <v>389</v>
      </c>
      <c r="B390" s="81" t="s">
        <v>1017</v>
      </c>
      <c r="C390" s="81" t="s">
        <v>965</v>
      </c>
      <c r="D390" s="81" t="s">
        <v>267</v>
      </c>
      <c r="E390" s="81" t="s">
        <v>381</v>
      </c>
      <c r="F390" s="81" t="s">
        <v>285</v>
      </c>
      <c r="G390" s="82">
        <v>42.07</v>
      </c>
      <c r="H390" s="83">
        <v>1809.01</v>
      </c>
      <c r="I390" s="83">
        <v>1809.01</v>
      </c>
      <c r="J390" s="81" t="s">
        <v>186</v>
      </c>
      <c r="K390" s="81" t="s">
        <v>184</v>
      </c>
      <c r="L390" s="81" t="s">
        <v>287</v>
      </c>
    </row>
    <row r="391" spans="1:14" x14ac:dyDescent="0.15">
      <c r="A391" s="80">
        <v>390</v>
      </c>
      <c r="B391" s="81" t="s">
        <v>1018</v>
      </c>
      <c r="C391" s="81" t="s">
        <v>965</v>
      </c>
      <c r="D391" s="81" t="s">
        <v>267</v>
      </c>
      <c r="E391" s="81" t="s">
        <v>383</v>
      </c>
      <c r="F391" s="81" t="s">
        <v>285</v>
      </c>
      <c r="G391" s="82">
        <v>41.43</v>
      </c>
      <c r="H391" s="83">
        <v>1781.49</v>
      </c>
      <c r="I391" s="83">
        <v>1781.49</v>
      </c>
      <c r="J391" s="81" t="s">
        <v>183</v>
      </c>
      <c r="K391" s="81" t="s">
        <v>184</v>
      </c>
      <c r="L391" s="81" t="s">
        <v>287</v>
      </c>
    </row>
    <row r="392" spans="1:14" x14ac:dyDescent="0.15">
      <c r="A392" s="80">
        <v>391</v>
      </c>
      <c r="B392" s="81" t="s">
        <v>1019</v>
      </c>
      <c r="C392" s="81" t="s">
        <v>965</v>
      </c>
      <c r="D392" s="81" t="s">
        <v>267</v>
      </c>
      <c r="E392" s="81" t="s">
        <v>385</v>
      </c>
      <c r="F392" s="81" t="s">
        <v>269</v>
      </c>
      <c r="G392" s="82">
        <v>58.02</v>
      </c>
      <c r="H392" s="83">
        <v>2494.86</v>
      </c>
      <c r="I392" s="83">
        <v>2494.86</v>
      </c>
      <c r="J392" s="81" t="s">
        <v>985</v>
      </c>
      <c r="K392" s="81" t="s">
        <v>187</v>
      </c>
      <c r="L392" s="81" t="s">
        <v>272</v>
      </c>
    </row>
    <row r="393" spans="1:14" s="85" customFormat="1" x14ac:dyDescent="0.15">
      <c r="A393" s="80">
        <v>392</v>
      </c>
      <c r="B393" s="81" t="s">
        <v>1020</v>
      </c>
      <c r="C393" s="81" t="s">
        <v>965</v>
      </c>
      <c r="D393" s="81" t="s">
        <v>267</v>
      </c>
      <c r="E393" s="81" t="s">
        <v>387</v>
      </c>
      <c r="F393" s="81" t="s">
        <v>269</v>
      </c>
      <c r="G393" s="82">
        <v>58.02</v>
      </c>
      <c r="H393" s="83">
        <v>2494.86</v>
      </c>
      <c r="I393" s="83">
        <v>2494.86</v>
      </c>
      <c r="J393" s="81" t="s">
        <v>966</v>
      </c>
      <c r="K393" s="81" t="s">
        <v>187</v>
      </c>
      <c r="L393" s="81" t="s">
        <v>272</v>
      </c>
      <c r="N393" s="87"/>
    </row>
    <row r="394" spans="1:14" x14ac:dyDescent="0.15">
      <c r="A394" s="80">
        <v>393</v>
      </c>
      <c r="B394" s="81" t="s">
        <v>1021</v>
      </c>
      <c r="C394" s="80" t="s">
        <v>965</v>
      </c>
      <c r="D394" s="80" t="s">
        <v>267</v>
      </c>
      <c r="E394" s="80" t="s">
        <v>389</v>
      </c>
      <c r="F394" s="80" t="s">
        <v>285</v>
      </c>
      <c r="G394" s="81">
        <v>41.43</v>
      </c>
      <c r="H394" s="81">
        <v>1781.49</v>
      </c>
      <c r="I394" s="81">
        <v>1781.49</v>
      </c>
      <c r="J394" s="81" t="s">
        <v>185</v>
      </c>
      <c r="K394" s="81" t="s">
        <v>275</v>
      </c>
      <c r="L394" s="81" t="s">
        <v>287</v>
      </c>
    </row>
    <row r="395" spans="1:14" x14ac:dyDescent="0.15">
      <c r="A395" s="80">
        <v>394</v>
      </c>
      <c r="B395" s="81" t="s">
        <v>1022</v>
      </c>
      <c r="C395" s="81" t="s">
        <v>965</v>
      </c>
      <c r="D395" s="81" t="s">
        <v>267</v>
      </c>
      <c r="E395" s="81" t="s">
        <v>391</v>
      </c>
      <c r="F395" s="81" t="s">
        <v>285</v>
      </c>
      <c r="G395" s="82">
        <v>42.07</v>
      </c>
      <c r="H395" s="83">
        <v>1809.01</v>
      </c>
      <c r="I395" s="83">
        <v>1809.01</v>
      </c>
      <c r="J395" s="81" t="s">
        <v>188</v>
      </c>
      <c r="K395" s="81" t="s">
        <v>275</v>
      </c>
      <c r="L395" s="81" t="s">
        <v>287</v>
      </c>
    </row>
    <row r="396" spans="1:14" x14ac:dyDescent="0.15">
      <c r="A396" s="80">
        <v>395</v>
      </c>
      <c r="B396" s="81" t="s">
        <v>1023</v>
      </c>
      <c r="C396" s="81" t="s">
        <v>965</v>
      </c>
      <c r="D396" s="81" t="s">
        <v>267</v>
      </c>
      <c r="E396" s="81" t="s">
        <v>393</v>
      </c>
      <c r="F396" s="81" t="s">
        <v>269</v>
      </c>
      <c r="G396" s="82">
        <v>52.91</v>
      </c>
      <c r="H396" s="83">
        <v>2275.13</v>
      </c>
      <c r="I396" s="83">
        <v>2275.13</v>
      </c>
      <c r="J396" s="81" t="s">
        <v>180</v>
      </c>
      <c r="K396" s="81" t="s">
        <v>275</v>
      </c>
      <c r="L396" s="81" t="s">
        <v>276</v>
      </c>
    </row>
    <row r="397" spans="1:14" x14ac:dyDescent="0.15">
      <c r="A397" s="80">
        <v>396</v>
      </c>
      <c r="B397" s="81" t="s">
        <v>1024</v>
      </c>
      <c r="C397" s="81" t="s">
        <v>965</v>
      </c>
      <c r="D397" s="81" t="s">
        <v>267</v>
      </c>
      <c r="E397" s="81" t="s">
        <v>395</v>
      </c>
      <c r="F397" s="81" t="s">
        <v>269</v>
      </c>
      <c r="G397" s="82">
        <v>52.91</v>
      </c>
      <c r="H397" s="83">
        <v>2275.13</v>
      </c>
      <c r="I397" s="83">
        <v>2275.13</v>
      </c>
      <c r="J397" s="81" t="s">
        <v>181</v>
      </c>
      <c r="K397" s="81" t="s">
        <v>275</v>
      </c>
      <c r="L397" s="81" t="s">
        <v>276</v>
      </c>
    </row>
    <row r="398" spans="1:14" x14ac:dyDescent="0.15">
      <c r="A398" s="80">
        <v>397</v>
      </c>
      <c r="B398" s="81" t="s">
        <v>1025</v>
      </c>
      <c r="C398" s="81" t="s">
        <v>965</v>
      </c>
      <c r="D398" s="81" t="s">
        <v>267</v>
      </c>
      <c r="E398" s="81" t="s">
        <v>397</v>
      </c>
      <c r="F398" s="81" t="s">
        <v>269</v>
      </c>
      <c r="G398" s="82">
        <v>61.94</v>
      </c>
      <c r="H398" s="83">
        <v>2663.42</v>
      </c>
      <c r="I398" s="83">
        <v>2663.42</v>
      </c>
      <c r="J398" s="81" t="s">
        <v>972</v>
      </c>
      <c r="K398" s="81" t="s">
        <v>291</v>
      </c>
      <c r="L398" s="81" t="s">
        <v>272</v>
      </c>
    </row>
    <row r="399" spans="1:14" x14ac:dyDescent="0.15">
      <c r="A399" s="80">
        <v>398</v>
      </c>
      <c r="B399" s="81" t="s">
        <v>1026</v>
      </c>
      <c r="C399" s="81" t="s">
        <v>965</v>
      </c>
      <c r="D399" s="81" t="s">
        <v>267</v>
      </c>
      <c r="E399" s="81" t="s">
        <v>399</v>
      </c>
      <c r="F399" s="81" t="s">
        <v>269</v>
      </c>
      <c r="G399" s="82">
        <v>52.91</v>
      </c>
      <c r="H399" s="83">
        <v>2275.13</v>
      </c>
      <c r="I399" s="83">
        <v>2275.13</v>
      </c>
      <c r="J399" s="81" t="s">
        <v>180</v>
      </c>
      <c r="K399" s="81" t="s">
        <v>182</v>
      </c>
      <c r="L399" s="81" t="s">
        <v>276</v>
      </c>
    </row>
    <row r="400" spans="1:14" x14ac:dyDescent="0.15">
      <c r="A400" s="80">
        <v>399</v>
      </c>
      <c r="B400" s="81" t="s">
        <v>1027</v>
      </c>
      <c r="C400" s="81" t="s">
        <v>965</v>
      </c>
      <c r="D400" s="81" t="s">
        <v>267</v>
      </c>
      <c r="E400" s="81" t="s">
        <v>401</v>
      </c>
      <c r="F400" s="81" t="s">
        <v>269</v>
      </c>
      <c r="G400" s="82">
        <v>52.91</v>
      </c>
      <c r="H400" s="83">
        <v>2275.13</v>
      </c>
      <c r="I400" s="83">
        <v>2275.13</v>
      </c>
      <c r="J400" s="81" t="s">
        <v>181</v>
      </c>
      <c r="K400" s="81" t="s">
        <v>182</v>
      </c>
      <c r="L400" s="81" t="s">
        <v>276</v>
      </c>
    </row>
    <row r="401" spans="1:14" x14ac:dyDescent="0.15">
      <c r="A401" s="80">
        <v>400</v>
      </c>
      <c r="B401" s="81" t="s">
        <v>1028</v>
      </c>
      <c r="C401" s="81" t="s">
        <v>965</v>
      </c>
      <c r="D401" s="81" t="s">
        <v>267</v>
      </c>
      <c r="E401" s="81" t="s">
        <v>403</v>
      </c>
      <c r="F401" s="81" t="s">
        <v>269</v>
      </c>
      <c r="G401" s="82">
        <v>52.91</v>
      </c>
      <c r="H401" s="83">
        <v>2275.13</v>
      </c>
      <c r="I401" s="83">
        <v>2275.13</v>
      </c>
      <c r="J401" s="81" t="s">
        <v>180</v>
      </c>
      <c r="K401" s="81" t="s">
        <v>182</v>
      </c>
      <c r="L401" s="81" t="s">
        <v>276</v>
      </c>
    </row>
    <row r="402" spans="1:14" x14ac:dyDescent="0.15">
      <c r="A402" s="80">
        <v>401</v>
      </c>
      <c r="B402" s="81" t="s">
        <v>1029</v>
      </c>
      <c r="C402" s="81" t="s">
        <v>965</v>
      </c>
      <c r="D402" s="81" t="s">
        <v>267</v>
      </c>
      <c r="E402" s="81" t="s">
        <v>405</v>
      </c>
      <c r="F402" s="81" t="s">
        <v>269</v>
      </c>
      <c r="G402" s="82">
        <v>52.93</v>
      </c>
      <c r="H402" s="83">
        <v>2275.9899999999998</v>
      </c>
      <c r="I402" s="83">
        <v>2275.9899999999998</v>
      </c>
      <c r="J402" s="81" t="s">
        <v>180</v>
      </c>
      <c r="K402" s="81" t="s">
        <v>182</v>
      </c>
      <c r="L402" s="81" t="s">
        <v>276</v>
      </c>
    </row>
    <row r="403" spans="1:14" x14ac:dyDescent="0.15">
      <c r="A403" s="80">
        <v>402</v>
      </c>
      <c r="B403" s="81" t="s">
        <v>1030</v>
      </c>
      <c r="C403" s="81" t="s">
        <v>965</v>
      </c>
      <c r="D403" s="81" t="s">
        <v>267</v>
      </c>
      <c r="E403" s="81" t="s">
        <v>407</v>
      </c>
      <c r="F403" s="81" t="s">
        <v>269</v>
      </c>
      <c r="G403" s="82">
        <v>52.91</v>
      </c>
      <c r="H403" s="83">
        <v>2275.13</v>
      </c>
      <c r="I403" s="83">
        <v>2275.13</v>
      </c>
      <c r="J403" s="81" t="s">
        <v>181</v>
      </c>
      <c r="K403" s="81" t="s">
        <v>182</v>
      </c>
      <c r="L403" s="81" t="s">
        <v>276</v>
      </c>
    </row>
    <row r="404" spans="1:14" x14ac:dyDescent="0.15">
      <c r="A404" s="80">
        <v>403</v>
      </c>
      <c r="B404" s="81" t="s">
        <v>1031</v>
      </c>
      <c r="C404" s="81" t="s">
        <v>965</v>
      </c>
      <c r="D404" s="81" t="s">
        <v>267</v>
      </c>
      <c r="E404" s="81" t="s">
        <v>409</v>
      </c>
      <c r="F404" s="81" t="s">
        <v>269</v>
      </c>
      <c r="G404" s="82">
        <v>61.94</v>
      </c>
      <c r="H404" s="83">
        <v>2663.42</v>
      </c>
      <c r="I404" s="83">
        <v>2663.42</v>
      </c>
      <c r="J404" s="81" t="s">
        <v>979</v>
      </c>
      <c r="K404" s="81" t="s">
        <v>298</v>
      </c>
      <c r="L404" s="81" t="s">
        <v>272</v>
      </c>
    </row>
    <row r="405" spans="1:14" x14ac:dyDescent="0.15">
      <c r="A405" s="80">
        <v>404</v>
      </c>
      <c r="B405" s="81" t="s">
        <v>1032</v>
      </c>
      <c r="C405" s="81" t="s">
        <v>965</v>
      </c>
      <c r="D405" s="81" t="s">
        <v>267</v>
      </c>
      <c r="E405" s="81" t="s">
        <v>411</v>
      </c>
      <c r="F405" s="81" t="s">
        <v>269</v>
      </c>
      <c r="G405" s="82">
        <v>52.91</v>
      </c>
      <c r="H405" s="83">
        <v>2275.13</v>
      </c>
      <c r="I405" s="83">
        <v>2275.13</v>
      </c>
      <c r="J405" s="81" t="s">
        <v>180</v>
      </c>
      <c r="K405" s="81" t="s">
        <v>184</v>
      </c>
      <c r="L405" s="81" t="s">
        <v>276</v>
      </c>
    </row>
    <row r="406" spans="1:14" x14ac:dyDescent="0.15">
      <c r="A406" s="80">
        <v>405</v>
      </c>
      <c r="B406" s="81" t="s">
        <v>1033</v>
      </c>
      <c r="C406" s="81" t="s">
        <v>965</v>
      </c>
      <c r="D406" s="81" t="s">
        <v>267</v>
      </c>
      <c r="E406" s="81" t="s">
        <v>413</v>
      </c>
      <c r="F406" s="81" t="s">
        <v>269</v>
      </c>
      <c r="G406" s="82">
        <v>52.91</v>
      </c>
      <c r="H406" s="83">
        <v>2275.13</v>
      </c>
      <c r="I406" s="83">
        <v>2275.13</v>
      </c>
      <c r="J406" s="81" t="s">
        <v>181</v>
      </c>
      <c r="K406" s="81" t="s">
        <v>184</v>
      </c>
      <c r="L406" s="81" t="s">
        <v>276</v>
      </c>
    </row>
    <row r="407" spans="1:14" x14ac:dyDescent="0.15">
      <c r="A407" s="80">
        <v>406</v>
      </c>
      <c r="B407" s="81" t="s">
        <v>1034</v>
      </c>
      <c r="C407" s="81" t="s">
        <v>965</v>
      </c>
      <c r="D407" s="81" t="s">
        <v>267</v>
      </c>
      <c r="E407" s="81" t="s">
        <v>415</v>
      </c>
      <c r="F407" s="81" t="s">
        <v>285</v>
      </c>
      <c r="G407" s="82">
        <v>42.07</v>
      </c>
      <c r="H407" s="83">
        <v>1809.01</v>
      </c>
      <c r="I407" s="83">
        <v>1809.01</v>
      </c>
      <c r="J407" s="81" t="s">
        <v>186</v>
      </c>
      <c r="K407" s="81" t="s">
        <v>184</v>
      </c>
      <c r="L407" s="81" t="s">
        <v>287</v>
      </c>
    </row>
    <row r="408" spans="1:14" x14ac:dyDescent="0.15">
      <c r="A408" s="80">
        <v>407</v>
      </c>
      <c r="B408" s="81" t="s">
        <v>1035</v>
      </c>
      <c r="C408" s="81" t="s">
        <v>965</v>
      </c>
      <c r="D408" s="81" t="s">
        <v>267</v>
      </c>
      <c r="E408" s="81" t="s">
        <v>417</v>
      </c>
      <c r="F408" s="81" t="s">
        <v>285</v>
      </c>
      <c r="G408" s="82">
        <v>41.43</v>
      </c>
      <c r="H408" s="83">
        <v>1781.49</v>
      </c>
      <c r="I408" s="83">
        <v>1781.49</v>
      </c>
      <c r="J408" s="81" t="s">
        <v>183</v>
      </c>
      <c r="K408" s="81" t="s">
        <v>184</v>
      </c>
      <c r="L408" s="81" t="s">
        <v>287</v>
      </c>
    </row>
    <row r="409" spans="1:14" s="85" customFormat="1" x14ac:dyDescent="0.15">
      <c r="A409" s="80">
        <v>408</v>
      </c>
      <c r="B409" s="81" t="s">
        <v>1036</v>
      </c>
      <c r="C409" s="81" t="s">
        <v>965</v>
      </c>
      <c r="D409" s="81" t="s">
        <v>267</v>
      </c>
      <c r="E409" s="81" t="s">
        <v>419</v>
      </c>
      <c r="F409" s="81" t="s">
        <v>269</v>
      </c>
      <c r="G409" s="82">
        <v>58.02</v>
      </c>
      <c r="H409" s="83">
        <v>2494.86</v>
      </c>
      <c r="I409" s="83">
        <v>2494.86</v>
      </c>
      <c r="J409" s="81" t="s">
        <v>985</v>
      </c>
      <c r="K409" s="81" t="s">
        <v>187</v>
      </c>
      <c r="L409" s="81" t="s">
        <v>272</v>
      </c>
      <c r="N409" s="87"/>
    </row>
    <row r="410" spans="1:14" x14ac:dyDescent="0.15">
      <c r="A410" s="80">
        <v>409</v>
      </c>
      <c r="B410" s="80" t="s">
        <v>1037</v>
      </c>
      <c r="C410" s="81" t="s">
        <v>965</v>
      </c>
      <c r="D410" s="81" t="s">
        <v>267</v>
      </c>
      <c r="E410" s="81" t="s">
        <v>421</v>
      </c>
      <c r="F410" s="81" t="s">
        <v>269</v>
      </c>
      <c r="G410" s="82">
        <v>58.02</v>
      </c>
      <c r="H410" s="83">
        <v>2494.86</v>
      </c>
      <c r="I410" s="83">
        <v>2494.86</v>
      </c>
      <c r="J410" s="81" t="s">
        <v>966</v>
      </c>
      <c r="K410" s="81" t="s">
        <v>187</v>
      </c>
      <c r="L410" s="81" t="s">
        <v>272</v>
      </c>
    </row>
    <row r="411" spans="1:14" x14ac:dyDescent="0.15">
      <c r="A411" s="80">
        <v>410</v>
      </c>
      <c r="B411" s="81" t="s">
        <v>1038</v>
      </c>
      <c r="C411" s="81" t="s">
        <v>965</v>
      </c>
      <c r="D411" s="81" t="s">
        <v>267</v>
      </c>
      <c r="E411" s="81" t="s">
        <v>423</v>
      </c>
      <c r="F411" s="81" t="s">
        <v>285</v>
      </c>
      <c r="G411" s="82">
        <v>41.43</v>
      </c>
      <c r="H411" s="83">
        <v>1781.49</v>
      </c>
      <c r="I411" s="83">
        <v>1781.49</v>
      </c>
      <c r="J411" s="81" t="s">
        <v>185</v>
      </c>
      <c r="K411" s="81" t="s">
        <v>275</v>
      </c>
      <c r="L411" s="81" t="s">
        <v>287</v>
      </c>
    </row>
    <row r="412" spans="1:14" x14ac:dyDescent="0.15">
      <c r="A412" s="80">
        <v>411</v>
      </c>
      <c r="B412" s="81" t="s">
        <v>1039</v>
      </c>
      <c r="C412" s="81" t="s">
        <v>965</v>
      </c>
      <c r="D412" s="81" t="s">
        <v>267</v>
      </c>
      <c r="E412" s="81" t="s">
        <v>425</v>
      </c>
      <c r="F412" s="81" t="s">
        <v>285</v>
      </c>
      <c r="G412" s="82">
        <v>42.07</v>
      </c>
      <c r="H412" s="83">
        <v>1809.01</v>
      </c>
      <c r="I412" s="83">
        <v>1809.01</v>
      </c>
      <c r="J412" s="81" t="s">
        <v>188</v>
      </c>
      <c r="K412" s="81" t="s">
        <v>275</v>
      </c>
      <c r="L412" s="81" t="s">
        <v>287</v>
      </c>
    </row>
    <row r="413" spans="1:14" x14ac:dyDescent="0.15">
      <c r="A413" s="80">
        <v>412</v>
      </c>
      <c r="B413" s="81" t="s">
        <v>1040</v>
      </c>
      <c r="C413" s="81" t="s">
        <v>965</v>
      </c>
      <c r="D413" s="81" t="s">
        <v>267</v>
      </c>
      <c r="E413" s="81" t="s">
        <v>427</v>
      </c>
      <c r="F413" s="81" t="s">
        <v>269</v>
      </c>
      <c r="G413" s="82">
        <v>52.91</v>
      </c>
      <c r="H413" s="83">
        <v>2275.13</v>
      </c>
      <c r="I413" s="83">
        <v>2275.13</v>
      </c>
      <c r="J413" s="81" t="s">
        <v>180</v>
      </c>
      <c r="K413" s="81" t="s">
        <v>275</v>
      </c>
      <c r="L413" s="81" t="s">
        <v>276</v>
      </c>
    </row>
    <row r="414" spans="1:14" x14ac:dyDescent="0.15">
      <c r="A414" s="80">
        <v>413</v>
      </c>
      <c r="B414" s="81" t="s">
        <v>1041</v>
      </c>
      <c r="C414" s="81" t="s">
        <v>965</v>
      </c>
      <c r="D414" s="81" t="s">
        <v>267</v>
      </c>
      <c r="E414" s="81" t="s">
        <v>429</v>
      </c>
      <c r="F414" s="81" t="s">
        <v>269</v>
      </c>
      <c r="G414" s="82">
        <v>52.91</v>
      </c>
      <c r="H414" s="83">
        <v>2275.13</v>
      </c>
      <c r="I414" s="83">
        <v>2275.13</v>
      </c>
      <c r="J414" s="81" t="s">
        <v>181</v>
      </c>
      <c r="K414" s="81" t="s">
        <v>275</v>
      </c>
      <c r="L414" s="81" t="s">
        <v>276</v>
      </c>
    </row>
    <row r="415" spans="1:14" x14ac:dyDescent="0.15">
      <c r="A415" s="80">
        <v>414</v>
      </c>
      <c r="B415" s="81" t="s">
        <v>1042</v>
      </c>
      <c r="C415" s="81" t="s">
        <v>965</v>
      </c>
      <c r="D415" s="81" t="s">
        <v>267</v>
      </c>
      <c r="E415" s="81" t="s">
        <v>431</v>
      </c>
      <c r="F415" s="81" t="s">
        <v>269</v>
      </c>
      <c r="G415" s="82">
        <v>61.94</v>
      </c>
      <c r="H415" s="83">
        <v>2663.42</v>
      </c>
      <c r="I415" s="83">
        <v>2663.42</v>
      </c>
      <c r="J415" s="81" t="s">
        <v>972</v>
      </c>
      <c r="K415" s="81" t="s">
        <v>291</v>
      </c>
      <c r="L415" s="81" t="s">
        <v>272</v>
      </c>
    </row>
    <row r="416" spans="1:14" x14ac:dyDescent="0.15">
      <c r="A416" s="80">
        <v>415</v>
      </c>
      <c r="B416" s="81" t="s">
        <v>1043</v>
      </c>
      <c r="C416" s="81" t="s">
        <v>965</v>
      </c>
      <c r="D416" s="81" t="s">
        <v>267</v>
      </c>
      <c r="E416" s="81" t="s">
        <v>433</v>
      </c>
      <c r="F416" s="81" t="s">
        <v>269</v>
      </c>
      <c r="G416" s="82">
        <v>52.91</v>
      </c>
      <c r="H416" s="83">
        <v>2275.13</v>
      </c>
      <c r="I416" s="83">
        <v>2275.13</v>
      </c>
      <c r="J416" s="81" t="s">
        <v>180</v>
      </c>
      <c r="K416" s="81" t="s">
        <v>182</v>
      </c>
      <c r="L416" s="81" t="s">
        <v>276</v>
      </c>
    </row>
    <row r="417" spans="1:12" x14ac:dyDescent="0.15">
      <c r="A417" s="80">
        <v>416</v>
      </c>
      <c r="B417" s="81" t="s">
        <v>1044</v>
      </c>
      <c r="C417" s="81" t="s">
        <v>965</v>
      </c>
      <c r="D417" s="81" t="s">
        <v>267</v>
      </c>
      <c r="E417" s="81" t="s">
        <v>435</v>
      </c>
      <c r="F417" s="81" t="s">
        <v>269</v>
      </c>
      <c r="G417" s="82">
        <v>52.91</v>
      </c>
      <c r="H417" s="83">
        <v>2275.13</v>
      </c>
      <c r="I417" s="83">
        <v>2275.13</v>
      </c>
      <c r="J417" s="81" t="s">
        <v>181</v>
      </c>
      <c r="K417" s="81" t="s">
        <v>182</v>
      </c>
      <c r="L417" s="81" t="s">
        <v>276</v>
      </c>
    </row>
    <row r="418" spans="1:12" x14ac:dyDescent="0.15">
      <c r="A418" s="80">
        <v>417</v>
      </c>
      <c r="B418" s="81" t="s">
        <v>1045</v>
      </c>
      <c r="C418" s="81" t="s">
        <v>965</v>
      </c>
      <c r="D418" s="81" t="s">
        <v>267</v>
      </c>
      <c r="E418" s="81" t="s">
        <v>437</v>
      </c>
      <c r="F418" s="81" t="s">
        <v>269</v>
      </c>
      <c r="G418" s="82">
        <v>52.91</v>
      </c>
      <c r="H418" s="83">
        <v>2275.13</v>
      </c>
      <c r="I418" s="83">
        <v>2275.13</v>
      </c>
      <c r="J418" s="81" t="s">
        <v>180</v>
      </c>
      <c r="K418" s="81" t="s">
        <v>182</v>
      </c>
      <c r="L418" s="81" t="s">
        <v>276</v>
      </c>
    </row>
    <row r="419" spans="1:12" x14ac:dyDescent="0.15">
      <c r="A419" s="80">
        <v>418</v>
      </c>
      <c r="B419" s="81" t="s">
        <v>1046</v>
      </c>
      <c r="C419" s="81" t="s">
        <v>965</v>
      </c>
      <c r="D419" s="81" t="s">
        <v>267</v>
      </c>
      <c r="E419" s="81" t="s">
        <v>439</v>
      </c>
      <c r="F419" s="81" t="s">
        <v>269</v>
      </c>
      <c r="G419" s="82">
        <v>52.93</v>
      </c>
      <c r="H419" s="83">
        <v>2275.9899999999998</v>
      </c>
      <c r="I419" s="83">
        <v>2275.9899999999998</v>
      </c>
      <c r="J419" s="81" t="s">
        <v>180</v>
      </c>
      <c r="K419" s="81" t="s">
        <v>182</v>
      </c>
      <c r="L419" s="81" t="s">
        <v>276</v>
      </c>
    </row>
    <row r="420" spans="1:12" x14ac:dyDescent="0.15">
      <c r="A420" s="80">
        <v>419</v>
      </c>
      <c r="B420" s="81" t="s">
        <v>1047</v>
      </c>
      <c r="C420" s="81" t="s">
        <v>965</v>
      </c>
      <c r="D420" s="81" t="s">
        <v>267</v>
      </c>
      <c r="E420" s="81" t="s">
        <v>441</v>
      </c>
      <c r="F420" s="81" t="s">
        <v>269</v>
      </c>
      <c r="G420" s="82">
        <v>52.91</v>
      </c>
      <c r="H420" s="83">
        <v>2275.13</v>
      </c>
      <c r="I420" s="83">
        <v>2275.13</v>
      </c>
      <c r="J420" s="81" t="s">
        <v>181</v>
      </c>
      <c r="K420" s="81" t="s">
        <v>182</v>
      </c>
      <c r="L420" s="81" t="s">
        <v>276</v>
      </c>
    </row>
    <row r="421" spans="1:12" x14ac:dyDescent="0.15">
      <c r="A421" s="80">
        <v>420</v>
      </c>
      <c r="B421" s="81" t="s">
        <v>1048</v>
      </c>
      <c r="C421" s="81" t="s">
        <v>965</v>
      </c>
      <c r="D421" s="81" t="s">
        <v>267</v>
      </c>
      <c r="E421" s="81" t="s">
        <v>443</v>
      </c>
      <c r="F421" s="81" t="s">
        <v>269</v>
      </c>
      <c r="G421" s="82">
        <v>61.94</v>
      </c>
      <c r="H421" s="83">
        <v>2663.42</v>
      </c>
      <c r="I421" s="83">
        <v>2663.42</v>
      </c>
      <c r="J421" s="81" t="s">
        <v>979</v>
      </c>
      <c r="K421" s="81" t="s">
        <v>298</v>
      </c>
      <c r="L421" s="81" t="s">
        <v>272</v>
      </c>
    </row>
    <row r="422" spans="1:12" x14ac:dyDescent="0.15">
      <c r="A422" s="80">
        <v>421</v>
      </c>
      <c r="B422" s="81" t="s">
        <v>1049</v>
      </c>
      <c r="C422" s="81" t="s">
        <v>965</v>
      </c>
      <c r="D422" s="81" t="s">
        <v>267</v>
      </c>
      <c r="E422" s="81" t="s">
        <v>445</v>
      </c>
      <c r="F422" s="81" t="s">
        <v>269</v>
      </c>
      <c r="G422" s="82">
        <v>52.91</v>
      </c>
      <c r="H422" s="83">
        <v>2275.13</v>
      </c>
      <c r="I422" s="83">
        <v>2275.13</v>
      </c>
      <c r="J422" s="81" t="s">
        <v>180</v>
      </c>
      <c r="K422" s="81" t="s">
        <v>184</v>
      </c>
      <c r="L422" s="81" t="s">
        <v>276</v>
      </c>
    </row>
    <row r="423" spans="1:12" x14ac:dyDescent="0.15">
      <c r="A423" s="80">
        <v>422</v>
      </c>
      <c r="B423" s="81" t="s">
        <v>1050</v>
      </c>
      <c r="C423" s="81" t="s">
        <v>965</v>
      </c>
      <c r="D423" s="81" t="s">
        <v>267</v>
      </c>
      <c r="E423" s="81" t="s">
        <v>447</v>
      </c>
      <c r="F423" s="81" t="s">
        <v>269</v>
      </c>
      <c r="G423" s="82">
        <v>52.91</v>
      </c>
      <c r="H423" s="83">
        <v>2275.13</v>
      </c>
      <c r="I423" s="83">
        <v>2275.13</v>
      </c>
      <c r="J423" s="81" t="s">
        <v>181</v>
      </c>
      <c r="K423" s="81" t="s">
        <v>184</v>
      </c>
      <c r="L423" s="81" t="s">
        <v>276</v>
      </c>
    </row>
    <row r="424" spans="1:12" x14ac:dyDescent="0.15">
      <c r="A424" s="80">
        <v>423</v>
      </c>
      <c r="B424" s="81" t="s">
        <v>1051</v>
      </c>
      <c r="C424" s="81" t="s">
        <v>965</v>
      </c>
      <c r="D424" s="81" t="s">
        <v>267</v>
      </c>
      <c r="E424" s="81" t="s">
        <v>449</v>
      </c>
      <c r="F424" s="81" t="s">
        <v>285</v>
      </c>
      <c r="G424" s="82">
        <v>42.07</v>
      </c>
      <c r="H424" s="83">
        <v>1809.01</v>
      </c>
      <c r="I424" s="83">
        <v>1809.01</v>
      </c>
      <c r="J424" s="81" t="s">
        <v>186</v>
      </c>
      <c r="K424" s="81" t="s">
        <v>184</v>
      </c>
      <c r="L424" s="81" t="s">
        <v>287</v>
      </c>
    </row>
    <row r="425" spans="1:12" x14ac:dyDescent="0.15">
      <c r="A425" s="80">
        <v>424</v>
      </c>
      <c r="B425" s="81" t="s">
        <v>1052</v>
      </c>
      <c r="C425" s="81" t="s">
        <v>965</v>
      </c>
      <c r="D425" s="81" t="s">
        <v>267</v>
      </c>
      <c r="E425" s="81" t="s">
        <v>451</v>
      </c>
      <c r="F425" s="81" t="s">
        <v>285</v>
      </c>
      <c r="G425" s="82">
        <v>41.43</v>
      </c>
      <c r="H425" s="83">
        <v>1781.49</v>
      </c>
      <c r="I425" s="83">
        <v>1781.49</v>
      </c>
      <c r="J425" s="81" t="s">
        <v>183</v>
      </c>
      <c r="K425" s="81" t="s">
        <v>184</v>
      </c>
      <c r="L425" s="81" t="s">
        <v>287</v>
      </c>
    </row>
    <row r="426" spans="1:12" x14ac:dyDescent="0.15">
      <c r="A426" s="80">
        <v>425</v>
      </c>
      <c r="B426" s="81" t="s">
        <v>1053</v>
      </c>
      <c r="C426" s="81" t="s">
        <v>965</v>
      </c>
      <c r="D426" s="81" t="s">
        <v>267</v>
      </c>
      <c r="E426" s="81" t="s">
        <v>453</v>
      </c>
      <c r="F426" s="81" t="s">
        <v>269</v>
      </c>
      <c r="G426" s="82">
        <v>58.02</v>
      </c>
      <c r="H426" s="83">
        <v>2494.86</v>
      </c>
      <c r="I426" s="83">
        <v>2494.86</v>
      </c>
      <c r="J426" s="81" t="s">
        <v>985</v>
      </c>
      <c r="K426" s="81" t="s">
        <v>187</v>
      </c>
      <c r="L426" s="81" t="s">
        <v>272</v>
      </c>
    </row>
    <row r="427" spans="1:12" x14ac:dyDescent="0.15">
      <c r="A427" s="80">
        <v>426</v>
      </c>
      <c r="B427" s="81" t="s">
        <v>1054</v>
      </c>
      <c r="C427" s="81" t="s">
        <v>965</v>
      </c>
      <c r="D427" s="81" t="s">
        <v>267</v>
      </c>
      <c r="E427" s="81" t="s">
        <v>455</v>
      </c>
      <c r="F427" s="81" t="s">
        <v>269</v>
      </c>
      <c r="G427" s="82">
        <v>58.02</v>
      </c>
      <c r="H427" s="83">
        <v>2494.86</v>
      </c>
      <c r="I427" s="83">
        <v>2494.86</v>
      </c>
      <c r="J427" s="81" t="s">
        <v>966</v>
      </c>
      <c r="K427" s="81" t="s">
        <v>187</v>
      </c>
      <c r="L427" s="81" t="s">
        <v>272</v>
      </c>
    </row>
    <row r="428" spans="1:12" x14ac:dyDescent="0.15">
      <c r="A428" s="80">
        <v>427</v>
      </c>
      <c r="B428" s="81" t="s">
        <v>1055</v>
      </c>
      <c r="C428" s="81" t="s">
        <v>965</v>
      </c>
      <c r="D428" s="81" t="s">
        <v>267</v>
      </c>
      <c r="E428" s="81" t="s">
        <v>457</v>
      </c>
      <c r="F428" s="81" t="s">
        <v>285</v>
      </c>
      <c r="G428" s="82">
        <v>41.43</v>
      </c>
      <c r="H428" s="83">
        <v>1781.49</v>
      </c>
      <c r="I428" s="83">
        <v>1781.49</v>
      </c>
      <c r="J428" s="81" t="s">
        <v>185</v>
      </c>
      <c r="K428" s="81" t="s">
        <v>275</v>
      </c>
      <c r="L428" s="81" t="s">
        <v>287</v>
      </c>
    </row>
    <row r="429" spans="1:12" x14ac:dyDescent="0.15">
      <c r="A429" s="80">
        <v>428</v>
      </c>
      <c r="B429" s="81" t="s">
        <v>1056</v>
      </c>
      <c r="C429" s="81" t="s">
        <v>965</v>
      </c>
      <c r="D429" s="81" t="s">
        <v>267</v>
      </c>
      <c r="E429" s="81" t="s">
        <v>459</v>
      </c>
      <c r="F429" s="81" t="s">
        <v>285</v>
      </c>
      <c r="G429" s="82">
        <v>42.07</v>
      </c>
      <c r="H429" s="83">
        <v>1809.01</v>
      </c>
      <c r="I429" s="83">
        <v>1809.01</v>
      </c>
      <c r="J429" s="81" t="s">
        <v>188</v>
      </c>
      <c r="K429" s="81" t="s">
        <v>275</v>
      </c>
      <c r="L429" s="81" t="s">
        <v>287</v>
      </c>
    </row>
    <row r="430" spans="1:12" x14ac:dyDescent="0.15">
      <c r="A430" s="80">
        <v>429</v>
      </c>
      <c r="B430" s="81" t="s">
        <v>1057</v>
      </c>
      <c r="C430" s="81" t="s">
        <v>965</v>
      </c>
      <c r="D430" s="81" t="s">
        <v>267</v>
      </c>
      <c r="E430" s="81" t="s">
        <v>461</v>
      </c>
      <c r="F430" s="81" t="s">
        <v>269</v>
      </c>
      <c r="G430" s="82">
        <v>52.91</v>
      </c>
      <c r="H430" s="83">
        <v>2275.13</v>
      </c>
      <c r="I430" s="83">
        <v>2275.13</v>
      </c>
      <c r="J430" s="81" t="s">
        <v>180</v>
      </c>
      <c r="K430" s="81" t="s">
        <v>275</v>
      </c>
      <c r="L430" s="81" t="s">
        <v>276</v>
      </c>
    </row>
    <row r="431" spans="1:12" x14ac:dyDescent="0.15">
      <c r="A431" s="80">
        <v>430</v>
      </c>
      <c r="B431" s="81" t="s">
        <v>1058</v>
      </c>
      <c r="C431" s="81" t="s">
        <v>965</v>
      </c>
      <c r="D431" s="81" t="s">
        <v>267</v>
      </c>
      <c r="E431" s="81" t="s">
        <v>463</v>
      </c>
      <c r="F431" s="81" t="s">
        <v>269</v>
      </c>
      <c r="G431" s="82">
        <v>52.91</v>
      </c>
      <c r="H431" s="83">
        <v>2275.13</v>
      </c>
      <c r="I431" s="83">
        <v>2275.13</v>
      </c>
      <c r="J431" s="81" t="s">
        <v>181</v>
      </c>
      <c r="K431" s="81" t="s">
        <v>275</v>
      </c>
      <c r="L431" s="81" t="s">
        <v>276</v>
      </c>
    </row>
    <row r="432" spans="1:12" x14ac:dyDescent="0.15">
      <c r="A432" s="80">
        <v>431</v>
      </c>
      <c r="B432" s="81" t="s">
        <v>1059</v>
      </c>
      <c r="C432" s="81" t="s">
        <v>965</v>
      </c>
      <c r="D432" s="81" t="s">
        <v>267</v>
      </c>
      <c r="E432" s="81" t="s">
        <v>465</v>
      </c>
      <c r="F432" s="81" t="s">
        <v>269</v>
      </c>
      <c r="G432" s="82">
        <v>61.94</v>
      </c>
      <c r="H432" s="83">
        <v>2663.42</v>
      </c>
      <c r="I432" s="83">
        <v>2663.42</v>
      </c>
      <c r="J432" s="81" t="s">
        <v>972</v>
      </c>
      <c r="K432" s="81" t="s">
        <v>291</v>
      </c>
      <c r="L432" s="81" t="s">
        <v>272</v>
      </c>
    </row>
    <row r="433" spans="1:12" x14ac:dyDescent="0.15">
      <c r="A433" s="80">
        <v>432</v>
      </c>
      <c r="B433" s="81" t="s">
        <v>1060</v>
      </c>
      <c r="C433" s="81" t="s">
        <v>965</v>
      </c>
      <c r="D433" s="81" t="s">
        <v>267</v>
      </c>
      <c r="E433" s="81" t="s">
        <v>467</v>
      </c>
      <c r="F433" s="81" t="s">
        <v>269</v>
      </c>
      <c r="G433" s="82">
        <v>52.91</v>
      </c>
      <c r="H433" s="83">
        <v>2275.13</v>
      </c>
      <c r="I433" s="83">
        <v>2275.13</v>
      </c>
      <c r="J433" s="81" t="s">
        <v>180</v>
      </c>
      <c r="K433" s="81" t="s">
        <v>182</v>
      </c>
      <c r="L433" s="81" t="s">
        <v>276</v>
      </c>
    </row>
    <row r="434" spans="1:12" x14ac:dyDescent="0.15">
      <c r="A434" s="80">
        <v>433</v>
      </c>
      <c r="B434" s="81" t="s">
        <v>1061</v>
      </c>
      <c r="C434" s="81" t="s">
        <v>965</v>
      </c>
      <c r="D434" s="81" t="s">
        <v>267</v>
      </c>
      <c r="E434" s="81" t="s">
        <v>469</v>
      </c>
      <c r="F434" s="81" t="s">
        <v>269</v>
      </c>
      <c r="G434" s="82">
        <v>52.91</v>
      </c>
      <c r="H434" s="83">
        <v>2275.13</v>
      </c>
      <c r="I434" s="83">
        <v>2275.13</v>
      </c>
      <c r="J434" s="81" t="s">
        <v>181</v>
      </c>
      <c r="K434" s="81" t="s">
        <v>182</v>
      </c>
      <c r="L434" s="81" t="s">
        <v>276</v>
      </c>
    </row>
    <row r="435" spans="1:12" x14ac:dyDescent="0.15">
      <c r="A435" s="80">
        <v>434</v>
      </c>
      <c r="B435" s="81" t="s">
        <v>1062</v>
      </c>
      <c r="C435" s="81" t="s">
        <v>965</v>
      </c>
      <c r="D435" s="81" t="s">
        <v>267</v>
      </c>
      <c r="E435" s="81" t="s">
        <v>471</v>
      </c>
      <c r="F435" s="81" t="s">
        <v>269</v>
      </c>
      <c r="G435" s="82">
        <v>52.91</v>
      </c>
      <c r="H435" s="83">
        <v>2275.13</v>
      </c>
      <c r="I435" s="83">
        <v>2275.13</v>
      </c>
      <c r="J435" s="81" t="s">
        <v>180</v>
      </c>
      <c r="K435" s="81" t="s">
        <v>182</v>
      </c>
      <c r="L435" s="81" t="s">
        <v>276</v>
      </c>
    </row>
    <row r="436" spans="1:12" x14ac:dyDescent="0.15">
      <c r="A436" s="80">
        <v>435</v>
      </c>
      <c r="B436" s="81" t="s">
        <v>1063</v>
      </c>
      <c r="C436" s="81" t="s">
        <v>965</v>
      </c>
      <c r="D436" s="81" t="s">
        <v>267</v>
      </c>
      <c r="E436" s="81" t="s">
        <v>473</v>
      </c>
      <c r="F436" s="81" t="s">
        <v>269</v>
      </c>
      <c r="G436" s="82">
        <v>52.93</v>
      </c>
      <c r="H436" s="83">
        <v>2275.9899999999998</v>
      </c>
      <c r="I436" s="83">
        <v>2275.9899999999998</v>
      </c>
      <c r="J436" s="81" t="s">
        <v>180</v>
      </c>
      <c r="K436" s="81" t="s">
        <v>182</v>
      </c>
      <c r="L436" s="81" t="s">
        <v>276</v>
      </c>
    </row>
    <row r="437" spans="1:12" x14ac:dyDescent="0.15">
      <c r="A437" s="80">
        <v>436</v>
      </c>
      <c r="B437" s="81" t="s">
        <v>1064</v>
      </c>
      <c r="C437" s="81" t="s">
        <v>965</v>
      </c>
      <c r="D437" s="81" t="s">
        <v>267</v>
      </c>
      <c r="E437" s="81" t="s">
        <v>475</v>
      </c>
      <c r="F437" s="81" t="s">
        <v>269</v>
      </c>
      <c r="G437" s="82">
        <v>52.91</v>
      </c>
      <c r="H437" s="83">
        <v>2275.13</v>
      </c>
      <c r="I437" s="83">
        <v>2275.13</v>
      </c>
      <c r="J437" s="81" t="s">
        <v>181</v>
      </c>
      <c r="K437" s="81" t="s">
        <v>182</v>
      </c>
      <c r="L437" s="81" t="s">
        <v>276</v>
      </c>
    </row>
    <row r="438" spans="1:12" x14ac:dyDescent="0.15">
      <c r="A438" s="80">
        <v>437</v>
      </c>
      <c r="B438" s="81" t="s">
        <v>1065</v>
      </c>
      <c r="C438" s="81" t="s">
        <v>965</v>
      </c>
      <c r="D438" s="81" t="s">
        <v>267</v>
      </c>
      <c r="E438" s="81" t="s">
        <v>477</v>
      </c>
      <c r="F438" s="81" t="s">
        <v>269</v>
      </c>
      <c r="G438" s="82">
        <v>61.94</v>
      </c>
      <c r="H438" s="83">
        <v>2663.42</v>
      </c>
      <c r="I438" s="83">
        <v>2663.42</v>
      </c>
      <c r="J438" s="81" t="s">
        <v>979</v>
      </c>
      <c r="K438" s="81" t="s">
        <v>298</v>
      </c>
      <c r="L438" s="81" t="s">
        <v>272</v>
      </c>
    </row>
    <row r="439" spans="1:12" x14ac:dyDescent="0.15">
      <c r="A439" s="80">
        <v>438</v>
      </c>
      <c r="B439" s="81" t="s">
        <v>1066</v>
      </c>
      <c r="C439" s="81" t="s">
        <v>965</v>
      </c>
      <c r="D439" s="81" t="s">
        <v>267</v>
      </c>
      <c r="E439" s="81" t="s">
        <v>479</v>
      </c>
      <c r="F439" s="81" t="s">
        <v>269</v>
      </c>
      <c r="G439" s="82">
        <v>52.91</v>
      </c>
      <c r="H439" s="83">
        <v>2275.13</v>
      </c>
      <c r="I439" s="83">
        <v>2275.13</v>
      </c>
      <c r="J439" s="81" t="s">
        <v>180</v>
      </c>
      <c r="K439" s="81" t="s">
        <v>184</v>
      </c>
      <c r="L439" s="81" t="s">
        <v>276</v>
      </c>
    </row>
    <row r="440" spans="1:12" x14ac:dyDescent="0.15">
      <c r="A440" s="80">
        <v>439</v>
      </c>
      <c r="B440" s="81" t="s">
        <v>1067</v>
      </c>
      <c r="C440" s="81" t="s">
        <v>965</v>
      </c>
      <c r="D440" s="81" t="s">
        <v>267</v>
      </c>
      <c r="E440" s="81" t="s">
        <v>481</v>
      </c>
      <c r="F440" s="81" t="s">
        <v>269</v>
      </c>
      <c r="G440" s="82">
        <v>52.91</v>
      </c>
      <c r="H440" s="83">
        <v>2275.13</v>
      </c>
      <c r="I440" s="83">
        <v>2275.13</v>
      </c>
      <c r="J440" s="81" t="s">
        <v>181</v>
      </c>
      <c r="K440" s="81" t="s">
        <v>184</v>
      </c>
      <c r="L440" s="81" t="s">
        <v>276</v>
      </c>
    </row>
    <row r="441" spans="1:12" x14ac:dyDescent="0.15">
      <c r="A441" s="80">
        <v>440</v>
      </c>
      <c r="B441" s="81" t="s">
        <v>1068</v>
      </c>
      <c r="C441" s="81" t="s">
        <v>965</v>
      </c>
      <c r="D441" s="81" t="s">
        <v>267</v>
      </c>
      <c r="E441" s="81" t="s">
        <v>483</v>
      </c>
      <c r="F441" s="81" t="s">
        <v>285</v>
      </c>
      <c r="G441" s="82">
        <v>42.07</v>
      </c>
      <c r="H441" s="83">
        <v>1809.01</v>
      </c>
      <c r="I441" s="83">
        <v>1809.01</v>
      </c>
      <c r="J441" s="81" t="s">
        <v>186</v>
      </c>
      <c r="K441" s="81" t="s">
        <v>184</v>
      </c>
      <c r="L441" s="81" t="s">
        <v>287</v>
      </c>
    </row>
    <row r="442" spans="1:12" x14ac:dyDescent="0.15">
      <c r="A442" s="80">
        <v>441</v>
      </c>
      <c r="B442" s="81" t="s">
        <v>1069</v>
      </c>
      <c r="C442" s="81" t="s">
        <v>965</v>
      </c>
      <c r="D442" s="81" t="s">
        <v>267</v>
      </c>
      <c r="E442" s="81" t="s">
        <v>485</v>
      </c>
      <c r="F442" s="81" t="s">
        <v>285</v>
      </c>
      <c r="G442" s="82">
        <v>41.43</v>
      </c>
      <c r="H442" s="83">
        <v>1781.49</v>
      </c>
      <c r="I442" s="83">
        <v>1781.49</v>
      </c>
      <c r="J442" s="81" t="s">
        <v>183</v>
      </c>
      <c r="K442" s="81" t="s">
        <v>184</v>
      </c>
      <c r="L442" s="81" t="s">
        <v>287</v>
      </c>
    </row>
    <row r="443" spans="1:12" x14ac:dyDescent="0.15">
      <c r="A443" s="80">
        <v>442</v>
      </c>
      <c r="B443" s="80" t="s">
        <v>1070</v>
      </c>
      <c r="C443" s="81" t="s">
        <v>965</v>
      </c>
      <c r="D443" s="81" t="s">
        <v>267</v>
      </c>
      <c r="E443" s="81" t="s">
        <v>487</v>
      </c>
      <c r="F443" s="81" t="s">
        <v>269</v>
      </c>
      <c r="G443" s="82">
        <v>58.02</v>
      </c>
      <c r="H443" s="83">
        <v>2494.86</v>
      </c>
      <c r="I443" s="83">
        <v>2494.86</v>
      </c>
      <c r="J443" s="81" t="s">
        <v>985</v>
      </c>
      <c r="K443" s="81" t="s">
        <v>187</v>
      </c>
      <c r="L443" s="81" t="s">
        <v>272</v>
      </c>
    </row>
    <row r="444" spans="1:12" x14ac:dyDescent="0.15">
      <c r="A444" s="80">
        <v>443</v>
      </c>
      <c r="B444" s="81" t="s">
        <v>1071</v>
      </c>
      <c r="C444" s="81" t="s">
        <v>965</v>
      </c>
      <c r="D444" s="81" t="s">
        <v>267</v>
      </c>
      <c r="E444" s="81" t="s">
        <v>489</v>
      </c>
      <c r="F444" s="81" t="s">
        <v>269</v>
      </c>
      <c r="G444" s="82">
        <v>58.02</v>
      </c>
      <c r="H444" s="83">
        <v>2494.86</v>
      </c>
      <c r="I444" s="83">
        <v>2494.86</v>
      </c>
      <c r="J444" s="81" t="s">
        <v>966</v>
      </c>
      <c r="K444" s="81" t="s">
        <v>187</v>
      </c>
      <c r="L444" s="81" t="s">
        <v>272</v>
      </c>
    </row>
    <row r="445" spans="1:12" x14ac:dyDescent="0.15">
      <c r="A445" s="80">
        <v>444</v>
      </c>
      <c r="B445" s="81" t="s">
        <v>1072</v>
      </c>
      <c r="C445" s="81" t="s">
        <v>965</v>
      </c>
      <c r="D445" s="81" t="s">
        <v>267</v>
      </c>
      <c r="E445" s="81" t="s">
        <v>491</v>
      </c>
      <c r="F445" s="81" t="s">
        <v>285</v>
      </c>
      <c r="G445" s="82">
        <v>41.43</v>
      </c>
      <c r="H445" s="83">
        <v>1781.49</v>
      </c>
      <c r="I445" s="83">
        <v>1781.49</v>
      </c>
      <c r="J445" s="81" t="s">
        <v>185</v>
      </c>
      <c r="K445" s="81" t="s">
        <v>275</v>
      </c>
      <c r="L445" s="81" t="s">
        <v>287</v>
      </c>
    </row>
    <row r="446" spans="1:12" x14ac:dyDescent="0.15">
      <c r="A446" s="80">
        <v>445</v>
      </c>
      <c r="B446" s="81" t="s">
        <v>1073</v>
      </c>
      <c r="C446" s="81" t="s">
        <v>965</v>
      </c>
      <c r="D446" s="81" t="s">
        <v>267</v>
      </c>
      <c r="E446" s="81" t="s">
        <v>493</v>
      </c>
      <c r="F446" s="81" t="s">
        <v>285</v>
      </c>
      <c r="G446" s="82">
        <v>42.07</v>
      </c>
      <c r="H446" s="83">
        <v>1809.01</v>
      </c>
      <c r="I446" s="83">
        <v>1809.01</v>
      </c>
      <c r="J446" s="81" t="s">
        <v>188</v>
      </c>
      <c r="K446" s="81" t="s">
        <v>275</v>
      </c>
      <c r="L446" s="81" t="s">
        <v>287</v>
      </c>
    </row>
    <row r="447" spans="1:12" x14ac:dyDescent="0.15">
      <c r="A447" s="80">
        <v>446</v>
      </c>
      <c r="B447" s="81" t="s">
        <v>1074</v>
      </c>
      <c r="C447" s="81" t="s">
        <v>965</v>
      </c>
      <c r="D447" s="81" t="s">
        <v>267</v>
      </c>
      <c r="E447" s="81" t="s">
        <v>495</v>
      </c>
      <c r="F447" s="81" t="s">
        <v>269</v>
      </c>
      <c r="G447" s="82">
        <v>52.91</v>
      </c>
      <c r="H447" s="83">
        <v>2275.13</v>
      </c>
      <c r="I447" s="83">
        <v>2275.13</v>
      </c>
      <c r="J447" s="81" t="s">
        <v>180</v>
      </c>
      <c r="K447" s="81" t="s">
        <v>275</v>
      </c>
      <c r="L447" s="81" t="s">
        <v>276</v>
      </c>
    </row>
    <row r="448" spans="1:12" x14ac:dyDescent="0.15">
      <c r="A448" s="80">
        <v>447</v>
      </c>
      <c r="B448" s="81" t="s">
        <v>1075</v>
      </c>
      <c r="C448" s="81" t="s">
        <v>965</v>
      </c>
      <c r="D448" s="81" t="s">
        <v>267</v>
      </c>
      <c r="E448" s="81" t="s">
        <v>497</v>
      </c>
      <c r="F448" s="81" t="s">
        <v>269</v>
      </c>
      <c r="G448" s="82">
        <v>52.91</v>
      </c>
      <c r="H448" s="83">
        <v>2275.13</v>
      </c>
      <c r="I448" s="83">
        <v>2275.13</v>
      </c>
      <c r="J448" s="81" t="s">
        <v>181</v>
      </c>
      <c r="K448" s="81" t="s">
        <v>275</v>
      </c>
      <c r="L448" s="81" t="s">
        <v>276</v>
      </c>
    </row>
    <row r="449" spans="1:14" x14ac:dyDescent="0.15">
      <c r="A449" s="80">
        <v>448</v>
      </c>
      <c r="B449" s="81" t="s">
        <v>1076</v>
      </c>
      <c r="C449" s="81" t="s">
        <v>965</v>
      </c>
      <c r="D449" s="81" t="s">
        <v>267</v>
      </c>
      <c r="E449" s="81" t="s">
        <v>499</v>
      </c>
      <c r="F449" s="81" t="s">
        <v>269</v>
      </c>
      <c r="G449" s="82">
        <v>61.94</v>
      </c>
      <c r="H449" s="83">
        <v>2663.42</v>
      </c>
      <c r="I449" s="83">
        <v>2663.42</v>
      </c>
      <c r="J449" s="81" t="s">
        <v>972</v>
      </c>
      <c r="K449" s="81" t="s">
        <v>291</v>
      </c>
      <c r="L449" s="81" t="s">
        <v>272</v>
      </c>
    </row>
    <row r="450" spans="1:14" x14ac:dyDescent="0.15">
      <c r="A450" s="80">
        <v>449</v>
      </c>
      <c r="B450" s="81" t="s">
        <v>1077</v>
      </c>
      <c r="C450" s="81" t="s">
        <v>965</v>
      </c>
      <c r="D450" s="81" t="s">
        <v>267</v>
      </c>
      <c r="E450" s="81" t="s">
        <v>501</v>
      </c>
      <c r="F450" s="81" t="s">
        <v>269</v>
      </c>
      <c r="G450" s="82">
        <v>52.91</v>
      </c>
      <c r="H450" s="83">
        <v>2275.13</v>
      </c>
      <c r="I450" s="83">
        <v>2275.13</v>
      </c>
      <c r="J450" s="81" t="s">
        <v>180</v>
      </c>
      <c r="K450" s="81" t="s">
        <v>182</v>
      </c>
      <c r="L450" s="81" t="s">
        <v>276</v>
      </c>
    </row>
    <row r="451" spans="1:14" x14ac:dyDescent="0.15">
      <c r="A451" s="80">
        <v>450</v>
      </c>
      <c r="B451" s="81" t="s">
        <v>1078</v>
      </c>
      <c r="C451" s="81" t="s">
        <v>965</v>
      </c>
      <c r="D451" s="81" t="s">
        <v>267</v>
      </c>
      <c r="E451" s="81" t="s">
        <v>503</v>
      </c>
      <c r="F451" s="81" t="s">
        <v>269</v>
      </c>
      <c r="G451" s="82">
        <v>52.91</v>
      </c>
      <c r="H451" s="83">
        <v>2275.13</v>
      </c>
      <c r="I451" s="83">
        <v>2275.13</v>
      </c>
      <c r="J451" s="81" t="s">
        <v>181</v>
      </c>
      <c r="K451" s="81" t="s">
        <v>182</v>
      </c>
      <c r="L451" s="81" t="s">
        <v>276</v>
      </c>
    </row>
    <row r="452" spans="1:14" x14ac:dyDescent="0.15">
      <c r="A452" s="80">
        <v>451</v>
      </c>
      <c r="B452" s="81" t="s">
        <v>1079</v>
      </c>
      <c r="C452" s="81" t="s">
        <v>965</v>
      </c>
      <c r="D452" s="81" t="s">
        <v>267</v>
      </c>
      <c r="E452" s="81" t="s">
        <v>505</v>
      </c>
      <c r="F452" s="81" t="s">
        <v>269</v>
      </c>
      <c r="G452" s="82">
        <v>52.91</v>
      </c>
      <c r="H452" s="83">
        <v>2275.13</v>
      </c>
      <c r="I452" s="83">
        <v>2275.13</v>
      </c>
      <c r="J452" s="81" t="s">
        <v>180</v>
      </c>
      <c r="K452" s="81" t="s">
        <v>182</v>
      </c>
      <c r="L452" s="81" t="s">
        <v>276</v>
      </c>
    </row>
    <row r="453" spans="1:14" x14ac:dyDescent="0.15">
      <c r="A453" s="80">
        <v>452</v>
      </c>
      <c r="B453" s="81" t="s">
        <v>1080</v>
      </c>
      <c r="C453" s="81" t="s">
        <v>965</v>
      </c>
      <c r="D453" s="81" t="s">
        <v>267</v>
      </c>
      <c r="E453" s="81" t="s">
        <v>507</v>
      </c>
      <c r="F453" s="81" t="s">
        <v>269</v>
      </c>
      <c r="G453" s="82">
        <v>52.93</v>
      </c>
      <c r="H453" s="83">
        <v>2275.9899999999998</v>
      </c>
      <c r="I453" s="83">
        <v>2275.9899999999998</v>
      </c>
      <c r="J453" s="81" t="s">
        <v>180</v>
      </c>
      <c r="K453" s="81" t="s">
        <v>182</v>
      </c>
      <c r="L453" s="81" t="s">
        <v>276</v>
      </c>
    </row>
    <row r="454" spans="1:14" x14ac:dyDescent="0.15">
      <c r="A454" s="80">
        <v>453</v>
      </c>
      <c r="B454" s="81" t="s">
        <v>1081</v>
      </c>
      <c r="C454" s="81" t="s">
        <v>965</v>
      </c>
      <c r="D454" s="81" t="s">
        <v>267</v>
      </c>
      <c r="E454" s="81" t="s">
        <v>509</v>
      </c>
      <c r="F454" s="81" t="s">
        <v>269</v>
      </c>
      <c r="G454" s="82">
        <v>52.91</v>
      </c>
      <c r="H454" s="83">
        <v>2275.13</v>
      </c>
      <c r="I454" s="83">
        <v>2275.13</v>
      </c>
      <c r="J454" s="81" t="s">
        <v>181</v>
      </c>
      <c r="K454" s="81" t="s">
        <v>182</v>
      </c>
      <c r="L454" s="81" t="s">
        <v>276</v>
      </c>
    </row>
    <row r="455" spans="1:14" x14ac:dyDescent="0.15">
      <c r="A455" s="80">
        <v>454</v>
      </c>
      <c r="B455" s="81" t="s">
        <v>1082</v>
      </c>
      <c r="C455" s="81" t="s">
        <v>965</v>
      </c>
      <c r="D455" s="81" t="s">
        <v>267</v>
      </c>
      <c r="E455" s="81" t="s">
        <v>511</v>
      </c>
      <c r="F455" s="81" t="s">
        <v>269</v>
      </c>
      <c r="G455" s="82">
        <v>61.94</v>
      </c>
      <c r="H455" s="83">
        <v>2663.42</v>
      </c>
      <c r="I455" s="83">
        <v>2663.42</v>
      </c>
      <c r="J455" s="81" t="s">
        <v>979</v>
      </c>
      <c r="K455" s="81" t="s">
        <v>298</v>
      </c>
      <c r="L455" s="81" t="s">
        <v>272</v>
      </c>
    </row>
    <row r="456" spans="1:14" x14ac:dyDescent="0.15">
      <c r="A456" s="80">
        <v>455</v>
      </c>
      <c r="B456" s="81" t="s">
        <v>1083</v>
      </c>
      <c r="C456" s="81" t="s">
        <v>965</v>
      </c>
      <c r="D456" s="81" t="s">
        <v>267</v>
      </c>
      <c r="E456" s="81" t="s">
        <v>513</v>
      </c>
      <c r="F456" s="81" t="s">
        <v>269</v>
      </c>
      <c r="G456" s="82">
        <v>52.91</v>
      </c>
      <c r="H456" s="83">
        <v>2275.13</v>
      </c>
      <c r="I456" s="83">
        <v>2275.13</v>
      </c>
      <c r="J456" s="81" t="s">
        <v>180</v>
      </c>
      <c r="K456" s="81" t="s">
        <v>184</v>
      </c>
      <c r="L456" s="81" t="s">
        <v>276</v>
      </c>
    </row>
    <row r="457" spans="1:14" x14ac:dyDescent="0.15">
      <c r="A457" s="80">
        <v>456</v>
      </c>
      <c r="B457" s="81" t="s">
        <v>1084</v>
      </c>
      <c r="C457" s="81" t="s">
        <v>965</v>
      </c>
      <c r="D457" s="81" t="s">
        <v>267</v>
      </c>
      <c r="E457" s="81" t="s">
        <v>515</v>
      </c>
      <c r="F457" s="81" t="s">
        <v>269</v>
      </c>
      <c r="G457" s="82">
        <v>52.91</v>
      </c>
      <c r="H457" s="83">
        <v>2275.13</v>
      </c>
      <c r="I457" s="83">
        <v>2275.13</v>
      </c>
      <c r="J457" s="81" t="s">
        <v>181</v>
      </c>
      <c r="K457" s="81" t="s">
        <v>184</v>
      </c>
      <c r="L457" s="81" t="s">
        <v>276</v>
      </c>
    </row>
    <row r="458" spans="1:14" x14ac:dyDescent="0.15">
      <c r="A458" s="80">
        <v>457</v>
      </c>
      <c r="B458" s="81" t="s">
        <v>1085</v>
      </c>
      <c r="C458" s="81" t="s">
        <v>965</v>
      </c>
      <c r="D458" s="81" t="s">
        <v>267</v>
      </c>
      <c r="E458" s="81" t="s">
        <v>517</v>
      </c>
      <c r="F458" s="81" t="s">
        <v>285</v>
      </c>
      <c r="G458" s="82">
        <v>42.07</v>
      </c>
      <c r="H458" s="83">
        <v>1809.01</v>
      </c>
      <c r="I458" s="83">
        <v>1809.01</v>
      </c>
      <c r="J458" s="81" t="s">
        <v>186</v>
      </c>
      <c r="K458" s="81" t="s">
        <v>184</v>
      </c>
      <c r="L458" s="81" t="s">
        <v>287</v>
      </c>
    </row>
    <row r="459" spans="1:14" s="85" customFormat="1" x14ac:dyDescent="0.15">
      <c r="A459" s="80">
        <v>458</v>
      </c>
      <c r="B459" s="81" t="s">
        <v>1086</v>
      </c>
      <c r="C459" s="81" t="s">
        <v>965</v>
      </c>
      <c r="D459" s="81" t="s">
        <v>267</v>
      </c>
      <c r="E459" s="81" t="s">
        <v>519</v>
      </c>
      <c r="F459" s="81" t="s">
        <v>285</v>
      </c>
      <c r="G459" s="82">
        <v>41.43</v>
      </c>
      <c r="H459" s="83">
        <v>1781.49</v>
      </c>
      <c r="I459" s="83">
        <v>1781.49</v>
      </c>
      <c r="J459" s="81" t="s">
        <v>183</v>
      </c>
      <c r="K459" s="81" t="s">
        <v>184</v>
      </c>
      <c r="L459" s="81" t="s">
        <v>287</v>
      </c>
      <c r="N459" s="87"/>
    </row>
    <row r="460" spans="1:14" s="85" customFormat="1" x14ac:dyDescent="0.15">
      <c r="A460" s="80">
        <v>459</v>
      </c>
      <c r="B460" s="81" t="s">
        <v>1087</v>
      </c>
      <c r="C460" s="81" t="s">
        <v>965</v>
      </c>
      <c r="D460" s="81" t="s">
        <v>267</v>
      </c>
      <c r="E460" s="81" t="s">
        <v>521</v>
      </c>
      <c r="F460" s="81" t="s">
        <v>269</v>
      </c>
      <c r="G460" s="82">
        <v>58.02</v>
      </c>
      <c r="H460" s="83">
        <v>2494.86</v>
      </c>
      <c r="I460" s="83">
        <v>2494.86</v>
      </c>
      <c r="J460" s="81" t="s">
        <v>985</v>
      </c>
      <c r="K460" s="81" t="s">
        <v>187</v>
      </c>
      <c r="L460" s="81" t="s">
        <v>272</v>
      </c>
      <c r="N460" s="87"/>
    </row>
    <row r="461" spans="1:14" x14ac:dyDescent="0.15">
      <c r="A461" s="80">
        <v>460</v>
      </c>
      <c r="B461" s="81" t="s">
        <v>1088</v>
      </c>
      <c r="C461" s="81" t="s">
        <v>965</v>
      </c>
      <c r="D461" s="81" t="s">
        <v>267</v>
      </c>
      <c r="E461" s="81" t="s">
        <v>523</v>
      </c>
      <c r="F461" s="81" t="s">
        <v>269</v>
      </c>
      <c r="G461" s="82">
        <v>58.02</v>
      </c>
      <c r="H461" s="83">
        <v>2494.86</v>
      </c>
      <c r="I461" s="83">
        <v>2494.86</v>
      </c>
      <c r="J461" s="81" t="s">
        <v>966</v>
      </c>
      <c r="K461" s="81" t="s">
        <v>187</v>
      </c>
      <c r="L461" s="81" t="s">
        <v>272</v>
      </c>
    </row>
    <row r="462" spans="1:14" x14ac:dyDescent="0.15">
      <c r="A462" s="80">
        <v>461</v>
      </c>
      <c r="B462" s="81" t="s">
        <v>1089</v>
      </c>
      <c r="C462" s="81" t="s">
        <v>965</v>
      </c>
      <c r="D462" s="81" t="s">
        <v>267</v>
      </c>
      <c r="E462" s="81" t="s">
        <v>525</v>
      </c>
      <c r="F462" s="81" t="s">
        <v>285</v>
      </c>
      <c r="G462" s="82">
        <v>41.43</v>
      </c>
      <c r="H462" s="83">
        <v>1781.49</v>
      </c>
      <c r="I462" s="83">
        <v>1781.49</v>
      </c>
      <c r="J462" s="81" t="s">
        <v>185</v>
      </c>
      <c r="K462" s="81" t="s">
        <v>275</v>
      </c>
      <c r="L462" s="81" t="s">
        <v>287</v>
      </c>
    </row>
    <row r="463" spans="1:14" x14ac:dyDescent="0.15">
      <c r="A463" s="80">
        <v>462</v>
      </c>
      <c r="B463" s="81" t="s">
        <v>1090</v>
      </c>
      <c r="C463" s="81" t="s">
        <v>965</v>
      </c>
      <c r="D463" s="81" t="s">
        <v>267</v>
      </c>
      <c r="E463" s="81" t="s">
        <v>527</v>
      </c>
      <c r="F463" s="81" t="s">
        <v>285</v>
      </c>
      <c r="G463" s="82">
        <v>42.07</v>
      </c>
      <c r="H463" s="83">
        <v>1809.01</v>
      </c>
      <c r="I463" s="83">
        <v>1809.01</v>
      </c>
      <c r="J463" s="81" t="s">
        <v>188</v>
      </c>
      <c r="K463" s="81" t="s">
        <v>275</v>
      </c>
      <c r="L463" s="81" t="s">
        <v>287</v>
      </c>
    </row>
    <row r="464" spans="1:14" x14ac:dyDescent="0.15">
      <c r="A464" s="80">
        <v>463</v>
      </c>
      <c r="B464" s="81" t="s">
        <v>1091</v>
      </c>
      <c r="C464" s="81" t="s">
        <v>965</v>
      </c>
      <c r="D464" s="81" t="s">
        <v>267</v>
      </c>
      <c r="E464" s="81" t="s">
        <v>529</v>
      </c>
      <c r="F464" s="81" t="s">
        <v>269</v>
      </c>
      <c r="G464" s="82">
        <v>52.91</v>
      </c>
      <c r="H464" s="83">
        <v>2275.13</v>
      </c>
      <c r="I464" s="83">
        <v>2275.13</v>
      </c>
      <c r="J464" s="81" t="s">
        <v>180</v>
      </c>
      <c r="K464" s="81" t="s">
        <v>275</v>
      </c>
      <c r="L464" s="81" t="s">
        <v>276</v>
      </c>
    </row>
    <row r="465" spans="1:12" x14ac:dyDescent="0.15">
      <c r="A465" s="80">
        <v>464</v>
      </c>
      <c r="B465" s="81" t="s">
        <v>1092</v>
      </c>
      <c r="C465" s="81" t="s">
        <v>965</v>
      </c>
      <c r="D465" s="81" t="s">
        <v>267</v>
      </c>
      <c r="E465" s="81" t="s">
        <v>531</v>
      </c>
      <c r="F465" s="81" t="s">
        <v>269</v>
      </c>
      <c r="G465" s="82">
        <v>52.91</v>
      </c>
      <c r="H465" s="83">
        <v>2275.13</v>
      </c>
      <c r="I465" s="83">
        <v>2275.13</v>
      </c>
      <c r="J465" s="81" t="s">
        <v>181</v>
      </c>
      <c r="K465" s="81" t="s">
        <v>275</v>
      </c>
      <c r="L465" s="81" t="s">
        <v>276</v>
      </c>
    </row>
    <row r="466" spans="1:12" x14ac:dyDescent="0.15">
      <c r="A466" s="80">
        <v>465</v>
      </c>
      <c r="B466" s="81" t="s">
        <v>1093</v>
      </c>
      <c r="C466" s="81" t="s">
        <v>965</v>
      </c>
      <c r="D466" s="81" t="s">
        <v>267</v>
      </c>
      <c r="E466" s="81" t="s">
        <v>533</v>
      </c>
      <c r="F466" s="81" t="s">
        <v>269</v>
      </c>
      <c r="G466" s="82">
        <v>61.94</v>
      </c>
      <c r="H466" s="83">
        <v>2663.42</v>
      </c>
      <c r="I466" s="83">
        <v>2663.42</v>
      </c>
      <c r="J466" s="81" t="s">
        <v>972</v>
      </c>
      <c r="K466" s="81" t="s">
        <v>291</v>
      </c>
      <c r="L466" s="81" t="s">
        <v>272</v>
      </c>
    </row>
    <row r="467" spans="1:12" x14ac:dyDescent="0.15">
      <c r="A467" s="80">
        <v>466</v>
      </c>
      <c r="B467" s="81" t="s">
        <v>1094</v>
      </c>
      <c r="C467" s="81" t="s">
        <v>965</v>
      </c>
      <c r="D467" s="81" t="s">
        <v>267</v>
      </c>
      <c r="E467" s="81" t="s">
        <v>535</v>
      </c>
      <c r="F467" s="81" t="s">
        <v>269</v>
      </c>
      <c r="G467" s="82">
        <v>52.91</v>
      </c>
      <c r="H467" s="83">
        <v>2275.13</v>
      </c>
      <c r="I467" s="83">
        <v>2275.13</v>
      </c>
      <c r="J467" s="81" t="s">
        <v>180</v>
      </c>
      <c r="K467" s="81" t="s">
        <v>182</v>
      </c>
      <c r="L467" s="81" t="s">
        <v>276</v>
      </c>
    </row>
    <row r="468" spans="1:12" x14ac:dyDescent="0.15">
      <c r="A468" s="80">
        <v>467</v>
      </c>
      <c r="B468" s="81" t="s">
        <v>1095</v>
      </c>
      <c r="C468" s="81" t="s">
        <v>965</v>
      </c>
      <c r="D468" s="81" t="s">
        <v>267</v>
      </c>
      <c r="E468" s="81" t="s">
        <v>537</v>
      </c>
      <c r="F468" s="81" t="s">
        <v>269</v>
      </c>
      <c r="G468" s="82">
        <v>52.91</v>
      </c>
      <c r="H468" s="83">
        <v>2275.13</v>
      </c>
      <c r="I468" s="83">
        <v>2275.13</v>
      </c>
      <c r="J468" s="81" t="s">
        <v>181</v>
      </c>
      <c r="K468" s="81" t="s">
        <v>182</v>
      </c>
      <c r="L468" s="81" t="s">
        <v>276</v>
      </c>
    </row>
    <row r="469" spans="1:12" x14ac:dyDescent="0.15">
      <c r="A469" s="80">
        <v>468</v>
      </c>
      <c r="B469" s="81" t="s">
        <v>1096</v>
      </c>
      <c r="C469" s="81" t="s">
        <v>965</v>
      </c>
      <c r="D469" s="81" t="s">
        <v>267</v>
      </c>
      <c r="E469" s="81" t="s">
        <v>539</v>
      </c>
      <c r="F469" s="81" t="s">
        <v>269</v>
      </c>
      <c r="G469" s="82">
        <v>52.91</v>
      </c>
      <c r="H469" s="83">
        <v>2275.13</v>
      </c>
      <c r="I469" s="83">
        <v>2275.13</v>
      </c>
      <c r="J469" s="81" t="s">
        <v>180</v>
      </c>
      <c r="K469" s="81" t="s">
        <v>182</v>
      </c>
      <c r="L469" s="81" t="s">
        <v>276</v>
      </c>
    </row>
    <row r="470" spans="1:12" x14ac:dyDescent="0.15">
      <c r="A470" s="80">
        <v>469</v>
      </c>
      <c r="B470" s="81" t="s">
        <v>1097</v>
      </c>
      <c r="C470" s="81" t="s">
        <v>965</v>
      </c>
      <c r="D470" s="81" t="s">
        <v>267</v>
      </c>
      <c r="E470" s="81" t="s">
        <v>541</v>
      </c>
      <c r="F470" s="81" t="s">
        <v>269</v>
      </c>
      <c r="G470" s="82">
        <v>52.93</v>
      </c>
      <c r="H470" s="83">
        <v>2275.9899999999998</v>
      </c>
      <c r="I470" s="83">
        <v>2275.9899999999998</v>
      </c>
      <c r="J470" s="81" t="s">
        <v>180</v>
      </c>
      <c r="K470" s="81" t="s">
        <v>182</v>
      </c>
      <c r="L470" s="81" t="s">
        <v>276</v>
      </c>
    </row>
    <row r="471" spans="1:12" x14ac:dyDescent="0.15">
      <c r="A471" s="80">
        <v>470</v>
      </c>
      <c r="B471" s="81" t="s">
        <v>1098</v>
      </c>
      <c r="C471" s="81" t="s">
        <v>965</v>
      </c>
      <c r="D471" s="81" t="s">
        <v>267</v>
      </c>
      <c r="E471" s="81" t="s">
        <v>543</v>
      </c>
      <c r="F471" s="81" t="s">
        <v>269</v>
      </c>
      <c r="G471" s="82">
        <v>52.91</v>
      </c>
      <c r="H471" s="83">
        <v>2275.13</v>
      </c>
      <c r="I471" s="83">
        <v>2275.13</v>
      </c>
      <c r="J471" s="81" t="s">
        <v>181</v>
      </c>
      <c r="K471" s="81" t="s">
        <v>182</v>
      </c>
      <c r="L471" s="81" t="s">
        <v>276</v>
      </c>
    </row>
    <row r="472" spans="1:12" x14ac:dyDescent="0.15">
      <c r="A472" s="80">
        <v>471</v>
      </c>
      <c r="B472" s="81" t="s">
        <v>1099</v>
      </c>
      <c r="C472" s="81" t="s">
        <v>965</v>
      </c>
      <c r="D472" s="81" t="s">
        <v>267</v>
      </c>
      <c r="E472" s="81" t="s">
        <v>545</v>
      </c>
      <c r="F472" s="81" t="s">
        <v>269</v>
      </c>
      <c r="G472" s="82">
        <v>61.94</v>
      </c>
      <c r="H472" s="83">
        <v>2663.42</v>
      </c>
      <c r="I472" s="83">
        <v>2663.42</v>
      </c>
      <c r="J472" s="81" t="s">
        <v>979</v>
      </c>
      <c r="K472" s="81" t="s">
        <v>298</v>
      </c>
      <c r="L472" s="81" t="s">
        <v>272</v>
      </c>
    </row>
    <row r="473" spans="1:12" x14ac:dyDescent="0.15">
      <c r="A473" s="80">
        <v>472</v>
      </c>
      <c r="B473" s="81" t="s">
        <v>1100</v>
      </c>
      <c r="C473" s="81" t="s">
        <v>965</v>
      </c>
      <c r="D473" s="81" t="s">
        <v>267</v>
      </c>
      <c r="E473" s="81" t="s">
        <v>547</v>
      </c>
      <c r="F473" s="81" t="s">
        <v>269</v>
      </c>
      <c r="G473" s="82">
        <v>52.91</v>
      </c>
      <c r="H473" s="83">
        <v>2275.13</v>
      </c>
      <c r="I473" s="83">
        <v>2275.13</v>
      </c>
      <c r="J473" s="81" t="s">
        <v>180</v>
      </c>
      <c r="K473" s="81" t="s">
        <v>184</v>
      </c>
      <c r="L473" s="81" t="s">
        <v>276</v>
      </c>
    </row>
    <row r="474" spans="1:12" x14ac:dyDescent="0.15">
      <c r="A474" s="80">
        <v>473</v>
      </c>
      <c r="B474" s="81" t="s">
        <v>1101</v>
      </c>
      <c r="C474" s="81" t="s">
        <v>965</v>
      </c>
      <c r="D474" s="81" t="s">
        <v>267</v>
      </c>
      <c r="E474" s="81" t="s">
        <v>549</v>
      </c>
      <c r="F474" s="81" t="s">
        <v>269</v>
      </c>
      <c r="G474" s="82">
        <v>52.91</v>
      </c>
      <c r="H474" s="83">
        <v>2275.13</v>
      </c>
      <c r="I474" s="83">
        <v>2275.13</v>
      </c>
      <c r="J474" s="81" t="s">
        <v>181</v>
      </c>
      <c r="K474" s="81" t="s">
        <v>184</v>
      </c>
      <c r="L474" s="81" t="s">
        <v>276</v>
      </c>
    </row>
    <row r="475" spans="1:12" x14ac:dyDescent="0.15">
      <c r="A475" s="80">
        <v>474</v>
      </c>
      <c r="B475" s="81" t="s">
        <v>1102</v>
      </c>
      <c r="C475" s="81" t="s">
        <v>965</v>
      </c>
      <c r="D475" s="81" t="s">
        <v>267</v>
      </c>
      <c r="E475" s="81" t="s">
        <v>551</v>
      </c>
      <c r="F475" s="81" t="s">
        <v>285</v>
      </c>
      <c r="G475" s="82">
        <v>42.07</v>
      </c>
      <c r="H475" s="83">
        <v>1809.01</v>
      </c>
      <c r="I475" s="83">
        <v>1809.01</v>
      </c>
      <c r="J475" s="81" t="s">
        <v>186</v>
      </c>
      <c r="K475" s="81" t="s">
        <v>184</v>
      </c>
      <c r="L475" s="81" t="s">
        <v>287</v>
      </c>
    </row>
    <row r="476" spans="1:12" x14ac:dyDescent="0.15">
      <c r="A476" s="80">
        <v>475</v>
      </c>
      <c r="B476" s="81" t="s">
        <v>1103</v>
      </c>
      <c r="C476" s="81" t="s">
        <v>965</v>
      </c>
      <c r="D476" s="81" t="s">
        <v>267</v>
      </c>
      <c r="E476" s="81" t="s">
        <v>553</v>
      </c>
      <c r="F476" s="81" t="s">
        <v>285</v>
      </c>
      <c r="G476" s="82">
        <v>41.43</v>
      </c>
      <c r="H476" s="83">
        <v>1781.49</v>
      </c>
      <c r="I476" s="83">
        <v>1781.49</v>
      </c>
      <c r="J476" s="81" t="s">
        <v>183</v>
      </c>
      <c r="K476" s="81" t="s">
        <v>184</v>
      </c>
      <c r="L476" s="81" t="s">
        <v>287</v>
      </c>
    </row>
    <row r="477" spans="1:12" x14ac:dyDescent="0.15">
      <c r="A477" s="80">
        <v>476</v>
      </c>
      <c r="B477" s="81" t="s">
        <v>1104</v>
      </c>
      <c r="C477" s="81" t="s">
        <v>965</v>
      </c>
      <c r="D477" s="81" t="s">
        <v>267</v>
      </c>
      <c r="E477" s="81" t="s">
        <v>555</v>
      </c>
      <c r="F477" s="81" t="s">
        <v>269</v>
      </c>
      <c r="G477" s="82">
        <v>58.02</v>
      </c>
      <c r="H477" s="83">
        <v>2494.86</v>
      </c>
      <c r="I477" s="83">
        <v>2494.86</v>
      </c>
      <c r="J477" s="81" t="s">
        <v>985</v>
      </c>
      <c r="K477" s="81" t="s">
        <v>187</v>
      </c>
      <c r="L477" s="81" t="s">
        <v>272</v>
      </c>
    </row>
    <row r="478" spans="1:12" x14ac:dyDescent="0.15">
      <c r="A478" s="80">
        <v>477</v>
      </c>
      <c r="B478" s="81" t="s">
        <v>1105</v>
      </c>
      <c r="C478" s="81" t="s">
        <v>965</v>
      </c>
      <c r="D478" s="81" t="s">
        <v>267</v>
      </c>
      <c r="E478" s="81" t="s">
        <v>557</v>
      </c>
      <c r="F478" s="81" t="s">
        <v>269</v>
      </c>
      <c r="G478" s="82">
        <v>58.02</v>
      </c>
      <c r="H478" s="83">
        <v>2494.86</v>
      </c>
      <c r="I478" s="83">
        <v>2494.86</v>
      </c>
      <c r="J478" s="81" t="s">
        <v>966</v>
      </c>
      <c r="K478" s="81" t="s">
        <v>187</v>
      </c>
      <c r="L478" s="81" t="s">
        <v>272</v>
      </c>
    </row>
    <row r="479" spans="1:12" x14ac:dyDescent="0.15">
      <c r="A479" s="80">
        <v>478</v>
      </c>
      <c r="B479" s="81" t="s">
        <v>1106</v>
      </c>
      <c r="C479" s="81" t="s">
        <v>965</v>
      </c>
      <c r="D479" s="81" t="s">
        <v>267</v>
      </c>
      <c r="E479" s="81" t="s">
        <v>559</v>
      </c>
      <c r="F479" s="81" t="s">
        <v>285</v>
      </c>
      <c r="G479" s="82">
        <v>41.43</v>
      </c>
      <c r="H479" s="83">
        <v>1781.49</v>
      </c>
      <c r="I479" s="83">
        <v>1781.49</v>
      </c>
      <c r="J479" s="81" t="s">
        <v>185</v>
      </c>
      <c r="K479" s="81" t="s">
        <v>275</v>
      </c>
      <c r="L479" s="81" t="s">
        <v>287</v>
      </c>
    </row>
    <row r="480" spans="1:12" x14ac:dyDescent="0.15">
      <c r="A480" s="80">
        <v>479</v>
      </c>
      <c r="B480" s="81" t="s">
        <v>1107</v>
      </c>
      <c r="C480" s="81" t="s">
        <v>965</v>
      </c>
      <c r="D480" s="81" t="s">
        <v>267</v>
      </c>
      <c r="E480" s="81" t="s">
        <v>561</v>
      </c>
      <c r="F480" s="81" t="s">
        <v>285</v>
      </c>
      <c r="G480" s="82">
        <v>42.07</v>
      </c>
      <c r="H480" s="83">
        <v>1809.01</v>
      </c>
      <c r="I480" s="83">
        <v>1809.01</v>
      </c>
      <c r="J480" s="81" t="s">
        <v>188</v>
      </c>
      <c r="K480" s="81" t="s">
        <v>275</v>
      </c>
      <c r="L480" s="81" t="s">
        <v>287</v>
      </c>
    </row>
    <row r="481" spans="1:12" x14ac:dyDescent="0.15">
      <c r="A481" s="80">
        <v>480</v>
      </c>
      <c r="B481" s="81" t="s">
        <v>1108</v>
      </c>
      <c r="C481" s="80" t="s">
        <v>965</v>
      </c>
      <c r="D481" s="80" t="s">
        <v>267</v>
      </c>
      <c r="E481" s="80" t="s">
        <v>563</v>
      </c>
      <c r="F481" s="80" t="s">
        <v>269</v>
      </c>
      <c r="G481" s="81">
        <v>52.91</v>
      </c>
      <c r="H481" s="81">
        <v>2275.13</v>
      </c>
      <c r="I481" s="81">
        <v>2275.13</v>
      </c>
      <c r="J481" s="81" t="s">
        <v>180</v>
      </c>
      <c r="K481" s="81" t="s">
        <v>275</v>
      </c>
      <c r="L481" s="81" t="s">
        <v>276</v>
      </c>
    </row>
    <row r="482" spans="1:12" x14ac:dyDescent="0.15">
      <c r="A482" s="80">
        <v>481</v>
      </c>
      <c r="B482" s="81" t="s">
        <v>1109</v>
      </c>
      <c r="C482" s="81" t="s">
        <v>965</v>
      </c>
      <c r="D482" s="81" t="s">
        <v>267</v>
      </c>
      <c r="E482" s="81" t="s">
        <v>565</v>
      </c>
      <c r="F482" s="81" t="s">
        <v>269</v>
      </c>
      <c r="G482" s="82">
        <v>52.91</v>
      </c>
      <c r="H482" s="83">
        <v>2275.13</v>
      </c>
      <c r="I482" s="83">
        <v>2275.13</v>
      </c>
      <c r="J482" s="81" t="s">
        <v>181</v>
      </c>
      <c r="K482" s="81" t="s">
        <v>275</v>
      </c>
      <c r="L482" s="81" t="s">
        <v>276</v>
      </c>
    </row>
    <row r="483" spans="1:12" x14ac:dyDescent="0.15">
      <c r="A483" s="80">
        <v>482</v>
      </c>
      <c r="B483" s="81" t="s">
        <v>1110</v>
      </c>
      <c r="C483" s="81" t="s">
        <v>965</v>
      </c>
      <c r="D483" s="81" t="s">
        <v>267</v>
      </c>
      <c r="E483" s="81" t="s">
        <v>567</v>
      </c>
      <c r="F483" s="81" t="s">
        <v>269</v>
      </c>
      <c r="G483" s="82">
        <v>61.94</v>
      </c>
      <c r="H483" s="83">
        <v>2663.42</v>
      </c>
      <c r="I483" s="83">
        <v>2663.42</v>
      </c>
      <c r="J483" s="81" t="s">
        <v>972</v>
      </c>
      <c r="K483" s="81" t="s">
        <v>291</v>
      </c>
      <c r="L483" s="81" t="s">
        <v>272</v>
      </c>
    </row>
    <row r="484" spans="1:12" x14ac:dyDescent="0.15">
      <c r="A484" s="80">
        <v>483</v>
      </c>
      <c r="B484" s="81" t="s">
        <v>1111</v>
      </c>
      <c r="C484" s="81" t="s">
        <v>965</v>
      </c>
      <c r="D484" s="81" t="s">
        <v>267</v>
      </c>
      <c r="E484" s="81" t="s">
        <v>569</v>
      </c>
      <c r="F484" s="81" t="s">
        <v>269</v>
      </c>
      <c r="G484" s="82">
        <v>52.91</v>
      </c>
      <c r="H484" s="83">
        <v>2275.13</v>
      </c>
      <c r="I484" s="83">
        <v>2275.13</v>
      </c>
      <c r="J484" s="81" t="s">
        <v>180</v>
      </c>
      <c r="K484" s="81" t="s">
        <v>182</v>
      </c>
      <c r="L484" s="81" t="s">
        <v>276</v>
      </c>
    </row>
    <row r="485" spans="1:12" x14ac:dyDescent="0.15">
      <c r="A485" s="80">
        <v>484</v>
      </c>
      <c r="B485" s="81" t="s">
        <v>1112</v>
      </c>
      <c r="C485" s="81" t="s">
        <v>965</v>
      </c>
      <c r="D485" s="81" t="s">
        <v>267</v>
      </c>
      <c r="E485" s="81" t="s">
        <v>571</v>
      </c>
      <c r="F485" s="81" t="s">
        <v>269</v>
      </c>
      <c r="G485" s="82">
        <v>52.91</v>
      </c>
      <c r="H485" s="83">
        <v>2275.13</v>
      </c>
      <c r="I485" s="83">
        <v>2275.13</v>
      </c>
      <c r="J485" s="81" t="s">
        <v>181</v>
      </c>
      <c r="K485" s="81" t="s">
        <v>182</v>
      </c>
      <c r="L485" s="81" t="s">
        <v>276</v>
      </c>
    </row>
    <row r="486" spans="1:12" x14ac:dyDescent="0.15">
      <c r="A486" s="80">
        <v>485</v>
      </c>
      <c r="B486" s="81" t="s">
        <v>1113</v>
      </c>
      <c r="C486" s="81" t="s">
        <v>965</v>
      </c>
      <c r="D486" s="81" t="s">
        <v>267</v>
      </c>
      <c r="E486" s="81" t="s">
        <v>573</v>
      </c>
      <c r="F486" s="81" t="s">
        <v>269</v>
      </c>
      <c r="G486" s="82">
        <v>52.91</v>
      </c>
      <c r="H486" s="83">
        <v>2275.13</v>
      </c>
      <c r="I486" s="83">
        <v>2275.13</v>
      </c>
      <c r="J486" s="81" t="s">
        <v>180</v>
      </c>
      <c r="K486" s="81" t="s">
        <v>182</v>
      </c>
      <c r="L486" s="81" t="s">
        <v>276</v>
      </c>
    </row>
    <row r="487" spans="1:12" x14ac:dyDescent="0.15">
      <c r="A487" s="80">
        <v>486</v>
      </c>
      <c r="B487" s="81" t="s">
        <v>1114</v>
      </c>
      <c r="C487" s="81" t="s">
        <v>965</v>
      </c>
      <c r="D487" s="81" t="s">
        <v>267</v>
      </c>
      <c r="E487" s="81" t="s">
        <v>575</v>
      </c>
      <c r="F487" s="81" t="s">
        <v>269</v>
      </c>
      <c r="G487" s="82">
        <v>52.93</v>
      </c>
      <c r="H487" s="83">
        <v>2275.9899999999998</v>
      </c>
      <c r="I487" s="83">
        <v>2275.9899999999998</v>
      </c>
      <c r="J487" s="81" t="s">
        <v>180</v>
      </c>
      <c r="K487" s="81" t="s">
        <v>182</v>
      </c>
      <c r="L487" s="81" t="s">
        <v>276</v>
      </c>
    </row>
    <row r="488" spans="1:12" x14ac:dyDescent="0.15">
      <c r="A488" s="80">
        <v>487</v>
      </c>
      <c r="B488" s="81" t="s">
        <v>1115</v>
      </c>
      <c r="C488" s="81" t="s">
        <v>965</v>
      </c>
      <c r="D488" s="81" t="s">
        <v>267</v>
      </c>
      <c r="E488" s="81" t="s">
        <v>577</v>
      </c>
      <c r="F488" s="81" t="s">
        <v>269</v>
      </c>
      <c r="G488" s="82">
        <v>52.91</v>
      </c>
      <c r="H488" s="83">
        <v>2275.13</v>
      </c>
      <c r="I488" s="83">
        <v>2275.13</v>
      </c>
      <c r="J488" s="81" t="s">
        <v>181</v>
      </c>
      <c r="K488" s="81" t="s">
        <v>182</v>
      </c>
      <c r="L488" s="81" t="s">
        <v>276</v>
      </c>
    </row>
    <row r="489" spans="1:12" x14ac:dyDescent="0.15">
      <c r="A489" s="80">
        <v>488</v>
      </c>
      <c r="B489" s="81" t="s">
        <v>1116</v>
      </c>
      <c r="C489" s="81" t="s">
        <v>965</v>
      </c>
      <c r="D489" s="81" t="s">
        <v>267</v>
      </c>
      <c r="E489" s="81" t="s">
        <v>579</v>
      </c>
      <c r="F489" s="81" t="s">
        <v>269</v>
      </c>
      <c r="G489" s="82">
        <v>61.94</v>
      </c>
      <c r="H489" s="83">
        <v>2663.42</v>
      </c>
      <c r="I489" s="83">
        <v>2663.42</v>
      </c>
      <c r="J489" s="81" t="s">
        <v>979</v>
      </c>
      <c r="K489" s="81" t="s">
        <v>298</v>
      </c>
      <c r="L489" s="81" t="s">
        <v>272</v>
      </c>
    </row>
    <row r="490" spans="1:12" x14ac:dyDescent="0.15">
      <c r="A490" s="80">
        <v>489</v>
      </c>
      <c r="B490" s="81" t="s">
        <v>1117</v>
      </c>
      <c r="C490" s="81" t="s">
        <v>965</v>
      </c>
      <c r="D490" s="81" t="s">
        <v>267</v>
      </c>
      <c r="E490" s="81" t="s">
        <v>581</v>
      </c>
      <c r="F490" s="81" t="s">
        <v>269</v>
      </c>
      <c r="G490" s="82">
        <v>52.91</v>
      </c>
      <c r="H490" s="83">
        <v>2275.13</v>
      </c>
      <c r="I490" s="83">
        <v>2275.13</v>
      </c>
      <c r="J490" s="81" t="s">
        <v>180</v>
      </c>
      <c r="K490" s="81" t="s">
        <v>184</v>
      </c>
      <c r="L490" s="81" t="s">
        <v>276</v>
      </c>
    </row>
    <row r="491" spans="1:12" x14ac:dyDescent="0.15">
      <c r="A491" s="80">
        <v>490</v>
      </c>
      <c r="B491" s="81" t="s">
        <v>1118</v>
      </c>
      <c r="C491" s="81" t="s">
        <v>965</v>
      </c>
      <c r="D491" s="81" t="s">
        <v>267</v>
      </c>
      <c r="E491" s="81" t="s">
        <v>583</v>
      </c>
      <c r="F491" s="81" t="s">
        <v>269</v>
      </c>
      <c r="G491" s="82">
        <v>52.91</v>
      </c>
      <c r="H491" s="83">
        <v>2275.13</v>
      </c>
      <c r="I491" s="83">
        <v>2275.13</v>
      </c>
      <c r="J491" s="81" t="s">
        <v>181</v>
      </c>
      <c r="K491" s="81" t="s">
        <v>184</v>
      </c>
      <c r="L491" s="81" t="s">
        <v>276</v>
      </c>
    </row>
    <row r="492" spans="1:12" x14ac:dyDescent="0.15">
      <c r="A492" s="80">
        <v>491</v>
      </c>
      <c r="B492" s="81" t="s">
        <v>1119</v>
      </c>
      <c r="C492" s="81" t="s">
        <v>965</v>
      </c>
      <c r="D492" s="81" t="s">
        <v>267</v>
      </c>
      <c r="E492" s="81" t="s">
        <v>585</v>
      </c>
      <c r="F492" s="81" t="s">
        <v>285</v>
      </c>
      <c r="G492" s="82">
        <v>42.07</v>
      </c>
      <c r="H492" s="83">
        <v>1809.01</v>
      </c>
      <c r="I492" s="83">
        <v>1809.01</v>
      </c>
      <c r="J492" s="81" t="s">
        <v>186</v>
      </c>
      <c r="K492" s="81" t="s">
        <v>184</v>
      </c>
      <c r="L492" s="81" t="s">
        <v>287</v>
      </c>
    </row>
    <row r="493" spans="1:12" x14ac:dyDescent="0.15">
      <c r="A493" s="80">
        <v>492</v>
      </c>
      <c r="B493" s="81" t="s">
        <v>1120</v>
      </c>
      <c r="C493" s="81" t="s">
        <v>965</v>
      </c>
      <c r="D493" s="81" t="s">
        <v>267</v>
      </c>
      <c r="E493" s="81" t="s">
        <v>587</v>
      </c>
      <c r="F493" s="81" t="s">
        <v>285</v>
      </c>
      <c r="G493" s="82">
        <v>41.43</v>
      </c>
      <c r="H493" s="83">
        <v>1781.49</v>
      </c>
      <c r="I493" s="83">
        <v>1781.49</v>
      </c>
      <c r="J493" s="81" t="s">
        <v>183</v>
      </c>
      <c r="K493" s="81" t="s">
        <v>184</v>
      </c>
      <c r="L493" s="81" t="s">
        <v>287</v>
      </c>
    </row>
    <row r="494" spans="1:12" x14ac:dyDescent="0.15">
      <c r="A494" s="80">
        <v>493</v>
      </c>
      <c r="B494" s="81" t="s">
        <v>1121</v>
      </c>
      <c r="C494" s="81" t="s">
        <v>965</v>
      </c>
      <c r="D494" s="81" t="s">
        <v>267</v>
      </c>
      <c r="E494" s="81" t="s">
        <v>589</v>
      </c>
      <c r="F494" s="81" t="s">
        <v>269</v>
      </c>
      <c r="G494" s="82">
        <v>58.02</v>
      </c>
      <c r="H494" s="83">
        <v>2494.86</v>
      </c>
      <c r="I494" s="83">
        <v>2494.86</v>
      </c>
      <c r="J494" s="81" t="s">
        <v>985</v>
      </c>
      <c r="K494" s="81" t="s">
        <v>187</v>
      </c>
      <c r="L494" s="81" t="s">
        <v>272</v>
      </c>
    </row>
    <row r="495" spans="1:12" x14ac:dyDescent="0.15">
      <c r="A495" s="80">
        <v>494</v>
      </c>
      <c r="B495" s="81" t="s">
        <v>1122</v>
      </c>
      <c r="C495" s="81" t="s">
        <v>965</v>
      </c>
      <c r="D495" s="81" t="s">
        <v>267</v>
      </c>
      <c r="E495" s="81" t="s">
        <v>591</v>
      </c>
      <c r="F495" s="81" t="s">
        <v>269</v>
      </c>
      <c r="G495" s="82">
        <v>58.02</v>
      </c>
      <c r="H495" s="83">
        <v>2494.86</v>
      </c>
      <c r="I495" s="83">
        <v>2494.86</v>
      </c>
      <c r="J495" s="81" t="s">
        <v>966</v>
      </c>
      <c r="K495" s="81" t="s">
        <v>187</v>
      </c>
      <c r="L495" s="81" t="s">
        <v>272</v>
      </c>
    </row>
    <row r="496" spans="1:12" x14ac:dyDescent="0.15">
      <c r="A496" s="80">
        <v>495</v>
      </c>
      <c r="B496" s="81" t="s">
        <v>1123</v>
      </c>
      <c r="C496" s="81" t="s">
        <v>965</v>
      </c>
      <c r="D496" s="81" t="s">
        <v>267</v>
      </c>
      <c r="E496" s="81" t="s">
        <v>593</v>
      </c>
      <c r="F496" s="81" t="s">
        <v>285</v>
      </c>
      <c r="G496" s="82">
        <v>41.43</v>
      </c>
      <c r="H496" s="83">
        <v>1781.49</v>
      </c>
      <c r="I496" s="83">
        <v>1781.49</v>
      </c>
      <c r="J496" s="81" t="s">
        <v>185</v>
      </c>
      <c r="K496" s="81" t="s">
        <v>275</v>
      </c>
      <c r="L496" s="81" t="s">
        <v>287</v>
      </c>
    </row>
    <row r="497" spans="1:12" x14ac:dyDescent="0.15">
      <c r="A497" s="80">
        <v>496</v>
      </c>
      <c r="B497" s="81" t="s">
        <v>1124</v>
      </c>
      <c r="C497" s="81" t="s">
        <v>965</v>
      </c>
      <c r="D497" s="81" t="s">
        <v>267</v>
      </c>
      <c r="E497" s="81" t="s">
        <v>595</v>
      </c>
      <c r="F497" s="81" t="s">
        <v>285</v>
      </c>
      <c r="G497" s="82">
        <v>42.07</v>
      </c>
      <c r="H497" s="83">
        <v>1809.01</v>
      </c>
      <c r="I497" s="83">
        <v>2103.5</v>
      </c>
      <c r="J497" s="81" t="s">
        <v>188</v>
      </c>
      <c r="K497" s="81" t="s">
        <v>275</v>
      </c>
      <c r="L497" s="81" t="s">
        <v>287</v>
      </c>
    </row>
    <row r="498" spans="1:12" x14ac:dyDescent="0.15">
      <c r="A498" s="80">
        <v>497</v>
      </c>
      <c r="B498" s="81" t="s">
        <v>1125</v>
      </c>
      <c r="C498" s="80" t="s">
        <v>965</v>
      </c>
      <c r="D498" s="80" t="s">
        <v>267</v>
      </c>
      <c r="E498" s="80" t="s">
        <v>597</v>
      </c>
      <c r="F498" s="80" t="s">
        <v>269</v>
      </c>
      <c r="G498" s="81">
        <v>52.91</v>
      </c>
      <c r="H498" s="81">
        <v>2275.13</v>
      </c>
      <c r="I498" s="81">
        <v>2275.13</v>
      </c>
      <c r="J498" s="81" t="s">
        <v>180</v>
      </c>
      <c r="K498" s="81" t="s">
        <v>275</v>
      </c>
      <c r="L498" s="81" t="s">
        <v>276</v>
      </c>
    </row>
    <row r="499" spans="1:12" x14ac:dyDescent="0.15">
      <c r="A499" s="80">
        <v>498</v>
      </c>
      <c r="B499" s="81" t="s">
        <v>1126</v>
      </c>
      <c r="C499" s="81" t="s">
        <v>965</v>
      </c>
      <c r="D499" s="81" t="s">
        <v>267</v>
      </c>
      <c r="E499" s="81" t="s">
        <v>599</v>
      </c>
      <c r="F499" s="81" t="s">
        <v>269</v>
      </c>
      <c r="G499" s="82">
        <v>52.91</v>
      </c>
      <c r="H499" s="83">
        <v>2275.13</v>
      </c>
      <c r="I499" s="83">
        <v>2275.13</v>
      </c>
      <c r="J499" s="81" t="s">
        <v>181</v>
      </c>
      <c r="K499" s="81" t="s">
        <v>275</v>
      </c>
      <c r="L499" s="81" t="s">
        <v>276</v>
      </c>
    </row>
    <row r="500" spans="1:12" x14ac:dyDescent="0.15">
      <c r="A500" s="80">
        <v>499</v>
      </c>
      <c r="B500" s="81" t="s">
        <v>1127</v>
      </c>
      <c r="C500" s="81" t="s">
        <v>965</v>
      </c>
      <c r="D500" s="81" t="s">
        <v>267</v>
      </c>
      <c r="E500" s="81" t="s">
        <v>601</v>
      </c>
      <c r="F500" s="81" t="s">
        <v>269</v>
      </c>
      <c r="G500" s="82">
        <v>61.94</v>
      </c>
      <c r="H500" s="83">
        <v>2663.42</v>
      </c>
      <c r="I500" s="83">
        <v>2663.42</v>
      </c>
      <c r="J500" s="81" t="s">
        <v>972</v>
      </c>
      <c r="K500" s="81" t="s">
        <v>291</v>
      </c>
      <c r="L500" s="81" t="s">
        <v>272</v>
      </c>
    </row>
    <row r="501" spans="1:12" x14ac:dyDescent="0.15">
      <c r="A501" s="80">
        <v>500</v>
      </c>
      <c r="B501" s="81" t="s">
        <v>1128</v>
      </c>
      <c r="C501" s="81" t="s">
        <v>965</v>
      </c>
      <c r="D501" s="81" t="s">
        <v>267</v>
      </c>
      <c r="E501" s="81" t="s">
        <v>603</v>
      </c>
      <c r="F501" s="81" t="s">
        <v>269</v>
      </c>
      <c r="G501" s="82">
        <v>52.91</v>
      </c>
      <c r="H501" s="83">
        <v>2275.13</v>
      </c>
      <c r="I501" s="83">
        <v>2275.13</v>
      </c>
      <c r="J501" s="81" t="s">
        <v>180</v>
      </c>
      <c r="K501" s="81" t="s">
        <v>182</v>
      </c>
      <c r="L501" s="81" t="s">
        <v>276</v>
      </c>
    </row>
    <row r="502" spans="1:12" x14ac:dyDescent="0.15">
      <c r="A502" s="80">
        <v>501</v>
      </c>
      <c r="B502" s="81" t="s">
        <v>1129</v>
      </c>
      <c r="C502" s="81" t="s">
        <v>965</v>
      </c>
      <c r="D502" s="81" t="s">
        <v>267</v>
      </c>
      <c r="E502" s="81" t="s">
        <v>605</v>
      </c>
      <c r="F502" s="81" t="s">
        <v>269</v>
      </c>
      <c r="G502" s="82">
        <v>52.91</v>
      </c>
      <c r="H502" s="83">
        <v>2275.13</v>
      </c>
      <c r="I502" s="83">
        <v>2275.13</v>
      </c>
      <c r="J502" s="81" t="s">
        <v>181</v>
      </c>
      <c r="K502" s="81" t="s">
        <v>182</v>
      </c>
      <c r="L502" s="81" t="s">
        <v>276</v>
      </c>
    </row>
    <row r="503" spans="1:12" x14ac:dyDescent="0.15">
      <c r="A503" s="80">
        <v>502</v>
      </c>
      <c r="B503" s="81" t="s">
        <v>1130</v>
      </c>
      <c r="C503" s="81" t="s">
        <v>965</v>
      </c>
      <c r="D503" s="81" t="s">
        <v>267</v>
      </c>
      <c r="E503" s="81" t="s">
        <v>607</v>
      </c>
      <c r="F503" s="81" t="s">
        <v>269</v>
      </c>
      <c r="G503" s="82">
        <v>52.91</v>
      </c>
      <c r="H503" s="83">
        <v>2275.13</v>
      </c>
      <c r="I503" s="83">
        <v>2275.13</v>
      </c>
      <c r="J503" s="81" t="s">
        <v>180</v>
      </c>
      <c r="K503" s="81" t="s">
        <v>182</v>
      </c>
      <c r="L503" s="81" t="s">
        <v>276</v>
      </c>
    </row>
    <row r="504" spans="1:12" x14ac:dyDescent="0.15">
      <c r="A504" s="80">
        <v>503</v>
      </c>
      <c r="B504" s="81" t="s">
        <v>1131</v>
      </c>
      <c r="C504" s="81" t="s">
        <v>965</v>
      </c>
      <c r="D504" s="81" t="s">
        <v>267</v>
      </c>
      <c r="E504" s="81" t="s">
        <v>609</v>
      </c>
      <c r="F504" s="81" t="s">
        <v>269</v>
      </c>
      <c r="G504" s="82">
        <v>52.93</v>
      </c>
      <c r="H504" s="83">
        <v>2275.9899999999998</v>
      </c>
      <c r="I504" s="83">
        <v>2275.9899999999998</v>
      </c>
      <c r="J504" s="81" t="s">
        <v>180</v>
      </c>
      <c r="K504" s="81" t="s">
        <v>182</v>
      </c>
      <c r="L504" s="81" t="s">
        <v>276</v>
      </c>
    </row>
    <row r="505" spans="1:12" x14ac:dyDescent="0.15">
      <c r="A505" s="80">
        <v>504</v>
      </c>
      <c r="B505" s="81" t="s">
        <v>1132</v>
      </c>
      <c r="C505" s="81" t="s">
        <v>965</v>
      </c>
      <c r="D505" s="81" t="s">
        <v>267</v>
      </c>
      <c r="E505" s="81" t="s">
        <v>611</v>
      </c>
      <c r="F505" s="81" t="s">
        <v>269</v>
      </c>
      <c r="G505" s="82">
        <v>52.91</v>
      </c>
      <c r="H505" s="83">
        <v>2275.13</v>
      </c>
      <c r="I505" s="83">
        <v>2275.13</v>
      </c>
      <c r="J505" s="81" t="s">
        <v>181</v>
      </c>
      <c r="K505" s="81" t="s">
        <v>182</v>
      </c>
      <c r="L505" s="81" t="s">
        <v>276</v>
      </c>
    </row>
    <row r="506" spans="1:12" x14ac:dyDescent="0.15">
      <c r="A506" s="80">
        <v>505</v>
      </c>
      <c r="B506" s="81" t="s">
        <v>1133</v>
      </c>
      <c r="C506" s="81" t="s">
        <v>965</v>
      </c>
      <c r="D506" s="81" t="s">
        <v>267</v>
      </c>
      <c r="E506" s="81" t="s">
        <v>613</v>
      </c>
      <c r="F506" s="81" t="s">
        <v>269</v>
      </c>
      <c r="G506" s="82">
        <v>61.94</v>
      </c>
      <c r="H506" s="83">
        <v>2663.42</v>
      </c>
      <c r="I506" s="83">
        <v>2663.42</v>
      </c>
      <c r="J506" s="81" t="s">
        <v>979</v>
      </c>
      <c r="K506" s="81" t="s">
        <v>298</v>
      </c>
      <c r="L506" s="81" t="s">
        <v>272</v>
      </c>
    </row>
    <row r="507" spans="1:12" x14ac:dyDescent="0.15">
      <c r="A507" s="80">
        <v>506</v>
      </c>
      <c r="B507" s="81" t="s">
        <v>1134</v>
      </c>
      <c r="C507" s="81" t="s">
        <v>965</v>
      </c>
      <c r="D507" s="81" t="s">
        <v>267</v>
      </c>
      <c r="E507" s="81" t="s">
        <v>615</v>
      </c>
      <c r="F507" s="81" t="s">
        <v>269</v>
      </c>
      <c r="G507" s="82">
        <v>52.91</v>
      </c>
      <c r="H507" s="83">
        <v>2275.13</v>
      </c>
      <c r="I507" s="83">
        <v>2275.13</v>
      </c>
      <c r="J507" s="81" t="s">
        <v>180</v>
      </c>
      <c r="K507" s="81" t="s">
        <v>184</v>
      </c>
      <c r="L507" s="81" t="s">
        <v>276</v>
      </c>
    </row>
    <row r="508" spans="1:12" x14ac:dyDescent="0.15">
      <c r="A508" s="80">
        <v>507</v>
      </c>
      <c r="B508" s="81" t="s">
        <v>1135</v>
      </c>
      <c r="C508" s="80" t="s">
        <v>965</v>
      </c>
      <c r="D508" s="80" t="s">
        <v>267</v>
      </c>
      <c r="E508" s="80" t="s">
        <v>617</v>
      </c>
      <c r="F508" s="80" t="s">
        <v>269</v>
      </c>
      <c r="G508" s="81">
        <v>52.91</v>
      </c>
      <c r="H508" s="81">
        <v>2275.13</v>
      </c>
      <c r="I508" s="81">
        <v>2275.13</v>
      </c>
      <c r="J508" s="81" t="s">
        <v>181</v>
      </c>
      <c r="K508" s="81" t="s">
        <v>184</v>
      </c>
      <c r="L508" s="81" t="s">
        <v>276</v>
      </c>
    </row>
    <row r="509" spans="1:12" x14ac:dyDescent="0.15">
      <c r="A509" s="80">
        <v>508</v>
      </c>
      <c r="B509" s="81" t="s">
        <v>1136</v>
      </c>
      <c r="C509" s="81" t="s">
        <v>965</v>
      </c>
      <c r="D509" s="81" t="s">
        <v>267</v>
      </c>
      <c r="E509" s="81" t="s">
        <v>619</v>
      </c>
      <c r="F509" s="81" t="s">
        <v>285</v>
      </c>
      <c r="G509" s="82">
        <v>42.07</v>
      </c>
      <c r="H509" s="83">
        <v>1809.01</v>
      </c>
      <c r="I509" s="83">
        <v>1809.01</v>
      </c>
      <c r="J509" s="81" t="s">
        <v>186</v>
      </c>
      <c r="K509" s="81" t="s">
        <v>184</v>
      </c>
      <c r="L509" s="81" t="s">
        <v>287</v>
      </c>
    </row>
    <row r="510" spans="1:12" x14ac:dyDescent="0.15">
      <c r="A510" s="80">
        <v>509</v>
      </c>
      <c r="B510" s="81" t="s">
        <v>1137</v>
      </c>
      <c r="C510" s="81" t="s">
        <v>965</v>
      </c>
      <c r="D510" s="81" t="s">
        <v>267</v>
      </c>
      <c r="E510" s="81" t="s">
        <v>621</v>
      </c>
      <c r="F510" s="81" t="s">
        <v>285</v>
      </c>
      <c r="G510" s="82">
        <v>41.43</v>
      </c>
      <c r="H510" s="83">
        <v>1781.49</v>
      </c>
      <c r="I510" s="83">
        <v>1781.49</v>
      </c>
      <c r="J510" s="81" t="s">
        <v>183</v>
      </c>
      <c r="K510" s="81" t="s">
        <v>184</v>
      </c>
      <c r="L510" s="81" t="s">
        <v>287</v>
      </c>
    </row>
    <row r="511" spans="1:12" x14ac:dyDescent="0.15">
      <c r="A511" s="80">
        <v>510</v>
      </c>
      <c r="B511" s="81" t="s">
        <v>1138</v>
      </c>
      <c r="C511" s="81" t="s">
        <v>965</v>
      </c>
      <c r="D511" s="81" t="s">
        <v>267</v>
      </c>
      <c r="E511" s="81" t="s">
        <v>623</v>
      </c>
      <c r="F511" s="81" t="s">
        <v>269</v>
      </c>
      <c r="G511" s="82">
        <v>58.02</v>
      </c>
      <c r="H511" s="83">
        <v>2494.86</v>
      </c>
      <c r="I511" s="83">
        <v>2494.86</v>
      </c>
      <c r="J511" s="81" t="s">
        <v>985</v>
      </c>
      <c r="K511" s="81" t="s">
        <v>187</v>
      </c>
      <c r="L511" s="81" t="s">
        <v>272</v>
      </c>
    </row>
    <row r="512" spans="1:12" x14ac:dyDescent="0.15">
      <c r="A512" s="80">
        <v>511</v>
      </c>
      <c r="B512" s="81" t="s">
        <v>1139</v>
      </c>
      <c r="C512" s="81" t="s">
        <v>965</v>
      </c>
      <c r="D512" s="81" t="s">
        <v>267</v>
      </c>
      <c r="E512" s="81" t="s">
        <v>625</v>
      </c>
      <c r="F512" s="81" t="s">
        <v>269</v>
      </c>
      <c r="G512" s="82">
        <v>58.02</v>
      </c>
      <c r="H512" s="83">
        <v>2494.86</v>
      </c>
      <c r="I512" s="83">
        <v>2494.86</v>
      </c>
      <c r="J512" s="81" t="s">
        <v>966</v>
      </c>
      <c r="K512" s="81" t="s">
        <v>187</v>
      </c>
      <c r="L512" s="81" t="s">
        <v>272</v>
      </c>
    </row>
    <row r="513" spans="1:14" x14ac:dyDescent="0.15">
      <c r="A513" s="80">
        <v>512</v>
      </c>
      <c r="B513" s="81" t="s">
        <v>1140</v>
      </c>
      <c r="C513" s="81" t="s">
        <v>965</v>
      </c>
      <c r="D513" s="81" t="s">
        <v>267</v>
      </c>
      <c r="E513" s="81" t="s">
        <v>627</v>
      </c>
      <c r="F513" s="81" t="s">
        <v>285</v>
      </c>
      <c r="G513" s="82">
        <v>41.43</v>
      </c>
      <c r="H513" s="83">
        <v>1781.49</v>
      </c>
      <c r="I513" s="83">
        <v>1781.49</v>
      </c>
      <c r="J513" s="81" t="s">
        <v>185</v>
      </c>
      <c r="K513" s="81" t="s">
        <v>275</v>
      </c>
      <c r="L513" s="81" t="s">
        <v>287</v>
      </c>
    </row>
    <row r="514" spans="1:14" x14ac:dyDescent="0.15">
      <c r="A514" s="80">
        <v>513</v>
      </c>
      <c r="B514" s="81" t="s">
        <v>1141</v>
      </c>
      <c r="C514" s="81" t="s">
        <v>965</v>
      </c>
      <c r="D514" s="81" t="s">
        <v>267</v>
      </c>
      <c r="E514" s="81" t="s">
        <v>629</v>
      </c>
      <c r="F514" s="81" t="s">
        <v>285</v>
      </c>
      <c r="G514" s="82">
        <v>42.07</v>
      </c>
      <c r="H514" s="83">
        <v>1809.01</v>
      </c>
      <c r="I514" s="83">
        <v>1809.01</v>
      </c>
      <c r="J514" s="81" t="s">
        <v>188</v>
      </c>
      <c r="K514" s="81" t="s">
        <v>275</v>
      </c>
      <c r="L514" s="81" t="s">
        <v>287</v>
      </c>
    </row>
    <row r="515" spans="1:14" x14ac:dyDescent="0.15">
      <c r="A515" s="80">
        <v>514</v>
      </c>
      <c r="B515" s="81" t="s">
        <v>1142</v>
      </c>
      <c r="C515" s="81" t="s">
        <v>965</v>
      </c>
      <c r="D515" s="81" t="s">
        <v>267</v>
      </c>
      <c r="E515" s="81" t="s">
        <v>631</v>
      </c>
      <c r="F515" s="81" t="s">
        <v>269</v>
      </c>
      <c r="G515" s="82">
        <v>52.91</v>
      </c>
      <c r="H515" s="83">
        <v>2275.13</v>
      </c>
      <c r="I515" s="83">
        <v>2275.13</v>
      </c>
      <c r="J515" s="81" t="s">
        <v>180</v>
      </c>
      <c r="K515" s="81" t="s">
        <v>275</v>
      </c>
      <c r="L515" s="81" t="s">
        <v>276</v>
      </c>
    </row>
    <row r="516" spans="1:14" x14ac:dyDescent="0.15">
      <c r="A516" s="80">
        <v>515</v>
      </c>
      <c r="B516" s="81" t="s">
        <v>1143</v>
      </c>
      <c r="C516" s="81" t="s">
        <v>965</v>
      </c>
      <c r="D516" s="81" t="s">
        <v>267</v>
      </c>
      <c r="E516" s="81" t="s">
        <v>633</v>
      </c>
      <c r="F516" s="81" t="s">
        <v>269</v>
      </c>
      <c r="G516" s="82">
        <v>52.91</v>
      </c>
      <c r="H516" s="83">
        <v>2275.13</v>
      </c>
      <c r="I516" s="83">
        <v>2275.13</v>
      </c>
      <c r="J516" s="81" t="s">
        <v>181</v>
      </c>
      <c r="K516" s="81" t="s">
        <v>275</v>
      </c>
      <c r="L516" s="81" t="s">
        <v>276</v>
      </c>
    </row>
    <row r="517" spans="1:14" x14ac:dyDescent="0.15">
      <c r="A517" s="80">
        <v>516</v>
      </c>
      <c r="B517" s="81" t="s">
        <v>1144</v>
      </c>
      <c r="C517" s="81" t="s">
        <v>965</v>
      </c>
      <c r="D517" s="81" t="s">
        <v>267</v>
      </c>
      <c r="E517" s="81" t="s">
        <v>635</v>
      </c>
      <c r="F517" s="81" t="s">
        <v>269</v>
      </c>
      <c r="G517" s="82">
        <v>61.94</v>
      </c>
      <c r="H517" s="83">
        <v>2663.42</v>
      </c>
      <c r="I517" s="83">
        <v>2663.42</v>
      </c>
      <c r="J517" s="81" t="s">
        <v>972</v>
      </c>
      <c r="K517" s="81" t="s">
        <v>291</v>
      </c>
      <c r="L517" s="81" t="s">
        <v>272</v>
      </c>
    </row>
    <row r="518" spans="1:14" x14ac:dyDescent="0.15">
      <c r="A518" s="80">
        <v>517</v>
      </c>
      <c r="B518" s="81" t="s">
        <v>1145</v>
      </c>
      <c r="C518" s="81" t="s">
        <v>965</v>
      </c>
      <c r="D518" s="81" t="s">
        <v>267</v>
      </c>
      <c r="E518" s="81" t="s">
        <v>637</v>
      </c>
      <c r="F518" s="81" t="s">
        <v>269</v>
      </c>
      <c r="G518" s="82">
        <v>52.91</v>
      </c>
      <c r="H518" s="83">
        <v>2275.13</v>
      </c>
      <c r="I518" s="83">
        <v>2275.13</v>
      </c>
      <c r="J518" s="81" t="s">
        <v>180</v>
      </c>
      <c r="K518" s="81" t="s">
        <v>182</v>
      </c>
      <c r="L518" s="81" t="s">
        <v>276</v>
      </c>
    </row>
    <row r="519" spans="1:14" x14ac:dyDescent="0.15">
      <c r="A519" s="80">
        <v>518</v>
      </c>
      <c r="B519" s="81" t="s">
        <v>1146</v>
      </c>
      <c r="C519" s="81" t="s">
        <v>965</v>
      </c>
      <c r="D519" s="81" t="s">
        <v>267</v>
      </c>
      <c r="E519" s="81" t="s">
        <v>639</v>
      </c>
      <c r="F519" s="81" t="s">
        <v>269</v>
      </c>
      <c r="G519" s="82">
        <v>52.91</v>
      </c>
      <c r="H519" s="83">
        <v>2275.13</v>
      </c>
      <c r="I519" s="83">
        <v>2275.13</v>
      </c>
      <c r="J519" s="81" t="s">
        <v>181</v>
      </c>
      <c r="K519" s="81" t="s">
        <v>182</v>
      </c>
      <c r="L519" s="81" t="s">
        <v>276</v>
      </c>
    </row>
    <row r="520" spans="1:14" x14ac:dyDescent="0.15">
      <c r="A520" s="80">
        <v>519</v>
      </c>
      <c r="B520" s="81" t="s">
        <v>1147</v>
      </c>
      <c r="C520" s="81" t="s">
        <v>965</v>
      </c>
      <c r="D520" s="81" t="s">
        <v>267</v>
      </c>
      <c r="E520" s="81" t="s">
        <v>641</v>
      </c>
      <c r="F520" s="81" t="s">
        <v>269</v>
      </c>
      <c r="G520" s="82">
        <v>52.91</v>
      </c>
      <c r="H520" s="83">
        <v>2275.13</v>
      </c>
      <c r="I520" s="83">
        <v>2275.13</v>
      </c>
      <c r="J520" s="81" t="s">
        <v>180</v>
      </c>
      <c r="K520" s="81" t="s">
        <v>182</v>
      </c>
      <c r="L520" s="81" t="s">
        <v>276</v>
      </c>
    </row>
    <row r="521" spans="1:14" x14ac:dyDescent="0.15">
      <c r="A521" s="80">
        <v>520</v>
      </c>
      <c r="B521" s="81" t="s">
        <v>1148</v>
      </c>
      <c r="C521" s="81" t="s">
        <v>965</v>
      </c>
      <c r="D521" s="81" t="s">
        <v>267</v>
      </c>
      <c r="E521" s="81" t="s">
        <v>643</v>
      </c>
      <c r="F521" s="81" t="s">
        <v>269</v>
      </c>
      <c r="G521" s="82">
        <v>52.93</v>
      </c>
      <c r="H521" s="83">
        <v>2275.9899999999998</v>
      </c>
      <c r="I521" s="83">
        <v>2275.9899999999998</v>
      </c>
      <c r="J521" s="81" t="s">
        <v>180</v>
      </c>
      <c r="K521" s="81" t="s">
        <v>182</v>
      </c>
      <c r="L521" s="81" t="s">
        <v>276</v>
      </c>
    </row>
    <row r="522" spans="1:14" x14ac:dyDescent="0.15">
      <c r="A522" s="80">
        <v>521</v>
      </c>
      <c r="B522" s="81" t="s">
        <v>1149</v>
      </c>
      <c r="C522" s="81" t="s">
        <v>965</v>
      </c>
      <c r="D522" s="81" t="s">
        <v>267</v>
      </c>
      <c r="E522" s="81" t="s">
        <v>645</v>
      </c>
      <c r="F522" s="81" t="s">
        <v>269</v>
      </c>
      <c r="G522" s="82">
        <v>52.91</v>
      </c>
      <c r="H522" s="83">
        <v>2275.13</v>
      </c>
      <c r="I522" s="83">
        <v>2275.13</v>
      </c>
      <c r="J522" s="81" t="s">
        <v>181</v>
      </c>
      <c r="K522" s="81" t="s">
        <v>182</v>
      </c>
      <c r="L522" s="81" t="s">
        <v>276</v>
      </c>
    </row>
    <row r="523" spans="1:14" x14ac:dyDescent="0.15">
      <c r="A523" s="80">
        <v>522</v>
      </c>
      <c r="B523" s="81" t="s">
        <v>1150</v>
      </c>
      <c r="C523" s="81" t="s">
        <v>965</v>
      </c>
      <c r="D523" s="81" t="s">
        <v>267</v>
      </c>
      <c r="E523" s="81" t="s">
        <v>647</v>
      </c>
      <c r="F523" s="81" t="s">
        <v>269</v>
      </c>
      <c r="G523" s="82">
        <v>61.94</v>
      </c>
      <c r="H523" s="83">
        <v>2663.42</v>
      </c>
      <c r="I523" s="83">
        <v>2663.42</v>
      </c>
      <c r="J523" s="81" t="s">
        <v>979</v>
      </c>
      <c r="K523" s="81" t="s">
        <v>298</v>
      </c>
      <c r="L523" s="81" t="s">
        <v>272</v>
      </c>
    </row>
    <row r="524" spans="1:14" x14ac:dyDescent="0.15">
      <c r="A524" s="80">
        <v>523</v>
      </c>
      <c r="B524" s="81" t="s">
        <v>1151</v>
      </c>
      <c r="C524" s="81" t="s">
        <v>965</v>
      </c>
      <c r="D524" s="81" t="s">
        <v>267</v>
      </c>
      <c r="E524" s="81" t="s">
        <v>649</v>
      </c>
      <c r="F524" s="81" t="s">
        <v>269</v>
      </c>
      <c r="G524" s="82">
        <v>52.91</v>
      </c>
      <c r="H524" s="83">
        <v>2275.13</v>
      </c>
      <c r="I524" s="83">
        <v>2275.13</v>
      </c>
      <c r="J524" s="81" t="s">
        <v>180</v>
      </c>
      <c r="K524" s="81" t="s">
        <v>184</v>
      </c>
      <c r="L524" s="81" t="s">
        <v>276</v>
      </c>
    </row>
    <row r="525" spans="1:14" x14ac:dyDescent="0.15">
      <c r="A525" s="80">
        <v>524</v>
      </c>
      <c r="B525" s="81" t="s">
        <v>1152</v>
      </c>
      <c r="C525" s="81" t="s">
        <v>965</v>
      </c>
      <c r="D525" s="81" t="s">
        <v>267</v>
      </c>
      <c r="E525" s="81" t="s">
        <v>651</v>
      </c>
      <c r="F525" s="81" t="s">
        <v>269</v>
      </c>
      <c r="G525" s="82">
        <v>52.91</v>
      </c>
      <c r="H525" s="83">
        <v>2275.13</v>
      </c>
      <c r="I525" s="83">
        <v>2275.13</v>
      </c>
      <c r="J525" s="81" t="s">
        <v>181</v>
      </c>
      <c r="K525" s="81" t="s">
        <v>184</v>
      </c>
      <c r="L525" s="81" t="s">
        <v>276</v>
      </c>
    </row>
    <row r="526" spans="1:14" x14ac:dyDescent="0.15">
      <c r="A526" s="80">
        <v>525</v>
      </c>
      <c r="B526" s="81" t="s">
        <v>1153</v>
      </c>
      <c r="C526" s="81" t="s">
        <v>965</v>
      </c>
      <c r="D526" s="81" t="s">
        <v>267</v>
      </c>
      <c r="E526" s="81" t="s">
        <v>653</v>
      </c>
      <c r="F526" s="81" t="s">
        <v>285</v>
      </c>
      <c r="G526" s="82">
        <v>42.07</v>
      </c>
      <c r="H526" s="83">
        <v>1809.01</v>
      </c>
      <c r="I526" s="83">
        <v>1809.01</v>
      </c>
      <c r="J526" s="81" t="s">
        <v>186</v>
      </c>
      <c r="K526" s="81" t="s">
        <v>184</v>
      </c>
      <c r="L526" s="81" t="s">
        <v>287</v>
      </c>
    </row>
    <row r="527" spans="1:14" s="85" customFormat="1" x14ac:dyDescent="0.15">
      <c r="A527" s="80">
        <v>526</v>
      </c>
      <c r="B527" s="81" t="s">
        <v>1154</v>
      </c>
      <c r="C527" s="81" t="s">
        <v>965</v>
      </c>
      <c r="D527" s="81" t="s">
        <v>267</v>
      </c>
      <c r="E527" s="81" t="s">
        <v>655</v>
      </c>
      <c r="F527" s="81" t="s">
        <v>285</v>
      </c>
      <c r="G527" s="82">
        <v>41.43</v>
      </c>
      <c r="H527" s="83">
        <v>1781.49</v>
      </c>
      <c r="I527" s="83">
        <v>1781.49</v>
      </c>
      <c r="J527" s="81" t="s">
        <v>183</v>
      </c>
      <c r="K527" s="81" t="s">
        <v>184</v>
      </c>
      <c r="L527" s="81" t="s">
        <v>287</v>
      </c>
      <c r="N527" s="87"/>
    </row>
    <row r="528" spans="1:14" x14ac:dyDescent="0.15">
      <c r="A528" s="80">
        <v>527</v>
      </c>
      <c r="B528" s="81" t="s">
        <v>1155</v>
      </c>
      <c r="C528" s="81" t="s">
        <v>965</v>
      </c>
      <c r="D528" s="81" t="s">
        <v>267</v>
      </c>
      <c r="E528" s="81" t="s">
        <v>657</v>
      </c>
      <c r="F528" s="81" t="s">
        <v>269</v>
      </c>
      <c r="G528" s="82">
        <v>58.02</v>
      </c>
      <c r="H528" s="83">
        <v>2494.86</v>
      </c>
      <c r="I528" s="83">
        <v>2494.86</v>
      </c>
      <c r="J528" s="81" t="s">
        <v>985</v>
      </c>
      <c r="K528" s="81" t="s">
        <v>187</v>
      </c>
      <c r="L528" s="81" t="s">
        <v>272</v>
      </c>
    </row>
    <row r="529" spans="1:12" x14ac:dyDescent="0.15">
      <c r="A529" s="80">
        <v>528</v>
      </c>
      <c r="B529" s="81" t="s">
        <v>1156</v>
      </c>
      <c r="C529" s="81" t="s">
        <v>965</v>
      </c>
      <c r="D529" s="81" t="s">
        <v>267</v>
      </c>
      <c r="E529" s="81" t="s">
        <v>659</v>
      </c>
      <c r="F529" s="81" t="s">
        <v>269</v>
      </c>
      <c r="G529" s="82">
        <v>58.02</v>
      </c>
      <c r="H529" s="83">
        <v>2494.86</v>
      </c>
      <c r="I529" s="83">
        <v>2494.86</v>
      </c>
      <c r="J529" s="81" t="s">
        <v>966</v>
      </c>
      <c r="K529" s="81" t="s">
        <v>187</v>
      </c>
      <c r="L529" s="81" t="s">
        <v>272</v>
      </c>
    </row>
    <row r="530" spans="1:12" x14ac:dyDescent="0.15">
      <c r="A530" s="80">
        <v>529</v>
      </c>
      <c r="B530" s="81" t="s">
        <v>1157</v>
      </c>
      <c r="C530" s="81" t="s">
        <v>965</v>
      </c>
      <c r="D530" s="81" t="s">
        <v>267</v>
      </c>
      <c r="E530" s="81" t="s">
        <v>661</v>
      </c>
      <c r="F530" s="81" t="s">
        <v>285</v>
      </c>
      <c r="G530" s="82">
        <v>41.43</v>
      </c>
      <c r="H530" s="83">
        <v>1781.49</v>
      </c>
      <c r="I530" s="83">
        <v>1781.49</v>
      </c>
      <c r="J530" s="81" t="s">
        <v>185</v>
      </c>
      <c r="K530" s="81" t="s">
        <v>275</v>
      </c>
      <c r="L530" s="81" t="s">
        <v>287</v>
      </c>
    </row>
    <row r="531" spans="1:12" x14ac:dyDescent="0.15">
      <c r="A531" s="80">
        <v>530</v>
      </c>
      <c r="B531" s="81" t="s">
        <v>1158</v>
      </c>
      <c r="C531" s="81" t="s">
        <v>965</v>
      </c>
      <c r="D531" s="81" t="s">
        <v>267</v>
      </c>
      <c r="E531" s="81" t="s">
        <v>663</v>
      </c>
      <c r="F531" s="81" t="s">
        <v>285</v>
      </c>
      <c r="G531" s="82">
        <v>42.07</v>
      </c>
      <c r="H531" s="83">
        <v>1809.01</v>
      </c>
      <c r="I531" s="83">
        <v>1809.01</v>
      </c>
      <c r="J531" s="81" t="s">
        <v>188</v>
      </c>
      <c r="K531" s="81" t="s">
        <v>275</v>
      </c>
      <c r="L531" s="81" t="s">
        <v>287</v>
      </c>
    </row>
    <row r="532" spans="1:12" x14ac:dyDescent="0.15">
      <c r="A532" s="80">
        <v>531</v>
      </c>
      <c r="B532" s="81" t="s">
        <v>1159</v>
      </c>
      <c r="C532" s="81" t="s">
        <v>965</v>
      </c>
      <c r="D532" s="81" t="s">
        <v>267</v>
      </c>
      <c r="E532" s="81" t="s">
        <v>665</v>
      </c>
      <c r="F532" s="81" t="s">
        <v>269</v>
      </c>
      <c r="G532" s="82">
        <v>52.91</v>
      </c>
      <c r="H532" s="83">
        <v>2275.13</v>
      </c>
      <c r="I532" s="83">
        <v>2275.13</v>
      </c>
      <c r="J532" s="81" t="s">
        <v>180</v>
      </c>
      <c r="K532" s="81" t="s">
        <v>275</v>
      </c>
      <c r="L532" s="81" t="s">
        <v>276</v>
      </c>
    </row>
    <row r="533" spans="1:12" x14ac:dyDescent="0.15">
      <c r="A533" s="80">
        <v>532</v>
      </c>
      <c r="B533" s="81" t="s">
        <v>1160</v>
      </c>
      <c r="C533" s="81" t="s">
        <v>965</v>
      </c>
      <c r="D533" s="81" t="s">
        <v>267</v>
      </c>
      <c r="E533" s="81" t="s">
        <v>667</v>
      </c>
      <c r="F533" s="81" t="s">
        <v>269</v>
      </c>
      <c r="G533" s="82">
        <v>52.91</v>
      </c>
      <c r="H533" s="83">
        <v>2275.13</v>
      </c>
      <c r="I533" s="83">
        <v>2275.13</v>
      </c>
      <c r="J533" s="81" t="s">
        <v>181</v>
      </c>
      <c r="K533" s="81" t="s">
        <v>275</v>
      </c>
      <c r="L533" s="81" t="s">
        <v>276</v>
      </c>
    </row>
    <row r="534" spans="1:12" x14ac:dyDescent="0.15">
      <c r="A534" s="80">
        <v>533</v>
      </c>
      <c r="B534" s="81" t="s">
        <v>1161</v>
      </c>
      <c r="C534" s="81" t="s">
        <v>965</v>
      </c>
      <c r="D534" s="81" t="s">
        <v>267</v>
      </c>
      <c r="E534" s="81" t="s">
        <v>669</v>
      </c>
      <c r="F534" s="81" t="s">
        <v>269</v>
      </c>
      <c r="G534" s="82">
        <v>61.94</v>
      </c>
      <c r="H534" s="83">
        <v>2663.42</v>
      </c>
      <c r="I534" s="83">
        <v>2663.42</v>
      </c>
      <c r="J534" s="81" t="s">
        <v>972</v>
      </c>
      <c r="K534" s="81" t="s">
        <v>291</v>
      </c>
      <c r="L534" s="81" t="s">
        <v>272</v>
      </c>
    </row>
    <row r="535" spans="1:12" x14ac:dyDescent="0.15">
      <c r="A535" s="80">
        <v>534</v>
      </c>
      <c r="B535" s="81" t="s">
        <v>1162</v>
      </c>
      <c r="C535" s="81" t="s">
        <v>965</v>
      </c>
      <c r="D535" s="81" t="s">
        <v>267</v>
      </c>
      <c r="E535" s="81" t="s">
        <v>671</v>
      </c>
      <c r="F535" s="81" t="s">
        <v>269</v>
      </c>
      <c r="G535" s="82">
        <v>52.91</v>
      </c>
      <c r="H535" s="83">
        <v>2275.13</v>
      </c>
      <c r="I535" s="83">
        <v>2275.13</v>
      </c>
      <c r="J535" s="81" t="s">
        <v>180</v>
      </c>
      <c r="K535" s="81" t="s">
        <v>182</v>
      </c>
      <c r="L535" s="81" t="s">
        <v>276</v>
      </c>
    </row>
    <row r="536" spans="1:12" x14ac:dyDescent="0.15">
      <c r="A536" s="80">
        <v>535</v>
      </c>
      <c r="B536" s="81" t="s">
        <v>1163</v>
      </c>
      <c r="C536" s="81" t="s">
        <v>965</v>
      </c>
      <c r="D536" s="81" t="s">
        <v>267</v>
      </c>
      <c r="E536" s="81" t="s">
        <v>673</v>
      </c>
      <c r="F536" s="81" t="s">
        <v>269</v>
      </c>
      <c r="G536" s="82">
        <v>52.91</v>
      </c>
      <c r="H536" s="83">
        <v>2275.13</v>
      </c>
      <c r="I536" s="83">
        <v>2275.13</v>
      </c>
      <c r="J536" s="81" t="s">
        <v>181</v>
      </c>
      <c r="K536" s="81" t="s">
        <v>182</v>
      </c>
      <c r="L536" s="81" t="s">
        <v>276</v>
      </c>
    </row>
    <row r="537" spans="1:12" x14ac:dyDescent="0.15">
      <c r="A537" s="80">
        <v>536</v>
      </c>
      <c r="B537" s="81" t="s">
        <v>1164</v>
      </c>
      <c r="C537" s="81" t="s">
        <v>965</v>
      </c>
      <c r="D537" s="81" t="s">
        <v>267</v>
      </c>
      <c r="E537" s="81" t="s">
        <v>675</v>
      </c>
      <c r="F537" s="81" t="s">
        <v>269</v>
      </c>
      <c r="G537" s="82">
        <v>52.91</v>
      </c>
      <c r="H537" s="83">
        <v>2275.13</v>
      </c>
      <c r="I537" s="83">
        <v>2275.13</v>
      </c>
      <c r="J537" s="81" t="s">
        <v>180</v>
      </c>
      <c r="K537" s="81" t="s">
        <v>182</v>
      </c>
      <c r="L537" s="81" t="s">
        <v>276</v>
      </c>
    </row>
    <row r="538" spans="1:12" x14ac:dyDescent="0.15">
      <c r="A538" s="80">
        <v>537</v>
      </c>
      <c r="B538" s="81" t="s">
        <v>1165</v>
      </c>
      <c r="C538" s="81" t="s">
        <v>965</v>
      </c>
      <c r="D538" s="81" t="s">
        <v>267</v>
      </c>
      <c r="E538" s="81" t="s">
        <v>677</v>
      </c>
      <c r="F538" s="81" t="s">
        <v>269</v>
      </c>
      <c r="G538" s="82">
        <v>52.93</v>
      </c>
      <c r="H538" s="83">
        <v>2275.9899999999998</v>
      </c>
      <c r="I538" s="83">
        <v>2275.9899999999998</v>
      </c>
      <c r="J538" s="81" t="s">
        <v>180</v>
      </c>
      <c r="K538" s="81" t="s">
        <v>182</v>
      </c>
      <c r="L538" s="81" t="s">
        <v>276</v>
      </c>
    </row>
    <row r="539" spans="1:12" x14ac:dyDescent="0.15">
      <c r="A539" s="80">
        <v>538</v>
      </c>
      <c r="B539" s="81" t="s">
        <v>1166</v>
      </c>
      <c r="C539" s="81" t="s">
        <v>965</v>
      </c>
      <c r="D539" s="81" t="s">
        <v>267</v>
      </c>
      <c r="E539" s="81" t="s">
        <v>679</v>
      </c>
      <c r="F539" s="81" t="s">
        <v>269</v>
      </c>
      <c r="G539" s="82">
        <v>52.91</v>
      </c>
      <c r="H539" s="83">
        <v>2275.13</v>
      </c>
      <c r="I539" s="83">
        <v>2275.13</v>
      </c>
      <c r="J539" s="81" t="s">
        <v>181</v>
      </c>
      <c r="K539" s="81" t="s">
        <v>182</v>
      </c>
      <c r="L539" s="81" t="s">
        <v>276</v>
      </c>
    </row>
    <row r="540" spans="1:12" x14ac:dyDescent="0.15">
      <c r="A540" s="80">
        <v>539</v>
      </c>
      <c r="B540" s="81" t="s">
        <v>1167</v>
      </c>
      <c r="C540" s="81" t="s">
        <v>965</v>
      </c>
      <c r="D540" s="81" t="s">
        <v>267</v>
      </c>
      <c r="E540" s="81" t="s">
        <v>681</v>
      </c>
      <c r="F540" s="81" t="s">
        <v>269</v>
      </c>
      <c r="G540" s="82">
        <v>61.94</v>
      </c>
      <c r="H540" s="83">
        <v>2663.42</v>
      </c>
      <c r="I540" s="83">
        <v>2663.42</v>
      </c>
      <c r="J540" s="81" t="s">
        <v>979</v>
      </c>
      <c r="K540" s="81" t="s">
        <v>298</v>
      </c>
      <c r="L540" s="81" t="s">
        <v>272</v>
      </c>
    </row>
    <row r="541" spans="1:12" x14ac:dyDescent="0.15">
      <c r="A541" s="80">
        <v>540</v>
      </c>
      <c r="B541" s="81" t="s">
        <v>1168</v>
      </c>
      <c r="C541" s="81" t="s">
        <v>965</v>
      </c>
      <c r="D541" s="81" t="s">
        <v>267</v>
      </c>
      <c r="E541" s="81" t="s">
        <v>683</v>
      </c>
      <c r="F541" s="81" t="s">
        <v>269</v>
      </c>
      <c r="G541" s="82">
        <v>52.91</v>
      </c>
      <c r="H541" s="83">
        <v>2275.13</v>
      </c>
      <c r="I541" s="83">
        <v>2275.13</v>
      </c>
      <c r="J541" s="81" t="s">
        <v>180</v>
      </c>
      <c r="K541" s="81" t="s">
        <v>184</v>
      </c>
      <c r="L541" s="81" t="s">
        <v>276</v>
      </c>
    </row>
    <row r="542" spans="1:12" x14ac:dyDescent="0.15">
      <c r="A542" s="80">
        <v>541</v>
      </c>
      <c r="B542" s="81" t="s">
        <v>1169</v>
      </c>
      <c r="C542" s="81" t="s">
        <v>965</v>
      </c>
      <c r="D542" s="81" t="s">
        <v>267</v>
      </c>
      <c r="E542" s="81" t="s">
        <v>685</v>
      </c>
      <c r="F542" s="81" t="s">
        <v>269</v>
      </c>
      <c r="G542" s="82">
        <v>52.91</v>
      </c>
      <c r="H542" s="83">
        <v>2275.13</v>
      </c>
      <c r="I542" s="83">
        <v>2275.13</v>
      </c>
      <c r="J542" s="81" t="s">
        <v>181</v>
      </c>
      <c r="K542" s="81" t="s">
        <v>184</v>
      </c>
      <c r="L542" s="81" t="s">
        <v>276</v>
      </c>
    </row>
    <row r="543" spans="1:12" x14ac:dyDescent="0.15">
      <c r="A543" s="80">
        <v>542</v>
      </c>
      <c r="B543" s="81" t="s">
        <v>1170</v>
      </c>
      <c r="C543" s="81" t="s">
        <v>965</v>
      </c>
      <c r="D543" s="81" t="s">
        <v>267</v>
      </c>
      <c r="E543" s="81" t="s">
        <v>687</v>
      </c>
      <c r="F543" s="81" t="s">
        <v>285</v>
      </c>
      <c r="G543" s="82">
        <v>42.07</v>
      </c>
      <c r="H543" s="83">
        <v>1809.01</v>
      </c>
      <c r="I543" s="83">
        <v>1809.01</v>
      </c>
      <c r="J543" s="81" t="s">
        <v>186</v>
      </c>
      <c r="K543" s="81" t="s">
        <v>184</v>
      </c>
      <c r="L543" s="81" t="s">
        <v>287</v>
      </c>
    </row>
    <row r="544" spans="1:12" x14ac:dyDescent="0.15">
      <c r="A544" s="80">
        <v>543</v>
      </c>
      <c r="B544" s="81" t="s">
        <v>1171</v>
      </c>
      <c r="C544" s="81" t="s">
        <v>965</v>
      </c>
      <c r="D544" s="81" t="s">
        <v>267</v>
      </c>
      <c r="E544" s="81" t="s">
        <v>689</v>
      </c>
      <c r="F544" s="81" t="s">
        <v>285</v>
      </c>
      <c r="G544" s="82">
        <v>41.43</v>
      </c>
      <c r="H544" s="83">
        <v>1781.49</v>
      </c>
      <c r="I544" s="83">
        <v>1781.49</v>
      </c>
      <c r="J544" s="81" t="s">
        <v>183</v>
      </c>
      <c r="K544" s="81" t="s">
        <v>184</v>
      </c>
      <c r="L544" s="81" t="s">
        <v>287</v>
      </c>
    </row>
    <row r="545" spans="1:12" x14ac:dyDescent="0.15">
      <c r="A545" s="80">
        <v>544</v>
      </c>
      <c r="B545" s="81" t="s">
        <v>1172</v>
      </c>
      <c r="C545" s="81" t="s">
        <v>965</v>
      </c>
      <c r="D545" s="81" t="s">
        <v>267</v>
      </c>
      <c r="E545" s="81" t="s">
        <v>691</v>
      </c>
      <c r="F545" s="81" t="s">
        <v>269</v>
      </c>
      <c r="G545" s="82">
        <v>58.02</v>
      </c>
      <c r="H545" s="83">
        <v>2494.86</v>
      </c>
      <c r="I545" s="83">
        <v>2494.86</v>
      </c>
      <c r="J545" s="81" t="s">
        <v>985</v>
      </c>
      <c r="K545" s="81" t="s">
        <v>187</v>
      </c>
      <c r="L545" s="81" t="s">
        <v>272</v>
      </c>
    </row>
    <row r="546" spans="1:12" x14ac:dyDescent="0.15">
      <c r="A546" s="80">
        <v>545</v>
      </c>
      <c r="B546" s="81" t="s">
        <v>1173</v>
      </c>
      <c r="C546" s="81" t="s">
        <v>965</v>
      </c>
      <c r="D546" s="81" t="s">
        <v>267</v>
      </c>
      <c r="E546" s="81" t="s">
        <v>693</v>
      </c>
      <c r="F546" s="81" t="s">
        <v>269</v>
      </c>
      <c r="G546" s="82">
        <v>58.02</v>
      </c>
      <c r="H546" s="83">
        <v>2494.86</v>
      </c>
      <c r="I546" s="83">
        <v>2494.86</v>
      </c>
      <c r="J546" s="81" t="s">
        <v>966</v>
      </c>
      <c r="K546" s="81" t="s">
        <v>187</v>
      </c>
      <c r="L546" s="81" t="s">
        <v>272</v>
      </c>
    </row>
    <row r="547" spans="1:12" x14ac:dyDescent="0.15">
      <c r="A547" s="80">
        <v>546</v>
      </c>
      <c r="B547" s="81" t="s">
        <v>1174</v>
      </c>
      <c r="C547" s="81" t="s">
        <v>965</v>
      </c>
      <c r="D547" s="81" t="s">
        <v>267</v>
      </c>
      <c r="E547" s="81" t="s">
        <v>695</v>
      </c>
      <c r="F547" s="81" t="s">
        <v>285</v>
      </c>
      <c r="G547" s="82">
        <v>41.43</v>
      </c>
      <c r="H547" s="83">
        <v>1781.49</v>
      </c>
      <c r="I547" s="83">
        <v>1781.49</v>
      </c>
      <c r="J547" s="81" t="s">
        <v>185</v>
      </c>
      <c r="K547" s="81" t="s">
        <v>275</v>
      </c>
      <c r="L547" s="81" t="s">
        <v>287</v>
      </c>
    </row>
    <row r="548" spans="1:12" x14ac:dyDescent="0.15">
      <c r="A548" s="80">
        <v>547</v>
      </c>
      <c r="B548" s="81" t="s">
        <v>1175</v>
      </c>
      <c r="C548" s="81" t="s">
        <v>965</v>
      </c>
      <c r="D548" s="81" t="s">
        <v>267</v>
      </c>
      <c r="E548" s="81" t="s">
        <v>697</v>
      </c>
      <c r="F548" s="81" t="s">
        <v>285</v>
      </c>
      <c r="G548" s="82">
        <v>42.07</v>
      </c>
      <c r="H548" s="83">
        <v>1809.01</v>
      </c>
      <c r="I548" s="83">
        <v>1809.01</v>
      </c>
      <c r="J548" s="81" t="s">
        <v>188</v>
      </c>
      <c r="K548" s="81" t="s">
        <v>275</v>
      </c>
      <c r="L548" s="81" t="s">
        <v>287</v>
      </c>
    </row>
    <row r="549" spans="1:12" x14ac:dyDescent="0.15">
      <c r="A549" s="80">
        <v>548</v>
      </c>
      <c r="B549" s="81" t="s">
        <v>1176</v>
      </c>
      <c r="C549" s="81" t="s">
        <v>965</v>
      </c>
      <c r="D549" s="81" t="s">
        <v>267</v>
      </c>
      <c r="E549" s="81" t="s">
        <v>699</v>
      </c>
      <c r="F549" s="81" t="s">
        <v>269</v>
      </c>
      <c r="G549" s="82">
        <v>52.91</v>
      </c>
      <c r="H549" s="83">
        <v>2275.13</v>
      </c>
      <c r="I549" s="83">
        <v>2275.13</v>
      </c>
      <c r="J549" s="81" t="s">
        <v>180</v>
      </c>
      <c r="K549" s="81" t="s">
        <v>275</v>
      </c>
      <c r="L549" s="81" t="s">
        <v>276</v>
      </c>
    </row>
    <row r="550" spans="1:12" x14ac:dyDescent="0.15">
      <c r="A550" s="80">
        <v>549</v>
      </c>
      <c r="B550" s="81" t="s">
        <v>1177</v>
      </c>
      <c r="C550" s="81" t="s">
        <v>965</v>
      </c>
      <c r="D550" s="81" t="s">
        <v>267</v>
      </c>
      <c r="E550" s="81" t="s">
        <v>701</v>
      </c>
      <c r="F550" s="81" t="s">
        <v>269</v>
      </c>
      <c r="G550" s="82">
        <v>52.91</v>
      </c>
      <c r="H550" s="83">
        <v>2275.13</v>
      </c>
      <c r="I550" s="83">
        <v>2275.13</v>
      </c>
      <c r="J550" s="81" t="s">
        <v>181</v>
      </c>
      <c r="K550" s="81" t="s">
        <v>275</v>
      </c>
      <c r="L550" s="81" t="s">
        <v>276</v>
      </c>
    </row>
    <row r="551" spans="1:12" x14ac:dyDescent="0.15">
      <c r="A551" s="80">
        <v>550</v>
      </c>
      <c r="B551" s="81" t="s">
        <v>1178</v>
      </c>
      <c r="C551" s="81" t="s">
        <v>965</v>
      </c>
      <c r="D551" s="81" t="s">
        <v>267</v>
      </c>
      <c r="E551" s="81" t="s">
        <v>703</v>
      </c>
      <c r="F551" s="81" t="s">
        <v>269</v>
      </c>
      <c r="G551" s="82">
        <v>61.94</v>
      </c>
      <c r="H551" s="83">
        <v>2663.42</v>
      </c>
      <c r="I551" s="83">
        <v>2663.42</v>
      </c>
      <c r="J551" s="81" t="s">
        <v>972</v>
      </c>
      <c r="K551" s="81" t="s">
        <v>291</v>
      </c>
      <c r="L551" s="81" t="s">
        <v>272</v>
      </c>
    </row>
    <row r="552" spans="1:12" ht="27.95" customHeight="1" x14ac:dyDescent="0.15">
      <c r="A552" s="80">
        <v>551</v>
      </c>
      <c r="B552" s="81" t="s">
        <v>1179</v>
      </c>
      <c r="C552" s="81" t="s">
        <v>965</v>
      </c>
      <c r="D552" s="81" t="s">
        <v>267</v>
      </c>
      <c r="E552" s="81" t="s">
        <v>705</v>
      </c>
      <c r="F552" s="81" t="s">
        <v>269</v>
      </c>
      <c r="G552" s="82">
        <v>52.91</v>
      </c>
      <c r="H552" s="83">
        <v>2275.13</v>
      </c>
      <c r="I552" s="83">
        <v>2275.13</v>
      </c>
      <c r="J552" s="81" t="s">
        <v>180</v>
      </c>
      <c r="K552" s="81" t="s">
        <v>182</v>
      </c>
      <c r="L552" s="81" t="s">
        <v>276</v>
      </c>
    </row>
    <row r="553" spans="1:12" ht="27.95" customHeight="1" x14ac:dyDescent="0.15">
      <c r="A553" s="80">
        <v>552</v>
      </c>
      <c r="B553" s="81" t="s">
        <v>1180</v>
      </c>
      <c r="C553" s="81" t="s">
        <v>965</v>
      </c>
      <c r="D553" s="81" t="s">
        <v>267</v>
      </c>
      <c r="E553" s="81" t="s">
        <v>707</v>
      </c>
      <c r="F553" s="81" t="s">
        <v>269</v>
      </c>
      <c r="G553" s="82">
        <v>52.91</v>
      </c>
      <c r="H553" s="83">
        <v>2275.13</v>
      </c>
      <c r="I553" s="83">
        <v>2275.13</v>
      </c>
      <c r="J553" s="81" t="s">
        <v>181</v>
      </c>
      <c r="K553" s="81" t="s">
        <v>182</v>
      </c>
      <c r="L553" s="81" t="s">
        <v>276</v>
      </c>
    </row>
    <row r="554" spans="1:12" ht="27.95" customHeight="1" x14ac:dyDescent="0.15">
      <c r="A554" s="80">
        <v>553</v>
      </c>
      <c r="B554" s="81" t="s">
        <v>1181</v>
      </c>
      <c r="C554" s="81" t="s">
        <v>965</v>
      </c>
      <c r="D554" s="81" t="s">
        <v>267</v>
      </c>
      <c r="E554" s="81" t="s">
        <v>709</v>
      </c>
      <c r="F554" s="81" t="s">
        <v>269</v>
      </c>
      <c r="G554" s="82">
        <v>52.91</v>
      </c>
      <c r="H554" s="83">
        <v>2275.13</v>
      </c>
      <c r="I554" s="83">
        <v>2275.13</v>
      </c>
      <c r="J554" s="81" t="s">
        <v>180</v>
      </c>
      <c r="K554" s="81" t="s">
        <v>182</v>
      </c>
      <c r="L554" s="81" t="s">
        <v>276</v>
      </c>
    </row>
    <row r="555" spans="1:12" ht="27.95" customHeight="1" x14ac:dyDescent="0.15">
      <c r="A555" s="80">
        <v>554</v>
      </c>
      <c r="B555" s="81" t="s">
        <v>1182</v>
      </c>
      <c r="C555" s="81" t="s">
        <v>965</v>
      </c>
      <c r="D555" s="81" t="s">
        <v>267</v>
      </c>
      <c r="E555" s="81" t="s">
        <v>711</v>
      </c>
      <c r="F555" s="81" t="s">
        <v>269</v>
      </c>
      <c r="G555" s="82">
        <v>52.93</v>
      </c>
      <c r="H555" s="83">
        <v>2275.9899999999998</v>
      </c>
      <c r="I555" s="83">
        <v>2275.9899999999998</v>
      </c>
      <c r="J555" s="81" t="s">
        <v>180</v>
      </c>
      <c r="K555" s="81" t="s">
        <v>182</v>
      </c>
      <c r="L555" s="81" t="s">
        <v>276</v>
      </c>
    </row>
    <row r="556" spans="1:12" x14ac:dyDescent="0.15">
      <c r="A556" s="80">
        <v>555</v>
      </c>
      <c r="B556" s="81" t="s">
        <v>1183</v>
      </c>
      <c r="C556" s="81" t="s">
        <v>965</v>
      </c>
      <c r="D556" s="81" t="s">
        <v>267</v>
      </c>
      <c r="E556" s="81" t="s">
        <v>713</v>
      </c>
      <c r="F556" s="81" t="s">
        <v>269</v>
      </c>
      <c r="G556" s="82">
        <v>52.91</v>
      </c>
      <c r="H556" s="83">
        <v>2275.13</v>
      </c>
      <c r="I556" s="83">
        <v>2275.13</v>
      </c>
      <c r="J556" s="81" t="s">
        <v>181</v>
      </c>
      <c r="K556" s="81" t="s">
        <v>182</v>
      </c>
      <c r="L556" s="81" t="s">
        <v>276</v>
      </c>
    </row>
    <row r="557" spans="1:12" x14ac:dyDescent="0.15">
      <c r="A557" s="80">
        <v>556</v>
      </c>
      <c r="B557" s="81" t="s">
        <v>1184</v>
      </c>
      <c r="C557" s="81" t="s">
        <v>965</v>
      </c>
      <c r="D557" s="81" t="s">
        <v>267</v>
      </c>
      <c r="E557" s="81" t="s">
        <v>715</v>
      </c>
      <c r="F557" s="81" t="s">
        <v>269</v>
      </c>
      <c r="G557" s="82">
        <v>61.94</v>
      </c>
      <c r="H557" s="83">
        <v>2663.42</v>
      </c>
      <c r="I557" s="83">
        <v>2663.42</v>
      </c>
      <c r="J557" s="81" t="s">
        <v>979</v>
      </c>
      <c r="K557" s="81" t="s">
        <v>298</v>
      </c>
      <c r="L557" s="81" t="s">
        <v>272</v>
      </c>
    </row>
    <row r="558" spans="1:12" x14ac:dyDescent="0.15">
      <c r="A558" s="80">
        <v>557</v>
      </c>
      <c r="B558" s="81" t="s">
        <v>1185</v>
      </c>
      <c r="C558" s="81" t="s">
        <v>965</v>
      </c>
      <c r="D558" s="81" t="s">
        <v>267</v>
      </c>
      <c r="E558" s="81" t="s">
        <v>717</v>
      </c>
      <c r="F558" s="81" t="s">
        <v>269</v>
      </c>
      <c r="G558" s="82">
        <v>52.91</v>
      </c>
      <c r="H558" s="83">
        <v>2275.13</v>
      </c>
      <c r="I558" s="83">
        <v>2275.13</v>
      </c>
      <c r="J558" s="81" t="s">
        <v>180</v>
      </c>
      <c r="K558" s="81" t="s">
        <v>184</v>
      </c>
      <c r="L558" s="81" t="s">
        <v>276</v>
      </c>
    </row>
    <row r="559" spans="1:12" x14ac:dyDescent="0.15">
      <c r="A559" s="80">
        <v>558</v>
      </c>
      <c r="B559" s="81" t="s">
        <v>1186</v>
      </c>
      <c r="C559" s="81" t="s">
        <v>965</v>
      </c>
      <c r="D559" s="81" t="s">
        <v>267</v>
      </c>
      <c r="E559" s="81" t="s">
        <v>719</v>
      </c>
      <c r="F559" s="81" t="s">
        <v>269</v>
      </c>
      <c r="G559" s="82">
        <v>52.91</v>
      </c>
      <c r="H559" s="83">
        <v>2275.13</v>
      </c>
      <c r="I559" s="83">
        <v>2275.13</v>
      </c>
      <c r="J559" s="81" t="s">
        <v>181</v>
      </c>
      <c r="K559" s="81" t="s">
        <v>184</v>
      </c>
      <c r="L559" s="81" t="s">
        <v>276</v>
      </c>
    </row>
    <row r="560" spans="1:12" x14ac:dyDescent="0.15">
      <c r="A560" s="80">
        <v>559</v>
      </c>
      <c r="B560" s="81" t="s">
        <v>1187</v>
      </c>
      <c r="C560" s="81" t="s">
        <v>965</v>
      </c>
      <c r="D560" s="81" t="s">
        <v>267</v>
      </c>
      <c r="E560" s="81" t="s">
        <v>721</v>
      </c>
      <c r="F560" s="81" t="s">
        <v>285</v>
      </c>
      <c r="G560" s="82">
        <v>42.07</v>
      </c>
      <c r="H560" s="83">
        <v>1809.01</v>
      </c>
      <c r="I560" s="83">
        <v>1809.01</v>
      </c>
      <c r="J560" s="81" t="s">
        <v>186</v>
      </c>
      <c r="K560" s="81" t="s">
        <v>184</v>
      </c>
      <c r="L560" s="81" t="s">
        <v>287</v>
      </c>
    </row>
    <row r="561" spans="1:12" x14ac:dyDescent="0.15">
      <c r="A561" s="80">
        <v>560</v>
      </c>
      <c r="B561" s="81" t="s">
        <v>1188</v>
      </c>
      <c r="C561" s="81" t="s">
        <v>965</v>
      </c>
      <c r="D561" s="81" t="s">
        <v>267</v>
      </c>
      <c r="E561" s="81" t="s">
        <v>723</v>
      </c>
      <c r="F561" s="81" t="s">
        <v>285</v>
      </c>
      <c r="G561" s="82">
        <v>41.43</v>
      </c>
      <c r="H561" s="83">
        <v>1781.49</v>
      </c>
      <c r="I561" s="83">
        <v>1781.49</v>
      </c>
      <c r="J561" s="81" t="s">
        <v>183</v>
      </c>
      <c r="K561" s="81" t="s">
        <v>184</v>
      </c>
      <c r="L561" s="81" t="s">
        <v>287</v>
      </c>
    </row>
    <row r="562" spans="1:12" x14ac:dyDescent="0.15">
      <c r="A562" s="80">
        <v>561</v>
      </c>
      <c r="B562" s="81" t="s">
        <v>1189</v>
      </c>
      <c r="C562" s="81" t="s">
        <v>965</v>
      </c>
      <c r="D562" s="81" t="s">
        <v>267</v>
      </c>
      <c r="E562" s="81" t="s">
        <v>725</v>
      </c>
      <c r="F562" s="81" t="s">
        <v>269</v>
      </c>
      <c r="G562" s="82">
        <v>58.02</v>
      </c>
      <c r="H562" s="83">
        <v>2494.86</v>
      </c>
      <c r="I562" s="83">
        <v>2494.86</v>
      </c>
      <c r="J562" s="81" t="s">
        <v>985</v>
      </c>
      <c r="K562" s="81" t="s">
        <v>187</v>
      </c>
      <c r="L562" s="81" t="s">
        <v>272</v>
      </c>
    </row>
    <row r="563" spans="1:12" x14ac:dyDescent="0.15">
      <c r="A563" s="80">
        <v>562</v>
      </c>
      <c r="B563" s="81" t="s">
        <v>1190</v>
      </c>
      <c r="C563" s="81" t="s">
        <v>965</v>
      </c>
      <c r="D563" s="81" t="s">
        <v>267</v>
      </c>
      <c r="E563" s="81" t="s">
        <v>727</v>
      </c>
      <c r="F563" s="81" t="s">
        <v>269</v>
      </c>
      <c r="G563" s="82">
        <v>58.02</v>
      </c>
      <c r="H563" s="83">
        <v>2494.86</v>
      </c>
      <c r="I563" s="83">
        <v>2494.86</v>
      </c>
      <c r="J563" s="81" t="s">
        <v>966</v>
      </c>
      <c r="K563" s="81" t="s">
        <v>187</v>
      </c>
      <c r="L563" s="81" t="s">
        <v>272</v>
      </c>
    </row>
    <row r="564" spans="1:12" x14ac:dyDescent="0.15">
      <c r="A564" s="80">
        <v>563</v>
      </c>
      <c r="B564" s="81" t="s">
        <v>1191</v>
      </c>
      <c r="C564" s="81" t="s">
        <v>965</v>
      </c>
      <c r="D564" s="81" t="s">
        <v>267</v>
      </c>
      <c r="E564" s="81" t="s">
        <v>729</v>
      </c>
      <c r="F564" s="81" t="s">
        <v>285</v>
      </c>
      <c r="G564" s="82">
        <v>41.43</v>
      </c>
      <c r="H564" s="83">
        <v>1781.49</v>
      </c>
      <c r="I564" s="83">
        <v>1781.49</v>
      </c>
      <c r="J564" s="81" t="s">
        <v>185</v>
      </c>
      <c r="K564" s="81" t="s">
        <v>275</v>
      </c>
      <c r="L564" s="81" t="s">
        <v>287</v>
      </c>
    </row>
    <row r="565" spans="1:12" x14ac:dyDescent="0.15">
      <c r="A565" s="80">
        <v>564</v>
      </c>
      <c r="B565" s="81" t="s">
        <v>1192</v>
      </c>
      <c r="C565" s="81" t="s">
        <v>965</v>
      </c>
      <c r="D565" s="81" t="s">
        <v>267</v>
      </c>
      <c r="E565" s="81" t="s">
        <v>731</v>
      </c>
      <c r="F565" s="81" t="s">
        <v>285</v>
      </c>
      <c r="G565" s="82">
        <v>42.07</v>
      </c>
      <c r="H565" s="83">
        <v>1809.01</v>
      </c>
      <c r="I565" s="83">
        <v>1809.01</v>
      </c>
      <c r="J565" s="81" t="s">
        <v>188</v>
      </c>
      <c r="K565" s="81" t="s">
        <v>275</v>
      </c>
      <c r="L565" s="81" t="s">
        <v>287</v>
      </c>
    </row>
    <row r="566" spans="1:12" x14ac:dyDescent="0.15">
      <c r="A566" s="80">
        <v>565</v>
      </c>
      <c r="B566" s="81" t="s">
        <v>1193</v>
      </c>
      <c r="C566" s="81" t="s">
        <v>965</v>
      </c>
      <c r="D566" s="81" t="s">
        <v>267</v>
      </c>
      <c r="E566" s="81" t="s">
        <v>733</v>
      </c>
      <c r="F566" s="81" t="s">
        <v>269</v>
      </c>
      <c r="G566" s="82">
        <v>52.91</v>
      </c>
      <c r="H566" s="83">
        <v>2275.13</v>
      </c>
      <c r="I566" s="83">
        <v>2275.13</v>
      </c>
      <c r="J566" s="81" t="s">
        <v>180</v>
      </c>
      <c r="K566" s="81" t="s">
        <v>275</v>
      </c>
      <c r="L566" s="81" t="s">
        <v>276</v>
      </c>
    </row>
    <row r="567" spans="1:12" x14ac:dyDescent="0.15">
      <c r="A567" s="80">
        <v>566</v>
      </c>
      <c r="B567" s="81" t="s">
        <v>1194</v>
      </c>
      <c r="C567" s="81" t="s">
        <v>965</v>
      </c>
      <c r="D567" s="81" t="s">
        <v>267</v>
      </c>
      <c r="E567" s="81" t="s">
        <v>735</v>
      </c>
      <c r="F567" s="81" t="s">
        <v>269</v>
      </c>
      <c r="G567" s="82">
        <v>52.91</v>
      </c>
      <c r="H567" s="83">
        <v>2275.13</v>
      </c>
      <c r="I567" s="83">
        <v>2275.13</v>
      </c>
      <c r="J567" s="81" t="s">
        <v>181</v>
      </c>
      <c r="K567" s="81" t="s">
        <v>275</v>
      </c>
      <c r="L567" s="81" t="s">
        <v>276</v>
      </c>
    </row>
    <row r="568" spans="1:12" x14ac:dyDescent="0.15">
      <c r="A568" s="80">
        <v>567</v>
      </c>
      <c r="B568" s="81" t="s">
        <v>1195</v>
      </c>
      <c r="C568" s="81" t="s">
        <v>965</v>
      </c>
      <c r="D568" s="81" t="s">
        <v>267</v>
      </c>
      <c r="E568" s="81" t="s">
        <v>737</v>
      </c>
      <c r="F568" s="81" t="s">
        <v>269</v>
      </c>
      <c r="G568" s="82">
        <v>61.94</v>
      </c>
      <c r="H568" s="83">
        <v>2663.42</v>
      </c>
      <c r="I568" s="83">
        <v>2663.42</v>
      </c>
      <c r="J568" s="81" t="s">
        <v>972</v>
      </c>
      <c r="K568" s="81" t="s">
        <v>291</v>
      </c>
      <c r="L568" s="81" t="s">
        <v>272</v>
      </c>
    </row>
    <row r="569" spans="1:12" x14ac:dyDescent="0.15">
      <c r="A569" s="80">
        <v>568</v>
      </c>
      <c r="B569" s="81" t="s">
        <v>1196</v>
      </c>
      <c r="C569" s="81" t="s">
        <v>965</v>
      </c>
      <c r="D569" s="81" t="s">
        <v>267</v>
      </c>
      <c r="E569" s="81" t="s">
        <v>739</v>
      </c>
      <c r="F569" s="81" t="s">
        <v>269</v>
      </c>
      <c r="G569" s="82">
        <v>52.91</v>
      </c>
      <c r="H569" s="83">
        <v>2275.13</v>
      </c>
      <c r="I569" s="83">
        <v>2275.13</v>
      </c>
      <c r="J569" s="81" t="s">
        <v>180</v>
      </c>
      <c r="K569" s="81" t="s">
        <v>182</v>
      </c>
      <c r="L569" s="81" t="s">
        <v>276</v>
      </c>
    </row>
    <row r="570" spans="1:12" x14ac:dyDescent="0.15">
      <c r="A570" s="80">
        <v>569</v>
      </c>
      <c r="B570" s="81" t="s">
        <v>1197</v>
      </c>
      <c r="C570" s="81" t="s">
        <v>965</v>
      </c>
      <c r="D570" s="81" t="s">
        <v>267</v>
      </c>
      <c r="E570" s="81" t="s">
        <v>741</v>
      </c>
      <c r="F570" s="81" t="s">
        <v>269</v>
      </c>
      <c r="G570" s="82">
        <v>52.91</v>
      </c>
      <c r="H570" s="83">
        <v>2275.13</v>
      </c>
      <c r="I570" s="83">
        <v>2275.13</v>
      </c>
      <c r="J570" s="81" t="s">
        <v>181</v>
      </c>
      <c r="K570" s="81" t="s">
        <v>182</v>
      </c>
      <c r="L570" s="81" t="s">
        <v>276</v>
      </c>
    </row>
    <row r="571" spans="1:12" x14ac:dyDescent="0.15">
      <c r="A571" s="80">
        <v>570</v>
      </c>
      <c r="B571" s="81" t="s">
        <v>1198</v>
      </c>
      <c r="C571" s="81" t="s">
        <v>965</v>
      </c>
      <c r="D571" s="81" t="s">
        <v>267</v>
      </c>
      <c r="E571" s="81" t="s">
        <v>743</v>
      </c>
      <c r="F571" s="81" t="s">
        <v>269</v>
      </c>
      <c r="G571" s="82">
        <v>52.91</v>
      </c>
      <c r="H571" s="83">
        <v>2275.13</v>
      </c>
      <c r="I571" s="83">
        <v>2275.13</v>
      </c>
      <c r="J571" s="81" t="s">
        <v>180</v>
      </c>
      <c r="K571" s="81" t="s">
        <v>182</v>
      </c>
      <c r="L571" s="81" t="s">
        <v>276</v>
      </c>
    </row>
    <row r="572" spans="1:12" x14ac:dyDescent="0.15">
      <c r="A572" s="80">
        <v>571</v>
      </c>
      <c r="B572" s="81" t="s">
        <v>1199</v>
      </c>
      <c r="C572" s="81" t="s">
        <v>965</v>
      </c>
      <c r="D572" s="81" t="s">
        <v>267</v>
      </c>
      <c r="E572" s="81" t="s">
        <v>745</v>
      </c>
      <c r="F572" s="81" t="s">
        <v>269</v>
      </c>
      <c r="G572" s="82">
        <v>52.93</v>
      </c>
      <c r="H572" s="83">
        <v>2275.9899999999998</v>
      </c>
      <c r="I572" s="83">
        <v>2275.9899999999998</v>
      </c>
      <c r="J572" s="81" t="s">
        <v>180</v>
      </c>
      <c r="K572" s="81" t="s">
        <v>182</v>
      </c>
      <c r="L572" s="81" t="s">
        <v>276</v>
      </c>
    </row>
    <row r="573" spans="1:12" x14ac:dyDescent="0.15">
      <c r="A573" s="80">
        <v>572</v>
      </c>
      <c r="B573" s="81" t="s">
        <v>1200</v>
      </c>
      <c r="C573" s="81" t="s">
        <v>965</v>
      </c>
      <c r="D573" s="81" t="s">
        <v>267</v>
      </c>
      <c r="E573" s="81" t="s">
        <v>747</v>
      </c>
      <c r="F573" s="81" t="s">
        <v>269</v>
      </c>
      <c r="G573" s="82">
        <v>52.91</v>
      </c>
      <c r="H573" s="83">
        <v>2275.13</v>
      </c>
      <c r="I573" s="83">
        <v>2275.13</v>
      </c>
      <c r="J573" s="81" t="s">
        <v>181</v>
      </c>
      <c r="K573" s="81" t="s">
        <v>182</v>
      </c>
      <c r="L573" s="81" t="s">
        <v>276</v>
      </c>
    </row>
    <row r="574" spans="1:12" x14ac:dyDescent="0.15">
      <c r="A574" s="80">
        <v>573</v>
      </c>
      <c r="B574" s="81" t="s">
        <v>1201</v>
      </c>
      <c r="C574" s="81" t="s">
        <v>965</v>
      </c>
      <c r="D574" s="81" t="s">
        <v>267</v>
      </c>
      <c r="E574" s="81" t="s">
        <v>749</v>
      </c>
      <c r="F574" s="81" t="s">
        <v>269</v>
      </c>
      <c r="G574" s="82">
        <v>61.94</v>
      </c>
      <c r="H574" s="83">
        <v>2663.42</v>
      </c>
      <c r="I574" s="83">
        <v>2663.42</v>
      </c>
      <c r="J574" s="81" t="s">
        <v>979</v>
      </c>
      <c r="K574" s="81" t="s">
        <v>298</v>
      </c>
      <c r="L574" s="81" t="s">
        <v>272</v>
      </c>
    </row>
    <row r="575" spans="1:12" x14ac:dyDescent="0.15">
      <c r="A575" s="80">
        <v>574</v>
      </c>
      <c r="B575" s="81" t="s">
        <v>1202</v>
      </c>
      <c r="C575" s="81" t="s">
        <v>965</v>
      </c>
      <c r="D575" s="81" t="s">
        <v>267</v>
      </c>
      <c r="E575" s="81" t="s">
        <v>751</v>
      </c>
      <c r="F575" s="81" t="s">
        <v>269</v>
      </c>
      <c r="G575" s="82">
        <v>52.91</v>
      </c>
      <c r="H575" s="83">
        <v>2275.13</v>
      </c>
      <c r="I575" s="83">
        <v>2275.13</v>
      </c>
      <c r="J575" s="81" t="s">
        <v>180</v>
      </c>
      <c r="K575" s="81" t="s">
        <v>184</v>
      </c>
      <c r="L575" s="81" t="s">
        <v>276</v>
      </c>
    </row>
    <row r="576" spans="1:12" x14ac:dyDescent="0.15">
      <c r="A576" s="80">
        <v>575</v>
      </c>
      <c r="B576" s="81" t="s">
        <v>1203</v>
      </c>
      <c r="C576" s="81" t="s">
        <v>965</v>
      </c>
      <c r="D576" s="81" t="s">
        <v>267</v>
      </c>
      <c r="E576" s="81" t="s">
        <v>753</v>
      </c>
      <c r="F576" s="81" t="s">
        <v>269</v>
      </c>
      <c r="G576" s="82">
        <v>52.91</v>
      </c>
      <c r="H576" s="83">
        <v>2275.13</v>
      </c>
      <c r="I576" s="83">
        <v>2275.13</v>
      </c>
      <c r="J576" s="81" t="s">
        <v>181</v>
      </c>
      <c r="K576" s="81" t="s">
        <v>184</v>
      </c>
      <c r="L576" s="81" t="s">
        <v>276</v>
      </c>
    </row>
    <row r="577" spans="1:12" x14ac:dyDescent="0.15">
      <c r="A577" s="80">
        <v>576</v>
      </c>
      <c r="B577" s="81" t="s">
        <v>1204</v>
      </c>
      <c r="C577" s="81" t="s">
        <v>965</v>
      </c>
      <c r="D577" s="81" t="s">
        <v>267</v>
      </c>
      <c r="E577" s="81" t="s">
        <v>755</v>
      </c>
      <c r="F577" s="81" t="s">
        <v>285</v>
      </c>
      <c r="G577" s="82">
        <v>42.07</v>
      </c>
      <c r="H577" s="83">
        <v>1809.01</v>
      </c>
      <c r="I577" s="83">
        <v>1809.01</v>
      </c>
      <c r="J577" s="81" t="s">
        <v>186</v>
      </c>
      <c r="K577" s="81" t="s">
        <v>184</v>
      </c>
      <c r="L577" s="81" t="s">
        <v>287</v>
      </c>
    </row>
    <row r="578" spans="1:12" x14ac:dyDescent="0.15">
      <c r="A578" s="80">
        <v>577</v>
      </c>
      <c r="B578" s="81" t="s">
        <v>1205</v>
      </c>
      <c r="C578" s="81" t="s">
        <v>965</v>
      </c>
      <c r="D578" s="81" t="s">
        <v>267</v>
      </c>
      <c r="E578" s="81" t="s">
        <v>757</v>
      </c>
      <c r="F578" s="81" t="s">
        <v>285</v>
      </c>
      <c r="G578" s="82">
        <v>41.43</v>
      </c>
      <c r="H578" s="83">
        <v>1781.49</v>
      </c>
      <c r="I578" s="83">
        <v>1781.49</v>
      </c>
      <c r="J578" s="81" t="s">
        <v>183</v>
      </c>
      <c r="K578" s="81" t="s">
        <v>184</v>
      </c>
      <c r="L578" s="81" t="s">
        <v>287</v>
      </c>
    </row>
    <row r="579" spans="1:12" x14ac:dyDescent="0.15">
      <c r="A579" s="80">
        <v>578</v>
      </c>
      <c r="B579" s="81" t="s">
        <v>1206</v>
      </c>
      <c r="C579" s="81" t="s">
        <v>965</v>
      </c>
      <c r="D579" s="81" t="s">
        <v>267</v>
      </c>
      <c r="E579" s="81" t="s">
        <v>759</v>
      </c>
      <c r="F579" s="81" t="s">
        <v>269</v>
      </c>
      <c r="G579" s="82">
        <v>58.02</v>
      </c>
      <c r="H579" s="83">
        <v>2494.86</v>
      </c>
      <c r="I579" s="83">
        <v>2494.86</v>
      </c>
      <c r="J579" s="81" t="s">
        <v>985</v>
      </c>
      <c r="K579" s="81" t="s">
        <v>187</v>
      </c>
      <c r="L579" s="81" t="s">
        <v>272</v>
      </c>
    </row>
    <row r="580" spans="1:12" x14ac:dyDescent="0.15">
      <c r="A580" s="80">
        <v>579</v>
      </c>
      <c r="B580" s="81" t="s">
        <v>1207</v>
      </c>
      <c r="C580" s="81" t="s">
        <v>965</v>
      </c>
      <c r="D580" s="81" t="s">
        <v>267</v>
      </c>
      <c r="E580" s="81" t="s">
        <v>761</v>
      </c>
      <c r="F580" s="81" t="s">
        <v>269</v>
      </c>
      <c r="G580" s="82">
        <v>58.02</v>
      </c>
      <c r="H580" s="83">
        <v>2494.86</v>
      </c>
      <c r="I580" s="83">
        <v>2494.86</v>
      </c>
      <c r="J580" s="81" t="s">
        <v>966</v>
      </c>
      <c r="K580" s="81" t="s">
        <v>187</v>
      </c>
      <c r="L580" s="81" t="s">
        <v>272</v>
      </c>
    </row>
    <row r="581" spans="1:12" x14ac:dyDescent="0.15">
      <c r="A581" s="80">
        <v>580</v>
      </c>
      <c r="B581" s="81" t="s">
        <v>1208</v>
      </c>
      <c r="C581" s="81" t="s">
        <v>965</v>
      </c>
      <c r="D581" s="81" t="s">
        <v>267</v>
      </c>
      <c r="E581" s="81" t="s">
        <v>763</v>
      </c>
      <c r="F581" s="81" t="s">
        <v>285</v>
      </c>
      <c r="G581" s="82">
        <v>41.43</v>
      </c>
      <c r="H581" s="83">
        <v>1781.49</v>
      </c>
      <c r="I581" s="83">
        <v>1781.49</v>
      </c>
      <c r="J581" s="81" t="s">
        <v>185</v>
      </c>
      <c r="K581" s="81" t="s">
        <v>275</v>
      </c>
      <c r="L581" s="81" t="s">
        <v>287</v>
      </c>
    </row>
    <row r="582" spans="1:12" x14ac:dyDescent="0.15">
      <c r="A582" s="80">
        <v>581</v>
      </c>
      <c r="B582" s="81" t="s">
        <v>1209</v>
      </c>
      <c r="C582" s="81" t="s">
        <v>965</v>
      </c>
      <c r="D582" s="81" t="s">
        <v>267</v>
      </c>
      <c r="E582" s="81" t="s">
        <v>765</v>
      </c>
      <c r="F582" s="81" t="s">
        <v>285</v>
      </c>
      <c r="G582" s="82">
        <v>42.07</v>
      </c>
      <c r="H582" s="83">
        <v>1809.01</v>
      </c>
      <c r="I582" s="83">
        <v>1809.01</v>
      </c>
      <c r="J582" s="81" t="s">
        <v>188</v>
      </c>
      <c r="K582" s="81" t="s">
        <v>275</v>
      </c>
      <c r="L582" s="81" t="s">
        <v>287</v>
      </c>
    </row>
    <row r="583" spans="1:12" x14ac:dyDescent="0.15">
      <c r="A583" s="80">
        <v>582</v>
      </c>
      <c r="B583" s="81" t="s">
        <v>1210</v>
      </c>
      <c r="C583" s="81" t="s">
        <v>965</v>
      </c>
      <c r="D583" s="81" t="s">
        <v>267</v>
      </c>
      <c r="E583" s="81" t="s">
        <v>767</v>
      </c>
      <c r="F583" s="81" t="s">
        <v>269</v>
      </c>
      <c r="G583" s="82">
        <v>52.91</v>
      </c>
      <c r="H583" s="83">
        <v>2275.13</v>
      </c>
      <c r="I583" s="83">
        <v>2275.13</v>
      </c>
      <c r="J583" s="81" t="s">
        <v>180</v>
      </c>
      <c r="K583" s="81" t="s">
        <v>275</v>
      </c>
      <c r="L583" s="81" t="s">
        <v>276</v>
      </c>
    </row>
    <row r="584" spans="1:12" x14ac:dyDescent="0.15">
      <c r="A584" s="80">
        <v>583</v>
      </c>
      <c r="B584" s="81" t="s">
        <v>1211</v>
      </c>
      <c r="C584" s="81" t="s">
        <v>965</v>
      </c>
      <c r="D584" s="81" t="s">
        <v>267</v>
      </c>
      <c r="E584" s="81" t="s">
        <v>769</v>
      </c>
      <c r="F584" s="81" t="s">
        <v>269</v>
      </c>
      <c r="G584" s="82">
        <v>52.91</v>
      </c>
      <c r="H584" s="83">
        <v>2275.13</v>
      </c>
      <c r="I584" s="83">
        <v>2275.13</v>
      </c>
      <c r="J584" s="81" t="s">
        <v>181</v>
      </c>
      <c r="K584" s="81" t="s">
        <v>275</v>
      </c>
      <c r="L584" s="81" t="s">
        <v>276</v>
      </c>
    </row>
    <row r="585" spans="1:12" x14ac:dyDescent="0.15">
      <c r="A585" s="80">
        <v>584</v>
      </c>
      <c r="B585" s="81" t="s">
        <v>1212</v>
      </c>
      <c r="C585" s="81" t="s">
        <v>965</v>
      </c>
      <c r="D585" s="81" t="s">
        <v>267</v>
      </c>
      <c r="E585" s="81" t="s">
        <v>771</v>
      </c>
      <c r="F585" s="81" t="s">
        <v>269</v>
      </c>
      <c r="G585" s="82">
        <v>61.94</v>
      </c>
      <c r="H585" s="83">
        <v>2663.42</v>
      </c>
      <c r="I585" s="83">
        <v>2663.42</v>
      </c>
      <c r="J585" s="81" t="s">
        <v>972</v>
      </c>
      <c r="K585" s="81" t="s">
        <v>291</v>
      </c>
      <c r="L585" s="81" t="s">
        <v>272</v>
      </c>
    </row>
    <row r="586" spans="1:12" x14ac:dyDescent="0.15">
      <c r="A586" s="80">
        <v>585</v>
      </c>
      <c r="B586" s="81" t="s">
        <v>1213</v>
      </c>
      <c r="C586" s="81" t="s">
        <v>965</v>
      </c>
      <c r="D586" s="81" t="s">
        <v>267</v>
      </c>
      <c r="E586" s="81" t="s">
        <v>773</v>
      </c>
      <c r="F586" s="81" t="s">
        <v>269</v>
      </c>
      <c r="G586" s="82">
        <v>52.91</v>
      </c>
      <c r="H586" s="83">
        <v>2275.13</v>
      </c>
      <c r="I586" s="83">
        <v>2275.13</v>
      </c>
      <c r="J586" s="81" t="s">
        <v>180</v>
      </c>
      <c r="K586" s="81" t="s">
        <v>182</v>
      </c>
      <c r="L586" s="81" t="s">
        <v>276</v>
      </c>
    </row>
    <row r="587" spans="1:12" x14ac:dyDescent="0.15">
      <c r="A587" s="80">
        <v>586</v>
      </c>
      <c r="B587" s="81" t="s">
        <v>1214</v>
      </c>
      <c r="C587" s="81" t="s">
        <v>965</v>
      </c>
      <c r="D587" s="81" t="s">
        <v>267</v>
      </c>
      <c r="E587" s="81" t="s">
        <v>775</v>
      </c>
      <c r="F587" s="81" t="s">
        <v>269</v>
      </c>
      <c r="G587" s="82">
        <v>52.91</v>
      </c>
      <c r="H587" s="83">
        <v>2275.13</v>
      </c>
      <c r="I587" s="83">
        <v>2275.13</v>
      </c>
      <c r="J587" s="81" t="s">
        <v>181</v>
      </c>
      <c r="K587" s="81" t="s">
        <v>182</v>
      </c>
      <c r="L587" s="81" t="s">
        <v>276</v>
      </c>
    </row>
    <row r="588" spans="1:12" x14ac:dyDescent="0.15">
      <c r="A588" s="80">
        <v>587</v>
      </c>
      <c r="B588" s="81" t="s">
        <v>1215</v>
      </c>
      <c r="C588" s="81" t="s">
        <v>965</v>
      </c>
      <c r="D588" s="81" t="s">
        <v>267</v>
      </c>
      <c r="E588" s="81" t="s">
        <v>777</v>
      </c>
      <c r="F588" s="81" t="s">
        <v>269</v>
      </c>
      <c r="G588" s="82">
        <v>52.91</v>
      </c>
      <c r="H588" s="83">
        <v>2275.13</v>
      </c>
      <c r="I588" s="83">
        <v>2275.13</v>
      </c>
      <c r="J588" s="81" t="s">
        <v>180</v>
      </c>
      <c r="K588" s="81" t="s">
        <v>182</v>
      </c>
      <c r="L588" s="81" t="s">
        <v>276</v>
      </c>
    </row>
    <row r="589" spans="1:12" x14ac:dyDescent="0.15">
      <c r="A589" s="80">
        <v>588</v>
      </c>
      <c r="B589" s="81" t="s">
        <v>1216</v>
      </c>
      <c r="C589" s="81" t="s">
        <v>965</v>
      </c>
      <c r="D589" s="81" t="s">
        <v>267</v>
      </c>
      <c r="E589" s="81" t="s">
        <v>779</v>
      </c>
      <c r="F589" s="81" t="s">
        <v>269</v>
      </c>
      <c r="G589" s="82">
        <v>52.93</v>
      </c>
      <c r="H589" s="83">
        <v>2275.9899999999998</v>
      </c>
      <c r="I589" s="83">
        <v>2275.9899999999998</v>
      </c>
      <c r="J589" s="81" t="s">
        <v>180</v>
      </c>
      <c r="K589" s="81" t="s">
        <v>182</v>
      </c>
      <c r="L589" s="81" t="s">
        <v>276</v>
      </c>
    </row>
    <row r="590" spans="1:12" x14ac:dyDescent="0.15">
      <c r="A590" s="80">
        <v>589</v>
      </c>
      <c r="B590" s="81" t="s">
        <v>1217</v>
      </c>
      <c r="C590" s="81" t="s">
        <v>965</v>
      </c>
      <c r="D590" s="81" t="s">
        <v>267</v>
      </c>
      <c r="E590" s="81" t="s">
        <v>781</v>
      </c>
      <c r="F590" s="81" t="s">
        <v>269</v>
      </c>
      <c r="G590" s="82">
        <v>52.91</v>
      </c>
      <c r="H590" s="83">
        <v>2275.13</v>
      </c>
      <c r="I590" s="83">
        <v>2275.13</v>
      </c>
      <c r="J590" s="81" t="s">
        <v>181</v>
      </c>
      <c r="K590" s="81" t="s">
        <v>182</v>
      </c>
      <c r="L590" s="81" t="s">
        <v>276</v>
      </c>
    </row>
    <row r="591" spans="1:12" x14ac:dyDescent="0.15">
      <c r="A591" s="80">
        <v>590</v>
      </c>
      <c r="B591" s="81" t="s">
        <v>1218</v>
      </c>
      <c r="C591" s="81" t="s">
        <v>965</v>
      </c>
      <c r="D591" s="81" t="s">
        <v>267</v>
      </c>
      <c r="E591" s="81" t="s">
        <v>783</v>
      </c>
      <c r="F591" s="81" t="s">
        <v>269</v>
      </c>
      <c r="G591" s="82">
        <v>61.94</v>
      </c>
      <c r="H591" s="83">
        <v>2663.42</v>
      </c>
      <c r="I591" s="83">
        <v>2663.42</v>
      </c>
      <c r="J591" s="81" t="s">
        <v>979</v>
      </c>
      <c r="K591" s="81" t="s">
        <v>298</v>
      </c>
      <c r="L591" s="81" t="s">
        <v>272</v>
      </c>
    </row>
    <row r="592" spans="1:12" x14ac:dyDescent="0.15">
      <c r="A592" s="80">
        <v>591</v>
      </c>
      <c r="B592" s="81" t="s">
        <v>1219</v>
      </c>
      <c r="C592" s="81" t="s">
        <v>965</v>
      </c>
      <c r="D592" s="81" t="s">
        <v>267</v>
      </c>
      <c r="E592" s="81" t="s">
        <v>785</v>
      </c>
      <c r="F592" s="81" t="s">
        <v>269</v>
      </c>
      <c r="G592" s="82">
        <v>52.91</v>
      </c>
      <c r="H592" s="83">
        <v>2275.13</v>
      </c>
      <c r="I592" s="83">
        <v>2275.13</v>
      </c>
      <c r="J592" s="81" t="s">
        <v>180</v>
      </c>
      <c r="K592" s="81" t="s">
        <v>184</v>
      </c>
      <c r="L592" s="81" t="s">
        <v>276</v>
      </c>
    </row>
    <row r="593" spans="1:12" x14ac:dyDescent="0.15">
      <c r="A593" s="80">
        <v>592</v>
      </c>
      <c r="B593" s="81" t="s">
        <v>1220</v>
      </c>
      <c r="C593" s="81" t="s">
        <v>965</v>
      </c>
      <c r="D593" s="81" t="s">
        <v>267</v>
      </c>
      <c r="E593" s="81" t="s">
        <v>787</v>
      </c>
      <c r="F593" s="81" t="s">
        <v>269</v>
      </c>
      <c r="G593" s="82">
        <v>52.91</v>
      </c>
      <c r="H593" s="83">
        <v>2275.13</v>
      </c>
      <c r="I593" s="83">
        <v>2275.13</v>
      </c>
      <c r="J593" s="81" t="s">
        <v>181</v>
      </c>
      <c r="K593" s="81" t="s">
        <v>184</v>
      </c>
      <c r="L593" s="81" t="s">
        <v>276</v>
      </c>
    </row>
    <row r="594" spans="1:12" x14ac:dyDescent="0.15">
      <c r="A594" s="80">
        <v>593</v>
      </c>
      <c r="B594" s="81" t="s">
        <v>1221</v>
      </c>
      <c r="C594" s="81" t="s">
        <v>965</v>
      </c>
      <c r="D594" s="81" t="s">
        <v>267</v>
      </c>
      <c r="E594" s="81" t="s">
        <v>789</v>
      </c>
      <c r="F594" s="81" t="s">
        <v>285</v>
      </c>
      <c r="G594" s="82">
        <v>42.07</v>
      </c>
      <c r="H594" s="83">
        <v>1809.01</v>
      </c>
      <c r="I594" s="83">
        <v>1809.01</v>
      </c>
      <c r="J594" s="81" t="s">
        <v>186</v>
      </c>
      <c r="K594" s="81" t="s">
        <v>184</v>
      </c>
      <c r="L594" s="81" t="s">
        <v>287</v>
      </c>
    </row>
    <row r="595" spans="1:12" x14ac:dyDescent="0.15">
      <c r="A595" s="80">
        <v>594</v>
      </c>
      <c r="B595" s="81" t="s">
        <v>1222</v>
      </c>
      <c r="C595" s="81" t="s">
        <v>965</v>
      </c>
      <c r="D595" s="81" t="s">
        <v>267</v>
      </c>
      <c r="E595" s="81" t="s">
        <v>791</v>
      </c>
      <c r="F595" s="81" t="s">
        <v>285</v>
      </c>
      <c r="G595" s="82">
        <v>41.43</v>
      </c>
      <c r="H595" s="83">
        <v>1781.49</v>
      </c>
      <c r="I595" s="83">
        <v>1781.49</v>
      </c>
      <c r="J595" s="81" t="s">
        <v>183</v>
      </c>
      <c r="K595" s="81" t="s">
        <v>184</v>
      </c>
      <c r="L595" s="81" t="s">
        <v>287</v>
      </c>
    </row>
    <row r="596" spans="1:12" x14ac:dyDescent="0.15">
      <c r="A596" s="80">
        <v>595</v>
      </c>
      <c r="B596" s="81" t="s">
        <v>1223</v>
      </c>
      <c r="C596" s="81" t="s">
        <v>965</v>
      </c>
      <c r="D596" s="81" t="s">
        <v>267</v>
      </c>
      <c r="E596" s="81" t="s">
        <v>793</v>
      </c>
      <c r="F596" s="81" t="s">
        <v>269</v>
      </c>
      <c r="G596" s="82">
        <v>58.02</v>
      </c>
      <c r="H596" s="83">
        <v>2494.86</v>
      </c>
      <c r="I596" s="83">
        <v>2494.86</v>
      </c>
      <c r="J596" s="81" t="s">
        <v>985</v>
      </c>
      <c r="K596" s="81" t="s">
        <v>187</v>
      </c>
      <c r="L596" s="81" t="s">
        <v>272</v>
      </c>
    </row>
    <row r="597" spans="1:12" x14ac:dyDescent="0.15">
      <c r="A597" s="80">
        <v>596</v>
      </c>
      <c r="B597" s="81" t="s">
        <v>1224</v>
      </c>
      <c r="C597" s="81" t="s">
        <v>965</v>
      </c>
      <c r="D597" s="81" t="s">
        <v>267</v>
      </c>
      <c r="E597" s="81" t="s">
        <v>795</v>
      </c>
      <c r="F597" s="81" t="s">
        <v>269</v>
      </c>
      <c r="G597" s="82">
        <v>58.02</v>
      </c>
      <c r="H597" s="83">
        <v>2494.86</v>
      </c>
      <c r="I597" s="83">
        <v>2494.86</v>
      </c>
      <c r="J597" s="81" t="s">
        <v>966</v>
      </c>
      <c r="K597" s="81" t="s">
        <v>187</v>
      </c>
      <c r="L597" s="81" t="s">
        <v>272</v>
      </c>
    </row>
    <row r="598" spans="1:12" x14ac:dyDescent="0.15">
      <c r="A598" s="80">
        <v>597</v>
      </c>
      <c r="B598" s="81" t="s">
        <v>1225</v>
      </c>
      <c r="C598" s="81" t="s">
        <v>965</v>
      </c>
      <c r="D598" s="81" t="s">
        <v>267</v>
      </c>
      <c r="E598" s="81" t="s">
        <v>797</v>
      </c>
      <c r="F598" s="81" t="s">
        <v>285</v>
      </c>
      <c r="G598" s="82">
        <v>41.43</v>
      </c>
      <c r="H598" s="83">
        <v>1781.49</v>
      </c>
      <c r="I598" s="83">
        <v>1781.49</v>
      </c>
      <c r="J598" s="81" t="s">
        <v>185</v>
      </c>
      <c r="K598" s="81" t="s">
        <v>275</v>
      </c>
      <c r="L598" s="81" t="s">
        <v>287</v>
      </c>
    </row>
    <row r="599" spans="1:12" x14ac:dyDescent="0.15">
      <c r="A599" s="80">
        <v>598</v>
      </c>
      <c r="B599" s="81" t="s">
        <v>1226</v>
      </c>
      <c r="C599" s="81" t="s">
        <v>965</v>
      </c>
      <c r="D599" s="81" t="s">
        <v>267</v>
      </c>
      <c r="E599" s="81" t="s">
        <v>799</v>
      </c>
      <c r="F599" s="81" t="s">
        <v>285</v>
      </c>
      <c r="G599" s="82">
        <v>42.07</v>
      </c>
      <c r="H599" s="83">
        <v>1809.01</v>
      </c>
      <c r="I599" s="83">
        <v>1809.01</v>
      </c>
      <c r="J599" s="81" t="s">
        <v>188</v>
      </c>
      <c r="K599" s="81" t="s">
        <v>275</v>
      </c>
      <c r="L599" s="81" t="s">
        <v>287</v>
      </c>
    </row>
    <row r="600" spans="1:12" x14ac:dyDescent="0.15">
      <c r="A600" s="80">
        <v>599</v>
      </c>
      <c r="B600" s="81" t="s">
        <v>1227</v>
      </c>
      <c r="C600" s="81" t="s">
        <v>965</v>
      </c>
      <c r="D600" s="81" t="s">
        <v>267</v>
      </c>
      <c r="E600" s="81" t="s">
        <v>801</v>
      </c>
      <c r="F600" s="81" t="s">
        <v>269</v>
      </c>
      <c r="G600" s="82">
        <v>52.91</v>
      </c>
      <c r="H600" s="83">
        <v>2275.13</v>
      </c>
      <c r="I600" s="83">
        <v>2275.13</v>
      </c>
      <c r="J600" s="81" t="s">
        <v>180</v>
      </c>
      <c r="K600" s="81" t="s">
        <v>275</v>
      </c>
      <c r="L600" s="81" t="s">
        <v>276</v>
      </c>
    </row>
    <row r="601" spans="1:12" x14ac:dyDescent="0.15">
      <c r="A601" s="80">
        <v>600</v>
      </c>
      <c r="B601" s="81" t="s">
        <v>1228</v>
      </c>
      <c r="C601" s="81" t="s">
        <v>965</v>
      </c>
      <c r="D601" s="81" t="s">
        <v>267</v>
      </c>
      <c r="E601" s="81" t="s">
        <v>803</v>
      </c>
      <c r="F601" s="81" t="s">
        <v>269</v>
      </c>
      <c r="G601" s="82">
        <v>52.91</v>
      </c>
      <c r="H601" s="83">
        <v>2275.13</v>
      </c>
      <c r="I601" s="83">
        <v>2275.13</v>
      </c>
      <c r="J601" s="81" t="s">
        <v>181</v>
      </c>
      <c r="K601" s="81" t="s">
        <v>275</v>
      </c>
      <c r="L601" s="81" t="s">
        <v>276</v>
      </c>
    </row>
    <row r="602" spans="1:12" x14ac:dyDescent="0.15">
      <c r="A602" s="80">
        <v>601</v>
      </c>
      <c r="B602" s="81" t="s">
        <v>1229</v>
      </c>
      <c r="C602" s="81" t="s">
        <v>965</v>
      </c>
      <c r="D602" s="81" t="s">
        <v>267</v>
      </c>
      <c r="E602" s="81" t="s">
        <v>805</v>
      </c>
      <c r="F602" s="81" t="s">
        <v>269</v>
      </c>
      <c r="G602" s="82">
        <v>61.94</v>
      </c>
      <c r="H602" s="83">
        <v>2663.42</v>
      </c>
      <c r="I602" s="83">
        <v>2663.42</v>
      </c>
      <c r="J602" s="81" t="s">
        <v>972</v>
      </c>
      <c r="K602" s="81" t="s">
        <v>291</v>
      </c>
      <c r="L602" s="81" t="s">
        <v>272</v>
      </c>
    </row>
    <row r="603" spans="1:12" x14ac:dyDescent="0.15">
      <c r="A603" s="80">
        <v>602</v>
      </c>
      <c r="B603" s="81" t="s">
        <v>1230</v>
      </c>
      <c r="C603" s="81" t="s">
        <v>965</v>
      </c>
      <c r="D603" s="81" t="s">
        <v>267</v>
      </c>
      <c r="E603" s="81" t="s">
        <v>807</v>
      </c>
      <c r="F603" s="81" t="s">
        <v>269</v>
      </c>
      <c r="G603" s="82">
        <v>52.91</v>
      </c>
      <c r="H603" s="83">
        <v>2275.13</v>
      </c>
      <c r="I603" s="83">
        <v>2275.13</v>
      </c>
      <c r="J603" s="81" t="s">
        <v>180</v>
      </c>
      <c r="K603" s="81" t="s">
        <v>182</v>
      </c>
      <c r="L603" s="81" t="s">
        <v>276</v>
      </c>
    </row>
    <row r="604" spans="1:12" x14ac:dyDescent="0.15">
      <c r="A604" s="80">
        <v>603</v>
      </c>
      <c r="B604" s="81" t="s">
        <v>1231</v>
      </c>
      <c r="C604" s="81" t="s">
        <v>965</v>
      </c>
      <c r="D604" s="81" t="s">
        <v>267</v>
      </c>
      <c r="E604" s="81" t="s">
        <v>809</v>
      </c>
      <c r="F604" s="81" t="s">
        <v>269</v>
      </c>
      <c r="G604" s="82">
        <v>52.91</v>
      </c>
      <c r="H604" s="83">
        <v>2275.13</v>
      </c>
      <c r="I604" s="83">
        <v>2275.13</v>
      </c>
      <c r="J604" s="81" t="s">
        <v>181</v>
      </c>
      <c r="K604" s="81" t="s">
        <v>182</v>
      </c>
      <c r="L604" s="81" t="s">
        <v>276</v>
      </c>
    </row>
    <row r="605" spans="1:12" x14ac:dyDescent="0.15">
      <c r="A605" s="80">
        <v>604</v>
      </c>
      <c r="B605" s="81" t="s">
        <v>1232</v>
      </c>
      <c r="C605" s="81" t="s">
        <v>965</v>
      </c>
      <c r="D605" s="81" t="s">
        <v>267</v>
      </c>
      <c r="E605" s="81" t="s">
        <v>811</v>
      </c>
      <c r="F605" s="81" t="s">
        <v>269</v>
      </c>
      <c r="G605" s="82">
        <v>52.91</v>
      </c>
      <c r="H605" s="83">
        <v>2275.13</v>
      </c>
      <c r="I605" s="83">
        <v>2645.5</v>
      </c>
      <c r="J605" s="81" t="s">
        <v>180</v>
      </c>
      <c r="K605" s="81" t="s">
        <v>182</v>
      </c>
      <c r="L605" s="81" t="s">
        <v>276</v>
      </c>
    </row>
    <row r="606" spans="1:12" x14ac:dyDescent="0.15">
      <c r="A606" s="80">
        <v>605</v>
      </c>
      <c r="B606" s="81" t="s">
        <v>1233</v>
      </c>
      <c r="C606" s="81" t="s">
        <v>965</v>
      </c>
      <c r="D606" s="81" t="s">
        <v>267</v>
      </c>
      <c r="E606" s="81" t="s">
        <v>813</v>
      </c>
      <c r="F606" s="81" t="s">
        <v>269</v>
      </c>
      <c r="G606" s="82">
        <v>52.93</v>
      </c>
      <c r="H606" s="83">
        <v>2275.9899999999998</v>
      </c>
      <c r="I606" s="83">
        <v>2275.9899999999998</v>
      </c>
      <c r="J606" s="81" t="s">
        <v>180</v>
      </c>
      <c r="K606" s="81" t="s">
        <v>182</v>
      </c>
      <c r="L606" s="81" t="s">
        <v>276</v>
      </c>
    </row>
    <row r="607" spans="1:12" x14ac:dyDescent="0.15">
      <c r="A607" s="80">
        <v>606</v>
      </c>
      <c r="B607" s="81" t="s">
        <v>1234</v>
      </c>
      <c r="C607" s="81" t="s">
        <v>965</v>
      </c>
      <c r="D607" s="81" t="s">
        <v>267</v>
      </c>
      <c r="E607" s="81" t="s">
        <v>815</v>
      </c>
      <c r="F607" s="81" t="s">
        <v>269</v>
      </c>
      <c r="G607" s="82">
        <v>52.91</v>
      </c>
      <c r="H607" s="83">
        <v>2275.13</v>
      </c>
      <c r="I607" s="83">
        <v>2275.13</v>
      </c>
      <c r="J607" s="81" t="s">
        <v>181</v>
      </c>
      <c r="K607" s="81" t="s">
        <v>182</v>
      </c>
      <c r="L607" s="81" t="s">
        <v>276</v>
      </c>
    </row>
    <row r="608" spans="1:12" x14ac:dyDescent="0.15">
      <c r="A608" s="80">
        <v>607</v>
      </c>
      <c r="B608" s="81" t="s">
        <v>1235</v>
      </c>
      <c r="C608" s="81" t="s">
        <v>965</v>
      </c>
      <c r="D608" s="81" t="s">
        <v>267</v>
      </c>
      <c r="E608" s="81" t="s">
        <v>817</v>
      </c>
      <c r="F608" s="81" t="s">
        <v>269</v>
      </c>
      <c r="G608" s="82">
        <v>61.94</v>
      </c>
      <c r="H608" s="83">
        <v>2663.42</v>
      </c>
      <c r="I608" s="83">
        <v>2663.42</v>
      </c>
      <c r="J608" s="81" t="s">
        <v>979</v>
      </c>
      <c r="K608" s="81" t="s">
        <v>298</v>
      </c>
      <c r="L608" s="81" t="s">
        <v>272</v>
      </c>
    </row>
    <row r="609" spans="1:12" x14ac:dyDescent="0.15">
      <c r="A609" s="80">
        <v>608</v>
      </c>
      <c r="B609" s="81" t="s">
        <v>1236</v>
      </c>
      <c r="C609" s="81" t="s">
        <v>965</v>
      </c>
      <c r="D609" s="81" t="s">
        <v>267</v>
      </c>
      <c r="E609" s="81" t="s">
        <v>819</v>
      </c>
      <c r="F609" s="81" t="s">
        <v>269</v>
      </c>
      <c r="G609" s="82">
        <v>52.91</v>
      </c>
      <c r="H609" s="83">
        <v>2275.13</v>
      </c>
      <c r="I609" s="83">
        <v>2275.13</v>
      </c>
      <c r="J609" s="81" t="s">
        <v>180</v>
      </c>
      <c r="K609" s="81" t="s">
        <v>184</v>
      </c>
      <c r="L609" s="81" t="s">
        <v>276</v>
      </c>
    </row>
    <row r="610" spans="1:12" x14ac:dyDescent="0.15">
      <c r="A610" s="80">
        <v>609</v>
      </c>
      <c r="B610" s="81" t="s">
        <v>1237</v>
      </c>
      <c r="C610" s="81" t="s">
        <v>965</v>
      </c>
      <c r="D610" s="81" t="s">
        <v>267</v>
      </c>
      <c r="E610" s="81" t="s">
        <v>821</v>
      </c>
      <c r="F610" s="81" t="s">
        <v>269</v>
      </c>
      <c r="G610" s="82">
        <v>52.91</v>
      </c>
      <c r="H610" s="83">
        <v>2275.13</v>
      </c>
      <c r="I610" s="83">
        <v>2275.13</v>
      </c>
      <c r="J610" s="81" t="s">
        <v>181</v>
      </c>
      <c r="K610" s="81" t="s">
        <v>184</v>
      </c>
      <c r="L610" s="81" t="s">
        <v>276</v>
      </c>
    </row>
    <row r="611" spans="1:12" x14ac:dyDescent="0.15">
      <c r="A611" s="80">
        <v>610</v>
      </c>
      <c r="B611" s="81" t="s">
        <v>1238</v>
      </c>
      <c r="C611" s="81" t="s">
        <v>965</v>
      </c>
      <c r="D611" s="81" t="s">
        <v>267</v>
      </c>
      <c r="E611" s="81" t="s">
        <v>823</v>
      </c>
      <c r="F611" s="81" t="s">
        <v>285</v>
      </c>
      <c r="G611" s="82">
        <v>42.07</v>
      </c>
      <c r="H611" s="83">
        <v>1809.01</v>
      </c>
      <c r="I611" s="83">
        <v>1809.01</v>
      </c>
      <c r="J611" s="81" t="s">
        <v>186</v>
      </c>
      <c r="K611" s="81" t="s">
        <v>184</v>
      </c>
      <c r="L611" s="81" t="s">
        <v>287</v>
      </c>
    </row>
    <row r="612" spans="1:12" x14ac:dyDescent="0.15">
      <c r="A612" s="80">
        <v>611</v>
      </c>
      <c r="B612" s="81" t="s">
        <v>1239</v>
      </c>
      <c r="C612" s="81" t="s">
        <v>965</v>
      </c>
      <c r="D612" s="81" t="s">
        <v>267</v>
      </c>
      <c r="E612" s="81" t="s">
        <v>825</v>
      </c>
      <c r="F612" s="81" t="s">
        <v>285</v>
      </c>
      <c r="G612" s="82">
        <v>41.43</v>
      </c>
      <c r="H612" s="83">
        <v>1781.49</v>
      </c>
      <c r="I612" s="83">
        <v>1781.49</v>
      </c>
      <c r="J612" s="81" t="s">
        <v>183</v>
      </c>
      <c r="K612" s="81" t="s">
        <v>184</v>
      </c>
      <c r="L612" s="81" t="s">
        <v>287</v>
      </c>
    </row>
    <row r="613" spans="1:12" x14ac:dyDescent="0.15">
      <c r="A613" s="80">
        <v>612</v>
      </c>
      <c r="B613" s="81" t="s">
        <v>1240</v>
      </c>
      <c r="C613" s="81" t="s">
        <v>965</v>
      </c>
      <c r="D613" s="81" t="s">
        <v>267</v>
      </c>
      <c r="E613" s="81" t="s">
        <v>827</v>
      </c>
      <c r="F613" s="81" t="s">
        <v>269</v>
      </c>
      <c r="G613" s="82">
        <v>58.02</v>
      </c>
      <c r="H613" s="83">
        <v>2494.86</v>
      </c>
      <c r="I613" s="83">
        <v>2494.86</v>
      </c>
      <c r="J613" s="81" t="s">
        <v>985</v>
      </c>
      <c r="K613" s="81" t="s">
        <v>187</v>
      </c>
      <c r="L613" s="81" t="s">
        <v>272</v>
      </c>
    </row>
    <row r="614" spans="1:12" x14ac:dyDescent="0.15">
      <c r="A614" s="80">
        <v>613</v>
      </c>
      <c r="B614" s="81" t="s">
        <v>1241</v>
      </c>
      <c r="C614" s="81" t="s">
        <v>965</v>
      </c>
      <c r="D614" s="81" t="s">
        <v>267</v>
      </c>
      <c r="E614" s="81" t="s">
        <v>829</v>
      </c>
      <c r="F614" s="81" t="s">
        <v>269</v>
      </c>
      <c r="G614" s="82">
        <v>58.02</v>
      </c>
      <c r="H614" s="83">
        <v>2494.86</v>
      </c>
      <c r="I614" s="83">
        <v>2494.86</v>
      </c>
      <c r="J614" s="81" t="s">
        <v>966</v>
      </c>
      <c r="K614" s="81" t="s">
        <v>187</v>
      </c>
      <c r="L614" s="81" t="s">
        <v>272</v>
      </c>
    </row>
    <row r="615" spans="1:12" x14ac:dyDescent="0.15">
      <c r="A615" s="80">
        <v>614</v>
      </c>
      <c r="B615" s="81" t="s">
        <v>1242</v>
      </c>
      <c r="C615" s="81" t="s">
        <v>965</v>
      </c>
      <c r="D615" s="81" t="s">
        <v>267</v>
      </c>
      <c r="E615" s="81" t="s">
        <v>831</v>
      </c>
      <c r="F615" s="81" t="s">
        <v>285</v>
      </c>
      <c r="G615" s="82">
        <v>41.43</v>
      </c>
      <c r="H615" s="83">
        <v>1781.49</v>
      </c>
      <c r="I615" s="83">
        <v>1781.49</v>
      </c>
      <c r="J615" s="81" t="s">
        <v>185</v>
      </c>
      <c r="K615" s="81" t="s">
        <v>275</v>
      </c>
      <c r="L615" s="81" t="s">
        <v>287</v>
      </c>
    </row>
    <row r="616" spans="1:12" x14ac:dyDescent="0.15">
      <c r="A616" s="80">
        <v>615</v>
      </c>
      <c r="B616" s="81" t="s">
        <v>1243</v>
      </c>
      <c r="C616" s="81" t="s">
        <v>965</v>
      </c>
      <c r="D616" s="81" t="s">
        <v>267</v>
      </c>
      <c r="E616" s="81" t="s">
        <v>833</v>
      </c>
      <c r="F616" s="81" t="s">
        <v>285</v>
      </c>
      <c r="G616" s="82">
        <v>42.07</v>
      </c>
      <c r="H616" s="83">
        <v>1809.01</v>
      </c>
      <c r="I616" s="83">
        <v>1809.01</v>
      </c>
      <c r="J616" s="81" t="s">
        <v>188</v>
      </c>
      <c r="K616" s="81" t="s">
        <v>275</v>
      </c>
      <c r="L616" s="81" t="s">
        <v>287</v>
      </c>
    </row>
    <row r="617" spans="1:12" x14ac:dyDescent="0.15">
      <c r="A617" s="80">
        <v>616</v>
      </c>
      <c r="B617" s="81" t="s">
        <v>1244</v>
      </c>
      <c r="C617" s="81" t="s">
        <v>965</v>
      </c>
      <c r="D617" s="81" t="s">
        <v>267</v>
      </c>
      <c r="E617" s="81" t="s">
        <v>835</v>
      </c>
      <c r="F617" s="81" t="s">
        <v>269</v>
      </c>
      <c r="G617" s="82">
        <v>52.91</v>
      </c>
      <c r="H617" s="83">
        <v>2275.13</v>
      </c>
      <c r="I617" s="83">
        <v>2275.13</v>
      </c>
      <c r="J617" s="81" t="s">
        <v>180</v>
      </c>
      <c r="K617" s="81" t="s">
        <v>275</v>
      </c>
      <c r="L617" s="81" t="s">
        <v>276</v>
      </c>
    </row>
    <row r="618" spans="1:12" x14ac:dyDescent="0.15">
      <c r="A618" s="80">
        <v>617</v>
      </c>
      <c r="B618" s="81" t="s">
        <v>1245</v>
      </c>
      <c r="C618" s="81" t="s">
        <v>965</v>
      </c>
      <c r="D618" s="81" t="s">
        <v>267</v>
      </c>
      <c r="E618" s="81" t="s">
        <v>837</v>
      </c>
      <c r="F618" s="81" t="s">
        <v>269</v>
      </c>
      <c r="G618" s="82">
        <v>52.91</v>
      </c>
      <c r="H618" s="83">
        <v>2275.13</v>
      </c>
      <c r="I618" s="83">
        <v>2275.13</v>
      </c>
      <c r="J618" s="81" t="s">
        <v>181</v>
      </c>
      <c r="K618" s="81" t="s">
        <v>275</v>
      </c>
      <c r="L618" s="81" t="s">
        <v>276</v>
      </c>
    </row>
    <row r="619" spans="1:12" x14ac:dyDescent="0.15">
      <c r="A619" s="80">
        <v>618</v>
      </c>
      <c r="B619" s="81" t="s">
        <v>1246</v>
      </c>
      <c r="C619" s="81" t="s">
        <v>965</v>
      </c>
      <c r="D619" s="81" t="s">
        <v>267</v>
      </c>
      <c r="E619" s="81" t="s">
        <v>839</v>
      </c>
      <c r="F619" s="81" t="s">
        <v>269</v>
      </c>
      <c r="G619" s="82">
        <v>61.94</v>
      </c>
      <c r="H619" s="83">
        <v>2663.42</v>
      </c>
      <c r="I619" s="83">
        <v>2663.42</v>
      </c>
      <c r="J619" s="81" t="s">
        <v>972</v>
      </c>
      <c r="K619" s="81" t="s">
        <v>291</v>
      </c>
      <c r="L619" s="81" t="s">
        <v>272</v>
      </c>
    </row>
    <row r="620" spans="1:12" x14ac:dyDescent="0.15">
      <c r="A620" s="80">
        <v>619</v>
      </c>
      <c r="B620" s="81" t="s">
        <v>1247</v>
      </c>
      <c r="C620" s="81" t="s">
        <v>965</v>
      </c>
      <c r="D620" s="81" t="s">
        <v>267</v>
      </c>
      <c r="E620" s="81" t="s">
        <v>841</v>
      </c>
      <c r="F620" s="81" t="s">
        <v>269</v>
      </c>
      <c r="G620" s="82">
        <v>52.91</v>
      </c>
      <c r="H620" s="83">
        <v>2275.13</v>
      </c>
      <c r="I620" s="83">
        <v>2275.13</v>
      </c>
      <c r="J620" s="81" t="s">
        <v>180</v>
      </c>
      <c r="K620" s="81" t="s">
        <v>182</v>
      </c>
      <c r="L620" s="81" t="s">
        <v>276</v>
      </c>
    </row>
    <row r="621" spans="1:12" x14ac:dyDescent="0.15">
      <c r="A621" s="80">
        <v>620</v>
      </c>
      <c r="B621" s="81" t="s">
        <v>1248</v>
      </c>
      <c r="C621" s="81" t="s">
        <v>965</v>
      </c>
      <c r="D621" s="81" t="s">
        <v>267</v>
      </c>
      <c r="E621" s="81" t="s">
        <v>843</v>
      </c>
      <c r="F621" s="81" t="s">
        <v>269</v>
      </c>
      <c r="G621" s="82">
        <v>52.91</v>
      </c>
      <c r="H621" s="83">
        <v>2275.13</v>
      </c>
      <c r="I621" s="83">
        <v>2275.13</v>
      </c>
      <c r="J621" s="81" t="s">
        <v>181</v>
      </c>
      <c r="K621" s="81" t="s">
        <v>182</v>
      </c>
      <c r="L621" s="81" t="s">
        <v>276</v>
      </c>
    </row>
    <row r="622" spans="1:12" x14ac:dyDescent="0.15">
      <c r="A622" s="80">
        <v>621</v>
      </c>
      <c r="B622" s="81" t="s">
        <v>1249</v>
      </c>
      <c r="C622" s="81" t="s">
        <v>965</v>
      </c>
      <c r="D622" s="81" t="s">
        <v>267</v>
      </c>
      <c r="E622" s="81" t="s">
        <v>845</v>
      </c>
      <c r="F622" s="81" t="s">
        <v>269</v>
      </c>
      <c r="G622" s="82">
        <v>52.91</v>
      </c>
      <c r="H622" s="83">
        <v>2275.13</v>
      </c>
      <c r="I622" s="83">
        <v>2275.13</v>
      </c>
      <c r="J622" s="81" t="s">
        <v>180</v>
      </c>
      <c r="K622" s="81" t="s">
        <v>182</v>
      </c>
      <c r="L622" s="81" t="s">
        <v>276</v>
      </c>
    </row>
    <row r="623" spans="1:12" x14ac:dyDescent="0.15">
      <c r="A623" s="80">
        <v>622</v>
      </c>
      <c r="B623" s="81" t="s">
        <v>1250</v>
      </c>
      <c r="C623" s="81" t="s">
        <v>965</v>
      </c>
      <c r="D623" s="81" t="s">
        <v>267</v>
      </c>
      <c r="E623" s="81" t="s">
        <v>847</v>
      </c>
      <c r="F623" s="81" t="s">
        <v>269</v>
      </c>
      <c r="G623" s="82">
        <v>52.93</v>
      </c>
      <c r="H623" s="83">
        <v>2275.9899999999998</v>
      </c>
      <c r="I623" s="83">
        <v>2275.9899999999998</v>
      </c>
      <c r="J623" s="81" t="s">
        <v>180</v>
      </c>
      <c r="K623" s="81" t="s">
        <v>182</v>
      </c>
      <c r="L623" s="81" t="s">
        <v>276</v>
      </c>
    </row>
    <row r="624" spans="1:12" x14ac:dyDescent="0.15">
      <c r="A624" s="80">
        <v>623</v>
      </c>
      <c r="B624" s="81" t="s">
        <v>1251</v>
      </c>
      <c r="C624" s="81" t="s">
        <v>965</v>
      </c>
      <c r="D624" s="81" t="s">
        <v>267</v>
      </c>
      <c r="E624" s="81" t="s">
        <v>849</v>
      </c>
      <c r="F624" s="81" t="s">
        <v>269</v>
      </c>
      <c r="G624" s="82">
        <v>52.91</v>
      </c>
      <c r="H624" s="83">
        <v>2275.13</v>
      </c>
      <c r="I624" s="83">
        <v>2275.13</v>
      </c>
      <c r="J624" s="81" t="s">
        <v>181</v>
      </c>
      <c r="K624" s="81" t="s">
        <v>182</v>
      </c>
      <c r="L624" s="81" t="s">
        <v>276</v>
      </c>
    </row>
    <row r="625" spans="1:12" x14ac:dyDescent="0.15">
      <c r="A625" s="80">
        <v>624</v>
      </c>
      <c r="B625" s="81" t="s">
        <v>1252</v>
      </c>
      <c r="C625" s="81" t="s">
        <v>965</v>
      </c>
      <c r="D625" s="81" t="s">
        <v>267</v>
      </c>
      <c r="E625" s="81" t="s">
        <v>851</v>
      </c>
      <c r="F625" s="81" t="s">
        <v>269</v>
      </c>
      <c r="G625" s="82">
        <v>61.94</v>
      </c>
      <c r="H625" s="83">
        <v>2663.42</v>
      </c>
      <c r="I625" s="83">
        <v>2663.42</v>
      </c>
      <c r="J625" s="81" t="s">
        <v>979</v>
      </c>
      <c r="K625" s="81" t="s">
        <v>298</v>
      </c>
      <c r="L625" s="81" t="s">
        <v>272</v>
      </c>
    </row>
    <row r="626" spans="1:12" x14ac:dyDescent="0.15">
      <c r="A626" s="80">
        <v>625</v>
      </c>
      <c r="B626" s="81" t="s">
        <v>1253</v>
      </c>
      <c r="C626" s="81" t="s">
        <v>965</v>
      </c>
      <c r="D626" s="81" t="s">
        <v>267</v>
      </c>
      <c r="E626" s="81" t="s">
        <v>853</v>
      </c>
      <c r="F626" s="81" t="s">
        <v>269</v>
      </c>
      <c r="G626" s="82">
        <v>52.91</v>
      </c>
      <c r="H626" s="83">
        <v>2275.13</v>
      </c>
      <c r="I626" s="83">
        <v>2275.13</v>
      </c>
      <c r="J626" s="81" t="s">
        <v>180</v>
      </c>
      <c r="K626" s="81" t="s">
        <v>184</v>
      </c>
      <c r="L626" s="81" t="s">
        <v>276</v>
      </c>
    </row>
    <row r="627" spans="1:12" x14ac:dyDescent="0.15">
      <c r="A627" s="80">
        <v>626</v>
      </c>
      <c r="B627" s="81" t="s">
        <v>1254</v>
      </c>
      <c r="C627" s="81" t="s">
        <v>965</v>
      </c>
      <c r="D627" s="81" t="s">
        <v>267</v>
      </c>
      <c r="E627" s="81" t="s">
        <v>855</v>
      </c>
      <c r="F627" s="81" t="s">
        <v>269</v>
      </c>
      <c r="G627" s="82">
        <v>52.91</v>
      </c>
      <c r="H627" s="83">
        <v>2275.13</v>
      </c>
      <c r="I627" s="83">
        <v>2275.13</v>
      </c>
      <c r="J627" s="81" t="s">
        <v>181</v>
      </c>
      <c r="K627" s="81" t="s">
        <v>184</v>
      </c>
      <c r="L627" s="81" t="s">
        <v>276</v>
      </c>
    </row>
    <row r="628" spans="1:12" x14ac:dyDescent="0.15">
      <c r="A628" s="80">
        <v>627</v>
      </c>
      <c r="B628" s="81" t="s">
        <v>1255</v>
      </c>
      <c r="C628" s="81" t="s">
        <v>965</v>
      </c>
      <c r="D628" s="81" t="s">
        <v>267</v>
      </c>
      <c r="E628" s="81" t="s">
        <v>857</v>
      </c>
      <c r="F628" s="81" t="s">
        <v>285</v>
      </c>
      <c r="G628" s="82">
        <v>42.07</v>
      </c>
      <c r="H628" s="83">
        <v>1809.01</v>
      </c>
      <c r="I628" s="83">
        <v>1809.01</v>
      </c>
      <c r="J628" s="81" t="s">
        <v>186</v>
      </c>
      <c r="K628" s="81" t="s">
        <v>184</v>
      </c>
      <c r="L628" s="81" t="s">
        <v>287</v>
      </c>
    </row>
    <row r="629" spans="1:12" x14ac:dyDescent="0.15">
      <c r="A629" s="80">
        <v>628</v>
      </c>
      <c r="B629" s="81" t="s">
        <v>1256</v>
      </c>
      <c r="C629" s="81" t="s">
        <v>965</v>
      </c>
      <c r="D629" s="81" t="s">
        <v>267</v>
      </c>
      <c r="E629" s="81" t="s">
        <v>859</v>
      </c>
      <c r="F629" s="81" t="s">
        <v>285</v>
      </c>
      <c r="G629" s="82">
        <v>41.43</v>
      </c>
      <c r="H629" s="83">
        <v>1781.49</v>
      </c>
      <c r="I629" s="83">
        <v>1781.49</v>
      </c>
      <c r="J629" s="81" t="s">
        <v>183</v>
      </c>
      <c r="K629" s="81" t="s">
        <v>184</v>
      </c>
      <c r="L629" s="81" t="s">
        <v>287</v>
      </c>
    </row>
    <row r="630" spans="1:12" x14ac:dyDescent="0.15">
      <c r="A630" s="80">
        <v>629</v>
      </c>
      <c r="B630" s="81" t="s">
        <v>1257</v>
      </c>
      <c r="C630" s="81" t="s">
        <v>965</v>
      </c>
      <c r="D630" s="81" t="s">
        <v>267</v>
      </c>
      <c r="E630" s="81" t="s">
        <v>861</v>
      </c>
      <c r="F630" s="81" t="s">
        <v>269</v>
      </c>
      <c r="G630" s="82">
        <v>58.02</v>
      </c>
      <c r="H630" s="83">
        <v>2494.86</v>
      </c>
      <c r="I630" s="83">
        <v>2494.86</v>
      </c>
      <c r="J630" s="81" t="s">
        <v>985</v>
      </c>
      <c r="K630" s="81" t="s">
        <v>187</v>
      </c>
      <c r="L630" s="81" t="s">
        <v>272</v>
      </c>
    </row>
    <row r="631" spans="1:12" x14ac:dyDescent="0.15">
      <c r="A631" s="80">
        <v>630</v>
      </c>
      <c r="B631" s="81" t="s">
        <v>1258</v>
      </c>
      <c r="C631" s="81" t="s">
        <v>965</v>
      </c>
      <c r="D631" s="81" t="s">
        <v>267</v>
      </c>
      <c r="E631" s="81" t="s">
        <v>863</v>
      </c>
      <c r="F631" s="81" t="s">
        <v>269</v>
      </c>
      <c r="G631" s="82">
        <v>58.02</v>
      </c>
      <c r="H631" s="83">
        <v>2494.86</v>
      </c>
      <c r="I631" s="83">
        <v>2494.86</v>
      </c>
      <c r="J631" s="81" t="s">
        <v>966</v>
      </c>
      <c r="K631" s="81" t="s">
        <v>187</v>
      </c>
      <c r="L631" s="81" t="s">
        <v>272</v>
      </c>
    </row>
    <row r="632" spans="1:12" x14ac:dyDescent="0.15">
      <c r="A632" s="80">
        <v>631</v>
      </c>
      <c r="B632" s="81" t="s">
        <v>1259</v>
      </c>
      <c r="C632" s="81" t="s">
        <v>965</v>
      </c>
      <c r="D632" s="81" t="s">
        <v>267</v>
      </c>
      <c r="E632" s="81" t="s">
        <v>865</v>
      </c>
      <c r="F632" s="81" t="s">
        <v>285</v>
      </c>
      <c r="G632" s="82">
        <v>41.43</v>
      </c>
      <c r="H632" s="83">
        <v>1781.49</v>
      </c>
      <c r="I632" s="83">
        <v>1781.49</v>
      </c>
      <c r="J632" s="81" t="s">
        <v>185</v>
      </c>
      <c r="K632" s="81" t="s">
        <v>275</v>
      </c>
      <c r="L632" s="81" t="s">
        <v>287</v>
      </c>
    </row>
    <row r="633" spans="1:12" x14ac:dyDescent="0.15">
      <c r="A633" s="80">
        <v>632</v>
      </c>
      <c r="B633" s="81" t="s">
        <v>1260</v>
      </c>
      <c r="C633" s="81" t="s">
        <v>965</v>
      </c>
      <c r="D633" s="81" t="s">
        <v>267</v>
      </c>
      <c r="E633" s="81" t="s">
        <v>867</v>
      </c>
      <c r="F633" s="81" t="s">
        <v>285</v>
      </c>
      <c r="G633" s="82">
        <v>42.07</v>
      </c>
      <c r="H633" s="83">
        <v>1809.01</v>
      </c>
      <c r="I633" s="83">
        <v>1809.01</v>
      </c>
      <c r="J633" s="81" t="s">
        <v>188</v>
      </c>
      <c r="K633" s="81" t="s">
        <v>275</v>
      </c>
      <c r="L633" s="81" t="s">
        <v>287</v>
      </c>
    </row>
    <row r="634" spans="1:12" x14ac:dyDescent="0.15">
      <c r="A634" s="80">
        <v>633</v>
      </c>
      <c r="B634" s="81" t="s">
        <v>1261</v>
      </c>
      <c r="C634" s="81" t="s">
        <v>965</v>
      </c>
      <c r="D634" s="81" t="s">
        <v>267</v>
      </c>
      <c r="E634" s="81" t="s">
        <v>869</v>
      </c>
      <c r="F634" s="81" t="s">
        <v>269</v>
      </c>
      <c r="G634" s="82">
        <v>52.91</v>
      </c>
      <c r="H634" s="83">
        <v>2275.13</v>
      </c>
      <c r="I634" s="83">
        <v>2275.13</v>
      </c>
      <c r="J634" s="81" t="s">
        <v>180</v>
      </c>
      <c r="K634" s="81" t="s">
        <v>275</v>
      </c>
      <c r="L634" s="81" t="s">
        <v>276</v>
      </c>
    </row>
    <row r="635" spans="1:12" x14ac:dyDescent="0.15">
      <c r="A635" s="80">
        <v>634</v>
      </c>
      <c r="B635" s="81" t="s">
        <v>1262</v>
      </c>
      <c r="C635" s="81" t="s">
        <v>965</v>
      </c>
      <c r="D635" s="81" t="s">
        <v>267</v>
      </c>
      <c r="E635" s="81" t="s">
        <v>871</v>
      </c>
      <c r="F635" s="81" t="s">
        <v>269</v>
      </c>
      <c r="G635" s="82">
        <v>52.91</v>
      </c>
      <c r="H635" s="83">
        <v>2275.13</v>
      </c>
      <c r="I635" s="83">
        <v>2275.13</v>
      </c>
      <c r="J635" s="81" t="s">
        <v>181</v>
      </c>
      <c r="K635" s="81" t="s">
        <v>275</v>
      </c>
      <c r="L635" s="81" t="s">
        <v>276</v>
      </c>
    </row>
    <row r="636" spans="1:12" x14ac:dyDescent="0.15">
      <c r="A636" s="80">
        <v>635</v>
      </c>
      <c r="B636" s="81" t="s">
        <v>1263</v>
      </c>
      <c r="C636" s="81" t="s">
        <v>965</v>
      </c>
      <c r="D636" s="81" t="s">
        <v>267</v>
      </c>
      <c r="E636" s="81" t="s">
        <v>873</v>
      </c>
      <c r="F636" s="81" t="s">
        <v>269</v>
      </c>
      <c r="G636" s="82">
        <v>61.94</v>
      </c>
      <c r="H636" s="83">
        <v>2663.42</v>
      </c>
      <c r="I636" s="83">
        <v>2663.42</v>
      </c>
      <c r="J636" s="81" t="s">
        <v>972</v>
      </c>
      <c r="K636" s="81" t="s">
        <v>291</v>
      </c>
      <c r="L636" s="81" t="s">
        <v>272</v>
      </c>
    </row>
    <row r="637" spans="1:12" x14ac:dyDescent="0.15">
      <c r="A637" s="80">
        <v>636</v>
      </c>
      <c r="B637" s="81" t="s">
        <v>1264</v>
      </c>
      <c r="C637" s="81" t="s">
        <v>965</v>
      </c>
      <c r="D637" s="81" t="s">
        <v>267</v>
      </c>
      <c r="E637" s="81" t="s">
        <v>875</v>
      </c>
      <c r="F637" s="81" t="s">
        <v>269</v>
      </c>
      <c r="G637" s="82">
        <v>52.91</v>
      </c>
      <c r="H637" s="83">
        <v>2275.13</v>
      </c>
      <c r="I637" s="83">
        <v>2275.13</v>
      </c>
      <c r="J637" s="81" t="s">
        <v>180</v>
      </c>
      <c r="K637" s="81" t="s">
        <v>182</v>
      </c>
      <c r="L637" s="81" t="s">
        <v>276</v>
      </c>
    </row>
    <row r="638" spans="1:12" x14ac:dyDescent="0.15">
      <c r="A638" s="80">
        <v>637</v>
      </c>
      <c r="B638" s="81" t="s">
        <v>1265</v>
      </c>
      <c r="C638" s="81" t="s">
        <v>965</v>
      </c>
      <c r="D638" s="81" t="s">
        <v>267</v>
      </c>
      <c r="E638" s="81" t="s">
        <v>877</v>
      </c>
      <c r="F638" s="81" t="s">
        <v>269</v>
      </c>
      <c r="G638" s="82">
        <v>52.91</v>
      </c>
      <c r="H638" s="83">
        <v>2275.13</v>
      </c>
      <c r="I638" s="83">
        <v>2275.13</v>
      </c>
      <c r="J638" s="81" t="s">
        <v>181</v>
      </c>
      <c r="K638" s="81" t="s">
        <v>182</v>
      </c>
      <c r="L638" s="81" t="s">
        <v>276</v>
      </c>
    </row>
    <row r="639" spans="1:12" x14ac:dyDescent="0.15">
      <c r="A639" s="80">
        <v>638</v>
      </c>
      <c r="B639" s="81" t="s">
        <v>1266</v>
      </c>
      <c r="C639" s="81" t="s">
        <v>965</v>
      </c>
      <c r="D639" s="81" t="s">
        <v>267</v>
      </c>
      <c r="E639" s="81" t="s">
        <v>879</v>
      </c>
      <c r="F639" s="81" t="s">
        <v>269</v>
      </c>
      <c r="G639" s="82">
        <v>52.91</v>
      </c>
      <c r="H639" s="83">
        <v>2275.13</v>
      </c>
      <c r="I639" s="83">
        <v>2275.13</v>
      </c>
      <c r="J639" s="81" t="s">
        <v>180</v>
      </c>
      <c r="K639" s="81" t="s">
        <v>182</v>
      </c>
      <c r="L639" s="81" t="s">
        <v>276</v>
      </c>
    </row>
    <row r="640" spans="1:12" x14ac:dyDescent="0.15">
      <c r="A640" s="80">
        <v>639</v>
      </c>
      <c r="B640" s="81" t="s">
        <v>1267</v>
      </c>
      <c r="C640" s="81" t="s">
        <v>965</v>
      </c>
      <c r="D640" s="81" t="s">
        <v>267</v>
      </c>
      <c r="E640" s="81" t="s">
        <v>881</v>
      </c>
      <c r="F640" s="81" t="s">
        <v>269</v>
      </c>
      <c r="G640" s="82">
        <v>52.93</v>
      </c>
      <c r="H640" s="83">
        <v>2275.9899999999998</v>
      </c>
      <c r="I640" s="83">
        <v>2275.9899999999998</v>
      </c>
      <c r="J640" s="81" t="s">
        <v>180</v>
      </c>
      <c r="K640" s="81" t="s">
        <v>182</v>
      </c>
      <c r="L640" s="81" t="s">
        <v>276</v>
      </c>
    </row>
    <row r="641" spans="1:12" x14ac:dyDescent="0.15">
      <c r="A641" s="80">
        <v>640</v>
      </c>
      <c r="B641" s="81" t="s">
        <v>1268</v>
      </c>
      <c r="C641" s="81" t="s">
        <v>965</v>
      </c>
      <c r="D641" s="81" t="s">
        <v>267</v>
      </c>
      <c r="E641" s="81" t="s">
        <v>883</v>
      </c>
      <c r="F641" s="81" t="s">
        <v>269</v>
      </c>
      <c r="G641" s="82">
        <v>52.91</v>
      </c>
      <c r="H641" s="83">
        <v>2275.13</v>
      </c>
      <c r="I641" s="83">
        <v>2275.13</v>
      </c>
      <c r="J641" s="81" t="s">
        <v>181</v>
      </c>
      <c r="K641" s="81" t="s">
        <v>182</v>
      </c>
      <c r="L641" s="81" t="s">
        <v>276</v>
      </c>
    </row>
    <row r="642" spans="1:12" x14ac:dyDescent="0.15">
      <c r="A642" s="80">
        <v>641</v>
      </c>
      <c r="B642" s="81" t="s">
        <v>1269</v>
      </c>
      <c r="C642" s="81" t="s">
        <v>965</v>
      </c>
      <c r="D642" s="81" t="s">
        <v>267</v>
      </c>
      <c r="E642" s="81" t="s">
        <v>885</v>
      </c>
      <c r="F642" s="81" t="s">
        <v>269</v>
      </c>
      <c r="G642" s="82">
        <v>61.94</v>
      </c>
      <c r="H642" s="83">
        <v>2663.42</v>
      </c>
      <c r="I642" s="83">
        <v>2663.42</v>
      </c>
      <c r="J642" s="81" t="s">
        <v>979</v>
      </c>
      <c r="K642" s="81" t="s">
        <v>298</v>
      </c>
      <c r="L642" s="81" t="s">
        <v>272</v>
      </c>
    </row>
    <row r="643" spans="1:12" x14ac:dyDescent="0.15">
      <c r="A643" s="80">
        <v>642</v>
      </c>
      <c r="B643" s="81" t="s">
        <v>1270</v>
      </c>
      <c r="C643" s="81" t="s">
        <v>965</v>
      </c>
      <c r="D643" s="81" t="s">
        <v>267</v>
      </c>
      <c r="E643" s="81" t="s">
        <v>887</v>
      </c>
      <c r="F643" s="81" t="s">
        <v>269</v>
      </c>
      <c r="G643" s="82">
        <v>52.91</v>
      </c>
      <c r="H643" s="83">
        <v>2275.13</v>
      </c>
      <c r="I643" s="83">
        <v>2275.13</v>
      </c>
      <c r="J643" s="81" t="s">
        <v>180</v>
      </c>
      <c r="K643" s="81" t="s">
        <v>184</v>
      </c>
      <c r="L643" s="81" t="s">
        <v>276</v>
      </c>
    </row>
    <row r="644" spans="1:12" x14ac:dyDescent="0.15">
      <c r="A644" s="80">
        <v>643</v>
      </c>
      <c r="B644" s="81" t="s">
        <v>1271</v>
      </c>
      <c r="C644" s="81" t="s">
        <v>965</v>
      </c>
      <c r="D644" s="81" t="s">
        <v>267</v>
      </c>
      <c r="E644" s="81" t="s">
        <v>889</v>
      </c>
      <c r="F644" s="81" t="s">
        <v>269</v>
      </c>
      <c r="G644" s="82">
        <v>52.91</v>
      </c>
      <c r="H644" s="83">
        <v>2275.13</v>
      </c>
      <c r="I644" s="83">
        <v>2275.13</v>
      </c>
      <c r="J644" s="81" t="s">
        <v>181</v>
      </c>
      <c r="K644" s="81" t="s">
        <v>184</v>
      </c>
      <c r="L644" s="81" t="s">
        <v>276</v>
      </c>
    </row>
    <row r="645" spans="1:12" x14ac:dyDescent="0.15">
      <c r="A645" s="80">
        <v>644</v>
      </c>
      <c r="B645" s="81" t="s">
        <v>1272</v>
      </c>
      <c r="C645" s="81" t="s">
        <v>965</v>
      </c>
      <c r="D645" s="81" t="s">
        <v>267</v>
      </c>
      <c r="E645" s="81" t="s">
        <v>891</v>
      </c>
      <c r="F645" s="81" t="s">
        <v>285</v>
      </c>
      <c r="G645" s="82">
        <v>42.07</v>
      </c>
      <c r="H645" s="83">
        <v>1809.01</v>
      </c>
      <c r="I645" s="83">
        <v>1809.01</v>
      </c>
      <c r="J645" s="81" t="s">
        <v>186</v>
      </c>
      <c r="K645" s="81" t="s">
        <v>184</v>
      </c>
      <c r="L645" s="81" t="s">
        <v>287</v>
      </c>
    </row>
    <row r="646" spans="1:12" x14ac:dyDescent="0.15">
      <c r="A646" s="80">
        <v>645</v>
      </c>
      <c r="B646" s="81" t="s">
        <v>1273</v>
      </c>
      <c r="C646" s="81" t="s">
        <v>965</v>
      </c>
      <c r="D646" s="81" t="s">
        <v>267</v>
      </c>
      <c r="E646" s="81" t="s">
        <v>893</v>
      </c>
      <c r="F646" s="81" t="s">
        <v>285</v>
      </c>
      <c r="G646" s="82">
        <v>41.43</v>
      </c>
      <c r="H646" s="83">
        <v>1781.49</v>
      </c>
      <c r="I646" s="83">
        <v>1781.49</v>
      </c>
      <c r="J646" s="81" t="s">
        <v>183</v>
      </c>
      <c r="K646" s="81" t="s">
        <v>184</v>
      </c>
      <c r="L646" s="81" t="s">
        <v>287</v>
      </c>
    </row>
    <row r="647" spans="1:12" x14ac:dyDescent="0.15">
      <c r="A647" s="80">
        <v>646</v>
      </c>
      <c r="B647" s="81" t="s">
        <v>1274</v>
      </c>
      <c r="C647" s="81" t="s">
        <v>965</v>
      </c>
      <c r="D647" s="81" t="s">
        <v>267</v>
      </c>
      <c r="E647" s="81" t="s">
        <v>895</v>
      </c>
      <c r="F647" s="81" t="s">
        <v>269</v>
      </c>
      <c r="G647" s="82">
        <v>58.02</v>
      </c>
      <c r="H647" s="83">
        <v>2494.86</v>
      </c>
      <c r="I647" s="83">
        <v>2494.86</v>
      </c>
      <c r="J647" s="81" t="s">
        <v>985</v>
      </c>
      <c r="K647" s="81" t="s">
        <v>187</v>
      </c>
      <c r="L647" s="81" t="s">
        <v>272</v>
      </c>
    </row>
    <row r="648" spans="1:12" x14ac:dyDescent="0.15">
      <c r="A648" s="80">
        <v>647</v>
      </c>
      <c r="B648" s="81" t="s">
        <v>1275</v>
      </c>
      <c r="C648" s="81" t="s">
        <v>965</v>
      </c>
      <c r="D648" s="81" t="s">
        <v>267</v>
      </c>
      <c r="E648" s="81" t="s">
        <v>897</v>
      </c>
      <c r="F648" s="81" t="s">
        <v>269</v>
      </c>
      <c r="G648" s="82">
        <v>58.02</v>
      </c>
      <c r="H648" s="83">
        <v>2494.86</v>
      </c>
      <c r="I648" s="83">
        <v>2494.86</v>
      </c>
      <c r="J648" s="81" t="s">
        <v>966</v>
      </c>
      <c r="K648" s="81" t="s">
        <v>187</v>
      </c>
      <c r="L648" s="81" t="s">
        <v>272</v>
      </c>
    </row>
    <row r="649" spans="1:12" x14ac:dyDescent="0.15">
      <c r="A649" s="80">
        <v>648</v>
      </c>
      <c r="B649" s="81" t="s">
        <v>1276</v>
      </c>
      <c r="C649" s="81" t="s">
        <v>965</v>
      </c>
      <c r="D649" s="81" t="s">
        <v>267</v>
      </c>
      <c r="E649" s="81" t="s">
        <v>899</v>
      </c>
      <c r="F649" s="81" t="s">
        <v>285</v>
      </c>
      <c r="G649" s="82">
        <v>41.43</v>
      </c>
      <c r="H649" s="83">
        <v>1781.49</v>
      </c>
      <c r="I649" s="83">
        <v>1781.49</v>
      </c>
      <c r="J649" s="81" t="s">
        <v>185</v>
      </c>
      <c r="K649" s="81" t="s">
        <v>275</v>
      </c>
      <c r="L649" s="81" t="s">
        <v>287</v>
      </c>
    </row>
    <row r="650" spans="1:12" x14ac:dyDescent="0.15">
      <c r="A650" s="80">
        <v>649</v>
      </c>
      <c r="B650" s="81" t="s">
        <v>1277</v>
      </c>
      <c r="C650" s="81" t="s">
        <v>965</v>
      </c>
      <c r="D650" s="81" t="s">
        <v>267</v>
      </c>
      <c r="E650" s="81" t="s">
        <v>901</v>
      </c>
      <c r="F650" s="81" t="s">
        <v>285</v>
      </c>
      <c r="G650" s="82">
        <v>42.07</v>
      </c>
      <c r="H650" s="83">
        <v>1809.01</v>
      </c>
      <c r="I650" s="83">
        <v>1809.01</v>
      </c>
      <c r="J650" s="81" t="s">
        <v>188</v>
      </c>
      <c r="K650" s="81" t="s">
        <v>275</v>
      </c>
      <c r="L650" s="81" t="s">
        <v>287</v>
      </c>
    </row>
    <row r="651" spans="1:12" x14ac:dyDescent="0.15">
      <c r="A651" s="80">
        <v>650</v>
      </c>
      <c r="B651" s="81" t="s">
        <v>1278</v>
      </c>
      <c r="C651" s="81" t="s">
        <v>965</v>
      </c>
      <c r="D651" s="81" t="s">
        <v>267</v>
      </c>
      <c r="E651" s="81" t="s">
        <v>903</v>
      </c>
      <c r="F651" s="81" t="s">
        <v>269</v>
      </c>
      <c r="G651" s="82">
        <v>52.91</v>
      </c>
      <c r="H651" s="83">
        <v>2275.13</v>
      </c>
      <c r="I651" s="83">
        <v>2275.13</v>
      </c>
      <c r="J651" s="81" t="s">
        <v>180</v>
      </c>
      <c r="K651" s="81" t="s">
        <v>275</v>
      </c>
      <c r="L651" s="81" t="s">
        <v>276</v>
      </c>
    </row>
    <row r="652" spans="1:12" x14ac:dyDescent="0.15">
      <c r="A652" s="80">
        <v>651</v>
      </c>
      <c r="B652" s="81" t="s">
        <v>1279</v>
      </c>
      <c r="C652" s="81" t="s">
        <v>965</v>
      </c>
      <c r="D652" s="81" t="s">
        <v>267</v>
      </c>
      <c r="E652" s="81" t="s">
        <v>905</v>
      </c>
      <c r="F652" s="81" t="s">
        <v>269</v>
      </c>
      <c r="G652" s="82">
        <v>52.91</v>
      </c>
      <c r="H652" s="83">
        <v>2275.13</v>
      </c>
      <c r="I652" s="83">
        <v>2275.13</v>
      </c>
      <c r="J652" s="81" t="s">
        <v>181</v>
      </c>
      <c r="K652" s="81" t="s">
        <v>275</v>
      </c>
      <c r="L652" s="81" t="s">
        <v>276</v>
      </c>
    </row>
    <row r="653" spans="1:12" x14ac:dyDescent="0.15">
      <c r="A653" s="80">
        <v>652</v>
      </c>
      <c r="B653" s="81" t="s">
        <v>1280</v>
      </c>
      <c r="C653" s="81" t="s">
        <v>965</v>
      </c>
      <c r="D653" s="81" t="s">
        <v>267</v>
      </c>
      <c r="E653" s="81" t="s">
        <v>907</v>
      </c>
      <c r="F653" s="81" t="s">
        <v>269</v>
      </c>
      <c r="G653" s="82">
        <v>61.94</v>
      </c>
      <c r="H653" s="83">
        <v>2663.42</v>
      </c>
      <c r="I653" s="83">
        <v>2663.42</v>
      </c>
      <c r="J653" s="81" t="s">
        <v>972</v>
      </c>
      <c r="K653" s="81" t="s">
        <v>291</v>
      </c>
      <c r="L653" s="81" t="s">
        <v>272</v>
      </c>
    </row>
    <row r="654" spans="1:12" x14ac:dyDescent="0.15">
      <c r="A654" s="80">
        <v>653</v>
      </c>
      <c r="B654" s="81" t="s">
        <v>1281</v>
      </c>
      <c r="C654" s="81" t="s">
        <v>965</v>
      </c>
      <c r="D654" s="81" t="s">
        <v>267</v>
      </c>
      <c r="E654" s="81" t="s">
        <v>909</v>
      </c>
      <c r="F654" s="81" t="s">
        <v>269</v>
      </c>
      <c r="G654" s="82">
        <v>52.91</v>
      </c>
      <c r="H654" s="83">
        <v>2275.13</v>
      </c>
      <c r="I654" s="83">
        <v>2275.13</v>
      </c>
      <c r="J654" s="81" t="s">
        <v>180</v>
      </c>
      <c r="K654" s="81" t="s">
        <v>182</v>
      </c>
      <c r="L654" s="81" t="s">
        <v>276</v>
      </c>
    </row>
    <row r="655" spans="1:12" x14ac:dyDescent="0.15">
      <c r="A655" s="80">
        <v>654</v>
      </c>
      <c r="B655" s="81" t="s">
        <v>1282</v>
      </c>
      <c r="C655" s="81" t="s">
        <v>965</v>
      </c>
      <c r="D655" s="81" t="s">
        <v>267</v>
      </c>
      <c r="E655" s="81" t="s">
        <v>911</v>
      </c>
      <c r="F655" s="81" t="s">
        <v>269</v>
      </c>
      <c r="G655" s="82">
        <v>52.91</v>
      </c>
      <c r="H655" s="83">
        <v>2275.13</v>
      </c>
      <c r="I655" s="83">
        <v>2275.13</v>
      </c>
      <c r="J655" s="81" t="s">
        <v>181</v>
      </c>
      <c r="K655" s="81" t="s">
        <v>182</v>
      </c>
      <c r="L655" s="81" t="s">
        <v>276</v>
      </c>
    </row>
    <row r="656" spans="1:12" x14ac:dyDescent="0.15">
      <c r="A656" s="80">
        <v>655</v>
      </c>
      <c r="B656" s="81" t="s">
        <v>1283</v>
      </c>
      <c r="C656" s="81" t="s">
        <v>965</v>
      </c>
      <c r="D656" s="81" t="s">
        <v>267</v>
      </c>
      <c r="E656" s="81" t="s">
        <v>913</v>
      </c>
      <c r="F656" s="81" t="s">
        <v>269</v>
      </c>
      <c r="G656" s="82">
        <v>52.91</v>
      </c>
      <c r="H656" s="83">
        <v>2275.13</v>
      </c>
      <c r="I656" s="83">
        <v>2275.13</v>
      </c>
      <c r="J656" s="81" t="s">
        <v>180</v>
      </c>
      <c r="K656" s="81" t="s">
        <v>182</v>
      </c>
      <c r="L656" s="81" t="s">
        <v>276</v>
      </c>
    </row>
    <row r="657" spans="1:12" x14ac:dyDescent="0.15">
      <c r="A657" s="80">
        <v>656</v>
      </c>
      <c r="B657" s="81" t="s">
        <v>1284</v>
      </c>
      <c r="C657" s="81" t="s">
        <v>965</v>
      </c>
      <c r="D657" s="81" t="s">
        <v>267</v>
      </c>
      <c r="E657" s="81" t="s">
        <v>915</v>
      </c>
      <c r="F657" s="81" t="s">
        <v>269</v>
      </c>
      <c r="G657" s="82">
        <v>52.93</v>
      </c>
      <c r="H657" s="83">
        <v>2275.9899999999998</v>
      </c>
      <c r="I657" s="83">
        <v>2275.9899999999998</v>
      </c>
      <c r="J657" s="81" t="s">
        <v>180</v>
      </c>
      <c r="K657" s="81" t="s">
        <v>182</v>
      </c>
      <c r="L657" s="81" t="s">
        <v>276</v>
      </c>
    </row>
    <row r="658" spans="1:12" x14ac:dyDescent="0.15">
      <c r="A658" s="80">
        <v>657</v>
      </c>
      <c r="B658" s="81" t="s">
        <v>1285</v>
      </c>
      <c r="C658" s="81" t="s">
        <v>965</v>
      </c>
      <c r="D658" s="81" t="s">
        <v>267</v>
      </c>
      <c r="E658" s="81" t="s">
        <v>917</v>
      </c>
      <c r="F658" s="81" t="s">
        <v>269</v>
      </c>
      <c r="G658" s="82">
        <v>52.91</v>
      </c>
      <c r="H658" s="83">
        <v>2275.13</v>
      </c>
      <c r="I658" s="83">
        <v>2275.13</v>
      </c>
      <c r="J658" s="81" t="s">
        <v>181</v>
      </c>
      <c r="K658" s="81" t="s">
        <v>182</v>
      </c>
      <c r="L658" s="81" t="s">
        <v>276</v>
      </c>
    </row>
    <row r="659" spans="1:12" x14ac:dyDescent="0.15">
      <c r="A659" s="80">
        <v>658</v>
      </c>
      <c r="B659" s="81" t="s">
        <v>1286</v>
      </c>
      <c r="C659" s="81" t="s">
        <v>965</v>
      </c>
      <c r="D659" s="81" t="s">
        <v>267</v>
      </c>
      <c r="E659" s="81" t="s">
        <v>919</v>
      </c>
      <c r="F659" s="81" t="s">
        <v>269</v>
      </c>
      <c r="G659" s="82">
        <v>61.94</v>
      </c>
      <c r="H659" s="83">
        <v>2663.42</v>
      </c>
      <c r="I659" s="83">
        <v>2663.42</v>
      </c>
      <c r="J659" s="81" t="s">
        <v>979</v>
      </c>
      <c r="K659" s="81" t="s">
        <v>298</v>
      </c>
      <c r="L659" s="81" t="s">
        <v>272</v>
      </c>
    </row>
    <row r="660" spans="1:12" x14ac:dyDescent="0.15">
      <c r="A660" s="80">
        <v>659</v>
      </c>
      <c r="B660" s="81" t="s">
        <v>1287</v>
      </c>
      <c r="C660" s="81" t="s">
        <v>965</v>
      </c>
      <c r="D660" s="81" t="s">
        <v>267</v>
      </c>
      <c r="E660" s="81" t="s">
        <v>921</v>
      </c>
      <c r="F660" s="81" t="s">
        <v>269</v>
      </c>
      <c r="G660" s="82">
        <v>52.91</v>
      </c>
      <c r="H660" s="83">
        <v>2275.13</v>
      </c>
      <c r="I660" s="83">
        <v>2275.13</v>
      </c>
      <c r="J660" s="81" t="s">
        <v>180</v>
      </c>
      <c r="K660" s="81" t="s">
        <v>184</v>
      </c>
      <c r="L660" s="81" t="s">
        <v>276</v>
      </c>
    </row>
    <row r="661" spans="1:12" x14ac:dyDescent="0.15">
      <c r="A661" s="80">
        <v>660</v>
      </c>
      <c r="B661" s="81" t="s">
        <v>1288</v>
      </c>
      <c r="C661" s="81" t="s">
        <v>965</v>
      </c>
      <c r="D661" s="81" t="s">
        <v>267</v>
      </c>
      <c r="E661" s="81" t="s">
        <v>923</v>
      </c>
      <c r="F661" s="81" t="s">
        <v>269</v>
      </c>
      <c r="G661" s="82">
        <v>52.91</v>
      </c>
      <c r="H661" s="83">
        <v>2275.13</v>
      </c>
      <c r="I661" s="83">
        <v>2275.13</v>
      </c>
      <c r="J661" s="81" t="s">
        <v>181</v>
      </c>
      <c r="K661" s="81" t="s">
        <v>184</v>
      </c>
      <c r="L661" s="81" t="s">
        <v>276</v>
      </c>
    </row>
    <row r="662" spans="1:12" x14ac:dyDescent="0.15">
      <c r="A662" s="80">
        <v>661</v>
      </c>
      <c r="B662" s="81" t="s">
        <v>1289</v>
      </c>
      <c r="C662" s="81" t="s">
        <v>965</v>
      </c>
      <c r="D662" s="81" t="s">
        <v>267</v>
      </c>
      <c r="E662" s="81" t="s">
        <v>925</v>
      </c>
      <c r="F662" s="81" t="s">
        <v>285</v>
      </c>
      <c r="G662" s="82">
        <v>42.07</v>
      </c>
      <c r="H662" s="83">
        <v>1809.01</v>
      </c>
      <c r="I662" s="83">
        <v>1809.01</v>
      </c>
      <c r="J662" s="81" t="s">
        <v>186</v>
      </c>
      <c r="K662" s="81" t="s">
        <v>184</v>
      </c>
      <c r="L662" s="81" t="s">
        <v>287</v>
      </c>
    </row>
    <row r="663" spans="1:12" x14ac:dyDescent="0.15">
      <c r="A663" s="80">
        <v>662</v>
      </c>
      <c r="B663" s="81" t="s">
        <v>1290</v>
      </c>
      <c r="C663" s="81" t="s">
        <v>965</v>
      </c>
      <c r="D663" s="81" t="s">
        <v>267</v>
      </c>
      <c r="E663" s="81" t="s">
        <v>927</v>
      </c>
      <c r="F663" s="81" t="s">
        <v>285</v>
      </c>
      <c r="G663" s="82">
        <v>41.43</v>
      </c>
      <c r="H663" s="83">
        <v>1781.49</v>
      </c>
      <c r="I663" s="83">
        <v>1781.49</v>
      </c>
      <c r="J663" s="81" t="s">
        <v>183</v>
      </c>
      <c r="K663" s="81" t="s">
        <v>184</v>
      </c>
      <c r="L663" s="81" t="s">
        <v>287</v>
      </c>
    </row>
    <row r="664" spans="1:12" x14ac:dyDescent="0.15">
      <c r="A664" s="80">
        <v>663</v>
      </c>
      <c r="B664" s="81" t="s">
        <v>1291</v>
      </c>
      <c r="C664" s="81" t="s">
        <v>965</v>
      </c>
      <c r="D664" s="81" t="s">
        <v>267</v>
      </c>
      <c r="E664" s="81" t="s">
        <v>929</v>
      </c>
      <c r="F664" s="81" t="s">
        <v>269</v>
      </c>
      <c r="G664" s="82">
        <v>58.02</v>
      </c>
      <c r="H664" s="83">
        <v>2494.86</v>
      </c>
      <c r="I664" s="83">
        <v>2494.86</v>
      </c>
      <c r="J664" s="81" t="s">
        <v>985</v>
      </c>
      <c r="K664" s="81" t="s">
        <v>187</v>
      </c>
      <c r="L664" s="81" t="s">
        <v>272</v>
      </c>
    </row>
    <row r="665" spans="1:12" x14ac:dyDescent="0.15">
      <c r="A665" s="80">
        <v>664</v>
      </c>
      <c r="B665" s="81" t="s">
        <v>1292</v>
      </c>
      <c r="C665" s="81" t="s">
        <v>965</v>
      </c>
      <c r="D665" s="81" t="s">
        <v>267</v>
      </c>
      <c r="E665" s="81" t="s">
        <v>931</v>
      </c>
      <c r="F665" s="81" t="s">
        <v>269</v>
      </c>
      <c r="G665" s="82">
        <v>58.02</v>
      </c>
      <c r="H665" s="83">
        <v>2494.86</v>
      </c>
      <c r="I665" s="83">
        <v>2494.86</v>
      </c>
      <c r="J665" s="81" t="s">
        <v>966</v>
      </c>
      <c r="K665" s="81" t="s">
        <v>187</v>
      </c>
      <c r="L665" s="81" t="s">
        <v>272</v>
      </c>
    </row>
    <row r="666" spans="1:12" x14ac:dyDescent="0.15">
      <c r="A666" s="80">
        <v>665</v>
      </c>
      <c r="B666" s="81" t="s">
        <v>1293</v>
      </c>
      <c r="C666" s="81" t="s">
        <v>965</v>
      </c>
      <c r="D666" s="81" t="s">
        <v>267</v>
      </c>
      <c r="E666" s="81" t="s">
        <v>933</v>
      </c>
      <c r="F666" s="81" t="s">
        <v>285</v>
      </c>
      <c r="G666" s="82">
        <v>41.43</v>
      </c>
      <c r="H666" s="83">
        <v>1781.49</v>
      </c>
      <c r="I666" s="83">
        <v>1781.49</v>
      </c>
      <c r="J666" s="81" t="s">
        <v>185</v>
      </c>
      <c r="K666" s="81" t="s">
        <v>275</v>
      </c>
      <c r="L666" s="81" t="s">
        <v>287</v>
      </c>
    </row>
    <row r="667" spans="1:12" x14ac:dyDescent="0.15">
      <c r="A667" s="80">
        <v>666</v>
      </c>
      <c r="B667" s="81" t="s">
        <v>1294</v>
      </c>
      <c r="C667" s="81" t="s">
        <v>965</v>
      </c>
      <c r="D667" s="81" t="s">
        <v>267</v>
      </c>
      <c r="E667" s="81" t="s">
        <v>935</v>
      </c>
      <c r="F667" s="81" t="s">
        <v>285</v>
      </c>
      <c r="G667" s="82">
        <v>42.07</v>
      </c>
      <c r="H667" s="83">
        <v>1809.01</v>
      </c>
      <c r="I667" s="83">
        <v>1809.01</v>
      </c>
      <c r="J667" s="81" t="s">
        <v>188</v>
      </c>
      <c r="K667" s="81" t="s">
        <v>275</v>
      </c>
      <c r="L667" s="81" t="s">
        <v>287</v>
      </c>
    </row>
    <row r="668" spans="1:12" x14ac:dyDescent="0.15">
      <c r="A668" s="80">
        <v>667</v>
      </c>
      <c r="B668" s="81" t="s">
        <v>1295</v>
      </c>
      <c r="C668" s="81" t="s">
        <v>965</v>
      </c>
      <c r="D668" s="81" t="s">
        <v>267</v>
      </c>
      <c r="E668" s="81" t="s">
        <v>937</v>
      </c>
      <c r="F668" s="81" t="s">
        <v>269</v>
      </c>
      <c r="G668" s="82">
        <v>52.91</v>
      </c>
      <c r="H668" s="83">
        <v>2275.13</v>
      </c>
      <c r="I668" s="83">
        <v>2275.13</v>
      </c>
      <c r="J668" s="81" t="s">
        <v>180</v>
      </c>
      <c r="K668" s="81" t="s">
        <v>275</v>
      </c>
      <c r="L668" s="81" t="s">
        <v>276</v>
      </c>
    </row>
    <row r="669" spans="1:12" x14ac:dyDescent="0.15">
      <c r="A669" s="80">
        <v>668</v>
      </c>
      <c r="B669" s="81" t="s">
        <v>1296</v>
      </c>
      <c r="C669" s="81" t="s">
        <v>965</v>
      </c>
      <c r="D669" s="81" t="s">
        <v>267</v>
      </c>
      <c r="E669" s="81" t="s">
        <v>939</v>
      </c>
      <c r="F669" s="81" t="s">
        <v>269</v>
      </c>
      <c r="G669" s="82">
        <v>52.91</v>
      </c>
      <c r="H669" s="83">
        <v>2275.13</v>
      </c>
      <c r="I669" s="83">
        <v>2275.13</v>
      </c>
      <c r="J669" s="81" t="s">
        <v>181</v>
      </c>
      <c r="K669" s="81" t="s">
        <v>275</v>
      </c>
      <c r="L669" s="81" t="s">
        <v>276</v>
      </c>
    </row>
    <row r="670" spans="1:12" x14ac:dyDescent="0.15">
      <c r="A670" s="80">
        <v>669</v>
      </c>
      <c r="B670" s="81" t="s">
        <v>1297</v>
      </c>
      <c r="C670" s="81" t="s">
        <v>965</v>
      </c>
      <c r="D670" s="81" t="s">
        <v>267</v>
      </c>
      <c r="E670" s="81" t="s">
        <v>941</v>
      </c>
      <c r="F670" s="81" t="s">
        <v>269</v>
      </c>
      <c r="G670" s="82">
        <v>61.94</v>
      </c>
      <c r="H670" s="83">
        <v>2663.42</v>
      </c>
      <c r="I670" s="83">
        <v>2663.42</v>
      </c>
      <c r="J670" s="81" t="s">
        <v>972</v>
      </c>
      <c r="K670" s="81" t="s">
        <v>291</v>
      </c>
      <c r="L670" s="81" t="s">
        <v>272</v>
      </c>
    </row>
    <row r="671" spans="1:12" x14ac:dyDescent="0.15">
      <c r="A671" s="80">
        <v>670</v>
      </c>
      <c r="B671" s="81" t="s">
        <v>1298</v>
      </c>
      <c r="C671" s="81" t="s">
        <v>965</v>
      </c>
      <c r="D671" s="81" t="s">
        <v>267</v>
      </c>
      <c r="E671" s="81" t="s">
        <v>943</v>
      </c>
      <c r="F671" s="81" t="s">
        <v>269</v>
      </c>
      <c r="G671" s="82">
        <v>52.91</v>
      </c>
      <c r="H671" s="83">
        <v>2275.13</v>
      </c>
      <c r="I671" s="83">
        <v>2275.13</v>
      </c>
      <c r="J671" s="81" t="s">
        <v>180</v>
      </c>
      <c r="K671" s="81" t="s">
        <v>182</v>
      </c>
      <c r="L671" s="81" t="s">
        <v>276</v>
      </c>
    </row>
    <row r="672" spans="1:12" x14ac:dyDescent="0.15">
      <c r="A672" s="80">
        <v>671</v>
      </c>
      <c r="B672" s="81" t="s">
        <v>1299</v>
      </c>
      <c r="C672" s="81" t="s">
        <v>965</v>
      </c>
      <c r="D672" s="81" t="s">
        <v>267</v>
      </c>
      <c r="E672" s="81" t="s">
        <v>945</v>
      </c>
      <c r="F672" s="81" t="s">
        <v>269</v>
      </c>
      <c r="G672" s="82">
        <v>52.91</v>
      </c>
      <c r="H672" s="83">
        <v>2275.13</v>
      </c>
      <c r="I672" s="83">
        <v>2275.13</v>
      </c>
      <c r="J672" s="81" t="s">
        <v>181</v>
      </c>
      <c r="K672" s="81" t="s">
        <v>182</v>
      </c>
      <c r="L672" s="81" t="s">
        <v>276</v>
      </c>
    </row>
    <row r="673" spans="1:12" x14ac:dyDescent="0.15">
      <c r="A673" s="80">
        <v>672</v>
      </c>
      <c r="B673" s="81" t="s">
        <v>1300</v>
      </c>
      <c r="C673" s="81" t="s">
        <v>965</v>
      </c>
      <c r="D673" s="81" t="s">
        <v>267</v>
      </c>
      <c r="E673" s="81" t="s">
        <v>947</v>
      </c>
      <c r="F673" s="81" t="s">
        <v>269</v>
      </c>
      <c r="G673" s="82">
        <v>52.91</v>
      </c>
      <c r="H673" s="83">
        <v>2275.13</v>
      </c>
      <c r="I673" s="83">
        <v>2275.13</v>
      </c>
      <c r="J673" s="81" t="s">
        <v>180</v>
      </c>
      <c r="K673" s="81" t="s">
        <v>182</v>
      </c>
      <c r="L673" s="81" t="s">
        <v>276</v>
      </c>
    </row>
    <row r="674" spans="1:12" x14ac:dyDescent="0.15">
      <c r="A674" s="80">
        <v>673</v>
      </c>
      <c r="B674" s="81" t="s">
        <v>1301</v>
      </c>
      <c r="C674" s="81" t="s">
        <v>965</v>
      </c>
      <c r="D674" s="81" t="s">
        <v>267</v>
      </c>
      <c r="E674" s="81" t="s">
        <v>949</v>
      </c>
      <c r="F674" s="81" t="s">
        <v>269</v>
      </c>
      <c r="G674" s="82">
        <v>52.93</v>
      </c>
      <c r="H674" s="83">
        <v>2275.9899999999998</v>
      </c>
      <c r="I674" s="83">
        <v>2275.9899999999998</v>
      </c>
      <c r="J674" s="81" t="s">
        <v>180</v>
      </c>
      <c r="K674" s="81" t="s">
        <v>182</v>
      </c>
      <c r="L674" s="81" t="s">
        <v>276</v>
      </c>
    </row>
    <row r="675" spans="1:12" x14ac:dyDescent="0.15">
      <c r="A675" s="80">
        <v>674</v>
      </c>
      <c r="B675" s="81" t="s">
        <v>1302</v>
      </c>
      <c r="C675" s="81" t="s">
        <v>965</v>
      </c>
      <c r="D675" s="81" t="s">
        <v>267</v>
      </c>
      <c r="E675" s="81" t="s">
        <v>951</v>
      </c>
      <c r="F675" s="81" t="s">
        <v>269</v>
      </c>
      <c r="G675" s="82">
        <v>52.91</v>
      </c>
      <c r="H675" s="83">
        <v>2275.13</v>
      </c>
      <c r="I675" s="83">
        <v>2275.13</v>
      </c>
      <c r="J675" s="81" t="s">
        <v>181</v>
      </c>
      <c r="K675" s="81" t="s">
        <v>182</v>
      </c>
      <c r="L675" s="81" t="s">
        <v>276</v>
      </c>
    </row>
    <row r="676" spans="1:12" x14ac:dyDescent="0.15">
      <c r="A676" s="80">
        <v>675</v>
      </c>
      <c r="B676" s="81" t="s">
        <v>1303</v>
      </c>
      <c r="C676" s="81" t="s">
        <v>965</v>
      </c>
      <c r="D676" s="81" t="s">
        <v>267</v>
      </c>
      <c r="E676" s="81" t="s">
        <v>953</v>
      </c>
      <c r="F676" s="81" t="s">
        <v>269</v>
      </c>
      <c r="G676" s="82">
        <v>61.94</v>
      </c>
      <c r="H676" s="83">
        <v>2663.42</v>
      </c>
      <c r="I676" s="83">
        <v>2663.42</v>
      </c>
      <c r="J676" s="81" t="s">
        <v>979</v>
      </c>
      <c r="K676" s="81" t="s">
        <v>298</v>
      </c>
      <c r="L676" s="81" t="s">
        <v>272</v>
      </c>
    </row>
    <row r="677" spans="1:12" x14ac:dyDescent="0.15">
      <c r="A677" s="80">
        <v>676</v>
      </c>
      <c r="B677" s="81" t="s">
        <v>1304</v>
      </c>
      <c r="C677" s="81" t="s">
        <v>965</v>
      </c>
      <c r="D677" s="81" t="s">
        <v>267</v>
      </c>
      <c r="E677" s="81" t="s">
        <v>955</v>
      </c>
      <c r="F677" s="81" t="s">
        <v>269</v>
      </c>
      <c r="G677" s="82">
        <v>52.91</v>
      </c>
      <c r="H677" s="83">
        <v>2275.13</v>
      </c>
      <c r="I677" s="83">
        <v>2275.13</v>
      </c>
      <c r="J677" s="81" t="s">
        <v>180</v>
      </c>
      <c r="K677" s="81" t="s">
        <v>184</v>
      </c>
      <c r="L677" s="81" t="s">
        <v>276</v>
      </c>
    </row>
    <row r="678" spans="1:12" x14ac:dyDescent="0.15">
      <c r="A678" s="80">
        <v>677</v>
      </c>
      <c r="B678" s="81" t="s">
        <v>1305</v>
      </c>
      <c r="C678" s="81" t="s">
        <v>965</v>
      </c>
      <c r="D678" s="81" t="s">
        <v>267</v>
      </c>
      <c r="E678" s="81" t="s">
        <v>957</v>
      </c>
      <c r="F678" s="81" t="s">
        <v>269</v>
      </c>
      <c r="G678" s="82">
        <v>52.91</v>
      </c>
      <c r="H678" s="83">
        <v>2275.13</v>
      </c>
      <c r="I678" s="83">
        <v>2275.13</v>
      </c>
      <c r="J678" s="81" t="s">
        <v>181</v>
      </c>
      <c r="K678" s="81" t="s">
        <v>184</v>
      </c>
      <c r="L678" s="81" t="s">
        <v>276</v>
      </c>
    </row>
    <row r="679" spans="1:12" x14ac:dyDescent="0.15">
      <c r="A679" s="80">
        <v>678</v>
      </c>
      <c r="B679" s="81" t="s">
        <v>1306</v>
      </c>
      <c r="C679" s="81" t="s">
        <v>965</v>
      </c>
      <c r="D679" s="81" t="s">
        <v>267</v>
      </c>
      <c r="E679" s="81" t="s">
        <v>959</v>
      </c>
      <c r="F679" s="81" t="s">
        <v>285</v>
      </c>
      <c r="G679" s="82">
        <v>42.07</v>
      </c>
      <c r="H679" s="83">
        <v>1809.01</v>
      </c>
      <c r="I679" s="83">
        <v>1809.01</v>
      </c>
      <c r="J679" s="81" t="s">
        <v>186</v>
      </c>
      <c r="K679" s="81" t="s">
        <v>184</v>
      </c>
      <c r="L679" s="81" t="s">
        <v>287</v>
      </c>
    </row>
    <row r="680" spans="1:12" x14ac:dyDescent="0.15">
      <c r="A680" s="80">
        <v>679</v>
      </c>
      <c r="B680" s="81" t="s">
        <v>1307</v>
      </c>
      <c r="C680" s="81" t="s">
        <v>965</v>
      </c>
      <c r="D680" s="81" t="s">
        <v>267</v>
      </c>
      <c r="E680" s="81" t="s">
        <v>961</v>
      </c>
      <c r="F680" s="81" t="s">
        <v>285</v>
      </c>
      <c r="G680" s="82">
        <v>41.43</v>
      </c>
      <c r="H680" s="83">
        <v>1781.49</v>
      </c>
      <c r="I680" s="83">
        <v>1781.49</v>
      </c>
      <c r="J680" s="81" t="s">
        <v>183</v>
      </c>
      <c r="K680" s="81" t="s">
        <v>184</v>
      </c>
      <c r="L680" s="81" t="s">
        <v>287</v>
      </c>
    </row>
    <row r="681" spans="1:12" x14ac:dyDescent="0.15">
      <c r="A681" s="80">
        <v>680</v>
      </c>
      <c r="B681" s="81" t="s">
        <v>1308</v>
      </c>
      <c r="C681" s="81" t="s">
        <v>965</v>
      </c>
      <c r="D681" s="81" t="s">
        <v>267</v>
      </c>
      <c r="E681" s="81" t="s">
        <v>963</v>
      </c>
      <c r="F681" s="81" t="s">
        <v>269</v>
      </c>
      <c r="G681" s="82">
        <v>58.02</v>
      </c>
      <c r="H681" s="83">
        <v>2494.86</v>
      </c>
      <c r="I681" s="83">
        <v>2494.86</v>
      </c>
      <c r="J681" s="81" t="s">
        <v>985</v>
      </c>
      <c r="K681" s="81" t="s">
        <v>187</v>
      </c>
      <c r="L681" s="81" t="s">
        <v>272</v>
      </c>
    </row>
    <row r="682" spans="1:12" x14ac:dyDescent="0.15">
      <c r="A682" s="80">
        <v>681</v>
      </c>
      <c r="B682" s="81" t="s">
        <v>1309</v>
      </c>
      <c r="C682" s="81" t="s">
        <v>1310</v>
      </c>
      <c r="D682" s="81" t="s">
        <v>267</v>
      </c>
      <c r="E682" s="81" t="s">
        <v>268</v>
      </c>
      <c r="F682" s="81" t="s">
        <v>269</v>
      </c>
      <c r="G682" s="82">
        <v>58.02</v>
      </c>
      <c r="H682" s="83">
        <v>2494.86</v>
      </c>
      <c r="I682" s="83">
        <v>2494.86</v>
      </c>
      <c r="J682" s="81" t="s">
        <v>966</v>
      </c>
      <c r="K682" s="81" t="s">
        <v>187</v>
      </c>
      <c r="L682" s="81" t="s">
        <v>272</v>
      </c>
    </row>
    <row r="683" spans="1:12" x14ac:dyDescent="0.15">
      <c r="A683" s="80">
        <v>682</v>
      </c>
      <c r="B683" s="81" t="s">
        <v>1311</v>
      </c>
      <c r="C683" s="81" t="s">
        <v>1310</v>
      </c>
      <c r="D683" s="81" t="s">
        <v>267</v>
      </c>
      <c r="E683" s="81" t="s">
        <v>274</v>
      </c>
      <c r="F683" s="81" t="s">
        <v>285</v>
      </c>
      <c r="G683" s="82">
        <v>41.43</v>
      </c>
      <c r="H683" s="83">
        <v>1781.49</v>
      </c>
      <c r="I683" s="83">
        <v>1781.49</v>
      </c>
      <c r="J683" s="81" t="s">
        <v>185</v>
      </c>
      <c r="K683" s="81" t="s">
        <v>275</v>
      </c>
      <c r="L683" s="81" t="s">
        <v>287</v>
      </c>
    </row>
    <row r="684" spans="1:12" x14ac:dyDescent="0.15">
      <c r="A684" s="80">
        <v>683</v>
      </c>
      <c r="B684" s="81" t="s">
        <v>1312</v>
      </c>
      <c r="C684" s="81" t="s">
        <v>1310</v>
      </c>
      <c r="D684" s="81" t="s">
        <v>267</v>
      </c>
      <c r="E684" s="81" t="s">
        <v>278</v>
      </c>
      <c r="F684" s="81" t="s">
        <v>285</v>
      </c>
      <c r="G684" s="82">
        <v>42.07</v>
      </c>
      <c r="H684" s="83">
        <v>1809.01</v>
      </c>
      <c r="I684" s="83">
        <v>1809.01</v>
      </c>
      <c r="J684" s="81" t="s">
        <v>188</v>
      </c>
      <c r="K684" s="81" t="s">
        <v>275</v>
      </c>
      <c r="L684" s="81" t="s">
        <v>287</v>
      </c>
    </row>
    <row r="685" spans="1:12" x14ac:dyDescent="0.15">
      <c r="A685" s="80">
        <v>684</v>
      </c>
      <c r="B685" s="81" t="s">
        <v>1313</v>
      </c>
      <c r="C685" s="81" t="s">
        <v>1310</v>
      </c>
      <c r="D685" s="81" t="s">
        <v>267</v>
      </c>
      <c r="E685" s="81" t="s">
        <v>280</v>
      </c>
      <c r="F685" s="81" t="s">
        <v>269</v>
      </c>
      <c r="G685" s="82">
        <v>52.91</v>
      </c>
      <c r="H685" s="83">
        <v>2275.13</v>
      </c>
      <c r="I685" s="83">
        <v>2275.13</v>
      </c>
      <c r="J685" s="81" t="s">
        <v>180</v>
      </c>
      <c r="K685" s="81" t="s">
        <v>275</v>
      </c>
      <c r="L685" s="81" t="s">
        <v>276</v>
      </c>
    </row>
    <row r="686" spans="1:12" x14ac:dyDescent="0.15">
      <c r="A686" s="80">
        <v>685</v>
      </c>
      <c r="B686" s="81" t="s">
        <v>1314</v>
      </c>
      <c r="C686" s="81" t="s">
        <v>1310</v>
      </c>
      <c r="D686" s="81" t="s">
        <v>267</v>
      </c>
      <c r="E686" s="81" t="s">
        <v>282</v>
      </c>
      <c r="F686" s="81" t="s">
        <v>269</v>
      </c>
      <c r="G686" s="82">
        <v>52.91</v>
      </c>
      <c r="H686" s="83">
        <v>2275.13</v>
      </c>
      <c r="I686" s="83">
        <v>2275.13</v>
      </c>
      <c r="J686" s="81" t="s">
        <v>181</v>
      </c>
      <c r="K686" s="81" t="s">
        <v>275</v>
      </c>
      <c r="L686" s="81" t="s">
        <v>276</v>
      </c>
    </row>
    <row r="687" spans="1:12" x14ac:dyDescent="0.15">
      <c r="A687" s="80">
        <v>686</v>
      </c>
      <c r="B687" s="81" t="s">
        <v>1315</v>
      </c>
      <c r="C687" s="81" t="s">
        <v>1310</v>
      </c>
      <c r="D687" s="81" t="s">
        <v>267</v>
      </c>
      <c r="E687" s="81" t="s">
        <v>284</v>
      </c>
      <c r="F687" s="81" t="s">
        <v>269</v>
      </c>
      <c r="G687" s="82">
        <v>61.95</v>
      </c>
      <c r="H687" s="83">
        <v>2663.85</v>
      </c>
      <c r="I687" s="83">
        <v>2663.85</v>
      </c>
      <c r="J687" s="81" t="s">
        <v>972</v>
      </c>
      <c r="K687" s="81" t="s">
        <v>291</v>
      </c>
      <c r="L687" s="81" t="s">
        <v>272</v>
      </c>
    </row>
    <row r="688" spans="1:12" x14ac:dyDescent="0.15">
      <c r="A688" s="80">
        <v>687</v>
      </c>
      <c r="B688" s="81" t="s">
        <v>1316</v>
      </c>
      <c r="C688" s="81" t="s">
        <v>1310</v>
      </c>
      <c r="D688" s="81" t="s">
        <v>267</v>
      </c>
      <c r="E688" s="81" t="s">
        <v>289</v>
      </c>
      <c r="F688" s="81" t="s">
        <v>269</v>
      </c>
      <c r="G688" s="82">
        <v>52.91</v>
      </c>
      <c r="H688" s="83">
        <v>2275.13</v>
      </c>
      <c r="I688" s="83">
        <v>2275.13</v>
      </c>
      <c r="J688" s="81" t="s">
        <v>180</v>
      </c>
      <c r="K688" s="81" t="s">
        <v>182</v>
      </c>
      <c r="L688" s="81" t="s">
        <v>276</v>
      </c>
    </row>
    <row r="689" spans="1:14" x14ac:dyDescent="0.15">
      <c r="A689" s="80">
        <v>688</v>
      </c>
      <c r="B689" s="81" t="s">
        <v>1317</v>
      </c>
      <c r="C689" s="81" t="s">
        <v>1310</v>
      </c>
      <c r="D689" s="81" t="s">
        <v>267</v>
      </c>
      <c r="E689" s="81" t="s">
        <v>293</v>
      </c>
      <c r="F689" s="81" t="s">
        <v>269</v>
      </c>
      <c r="G689" s="82">
        <v>52.91</v>
      </c>
      <c r="H689" s="83">
        <v>2275.13</v>
      </c>
      <c r="I689" s="83">
        <v>2275.13</v>
      </c>
      <c r="J689" s="81" t="s">
        <v>181</v>
      </c>
      <c r="K689" s="81" t="s">
        <v>182</v>
      </c>
      <c r="L689" s="81" t="s">
        <v>276</v>
      </c>
    </row>
    <row r="690" spans="1:14" x14ac:dyDescent="0.15">
      <c r="A690" s="80">
        <v>689</v>
      </c>
      <c r="B690" s="81" t="s">
        <v>1318</v>
      </c>
      <c r="C690" s="81" t="s">
        <v>1310</v>
      </c>
      <c r="D690" s="81" t="s">
        <v>267</v>
      </c>
      <c r="E690" s="81" t="s">
        <v>296</v>
      </c>
      <c r="F690" s="81" t="s">
        <v>269</v>
      </c>
      <c r="G690" s="82">
        <v>52.91</v>
      </c>
      <c r="H690" s="83">
        <v>2275.13</v>
      </c>
      <c r="I690" s="83">
        <v>2275.13</v>
      </c>
      <c r="J690" s="81" t="s">
        <v>180</v>
      </c>
      <c r="K690" s="81" t="s">
        <v>182</v>
      </c>
      <c r="L690" s="81" t="s">
        <v>276</v>
      </c>
    </row>
    <row r="691" spans="1:14" x14ac:dyDescent="0.15">
      <c r="A691" s="80">
        <v>690</v>
      </c>
      <c r="B691" s="81" t="s">
        <v>1319</v>
      </c>
      <c r="C691" s="81" t="s">
        <v>1310</v>
      </c>
      <c r="D691" s="81" t="s">
        <v>267</v>
      </c>
      <c r="E691" s="81" t="s">
        <v>300</v>
      </c>
      <c r="F691" s="81" t="s">
        <v>269</v>
      </c>
      <c r="G691" s="82">
        <v>52.94</v>
      </c>
      <c r="H691" s="83">
        <v>2276.42</v>
      </c>
      <c r="I691" s="83">
        <v>2276.42</v>
      </c>
      <c r="J691" s="81" t="s">
        <v>180</v>
      </c>
      <c r="K691" s="81" t="s">
        <v>182</v>
      </c>
      <c r="L691" s="81" t="s">
        <v>276</v>
      </c>
    </row>
    <row r="692" spans="1:14" ht="27.95" customHeight="1" x14ac:dyDescent="0.15">
      <c r="A692" s="80">
        <v>691</v>
      </c>
      <c r="B692" s="81" t="s">
        <v>1320</v>
      </c>
      <c r="C692" s="81" t="s">
        <v>1310</v>
      </c>
      <c r="D692" s="81" t="s">
        <v>267</v>
      </c>
      <c r="E692" s="81" t="s">
        <v>302</v>
      </c>
      <c r="F692" s="81" t="s">
        <v>269</v>
      </c>
      <c r="G692" s="82">
        <v>52.91</v>
      </c>
      <c r="H692" s="83">
        <v>2275.13</v>
      </c>
      <c r="I692" s="83">
        <v>2275.13</v>
      </c>
      <c r="J692" s="81" t="s">
        <v>181</v>
      </c>
      <c r="K692" s="81" t="s">
        <v>182</v>
      </c>
      <c r="L692" s="81" t="s">
        <v>276</v>
      </c>
    </row>
    <row r="693" spans="1:14" ht="27.95" customHeight="1" x14ac:dyDescent="0.15">
      <c r="A693" s="80">
        <v>692</v>
      </c>
      <c r="B693" s="81" t="s">
        <v>1321</v>
      </c>
      <c r="C693" s="81" t="s">
        <v>1310</v>
      </c>
      <c r="D693" s="81" t="s">
        <v>267</v>
      </c>
      <c r="E693" s="81" t="s">
        <v>304</v>
      </c>
      <c r="F693" s="81" t="s">
        <v>269</v>
      </c>
      <c r="G693" s="82">
        <v>61.95</v>
      </c>
      <c r="H693" s="83">
        <v>2663.85</v>
      </c>
      <c r="I693" s="83">
        <v>2663.85</v>
      </c>
      <c r="J693" s="81" t="s">
        <v>979</v>
      </c>
      <c r="K693" s="81" t="s">
        <v>298</v>
      </c>
      <c r="L693" s="81" t="s">
        <v>272</v>
      </c>
    </row>
    <row r="694" spans="1:14" ht="27.95" customHeight="1" x14ac:dyDescent="0.15">
      <c r="A694" s="80">
        <v>693</v>
      </c>
      <c r="B694" s="81" t="s">
        <v>1322</v>
      </c>
      <c r="C694" s="81" t="s">
        <v>1310</v>
      </c>
      <c r="D694" s="81" t="s">
        <v>267</v>
      </c>
      <c r="E694" s="81" t="s">
        <v>306</v>
      </c>
      <c r="F694" s="81" t="s">
        <v>269</v>
      </c>
      <c r="G694" s="82">
        <v>52.91</v>
      </c>
      <c r="H694" s="83">
        <v>2275.13</v>
      </c>
      <c r="I694" s="83">
        <v>2275.13</v>
      </c>
      <c r="J694" s="81" t="s">
        <v>180</v>
      </c>
      <c r="K694" s="81" t="s">
        <v>184</v>
      </c>
      <c r="L694" s="81" t="s">
        <v>276</v>
      </c>
    </row>
    <row r="695" spans="1:14" ht="27.95" customHeight="1" x14ac:dyDescent="0.15">
      <c r="A695" s="80">
        <v>694</v>
      </c>
      <c r="B695" s="81" t="s">
        <v>1323</v>
      </c>
      <c r="C695" s="81" t="s">
        <v>1310</v>
      </c>
      <c r="D695" s="81" t="s">
        <v>267</v>
      </c>
      <c r="E695" s="81" t="s">
        <v>308</v>
      </c>
      <c r="F695" s="81" t="s">
        <v>269</v>
      </c>
      <c r="G695" s="82">
        <v>52.91</v>
      </c>
      <c r="H695" s="83">
        <v>2275.13</v>
      </c>
      <c r="I695" s="83">
        <v>2275.13</v>
      </c>
      <c r="J695" s="81" t="s">
        <v>181</v>
      </c>
      <c r="K695" s="81" t="s">
        <v>184</v>
      </c>
      <c r="L695" s="81" t="s">
        <v>276</v>
      </c>
    </row>
    <row r="696" spans="1:14" ht="27.95" customHeight="1" x14ac:dyDescent="0.15">
      <c r="A696" s="80">
        <v>695</v>
      </c>
      <c r="B696" s="81" t="s">
        <v>1324</v>
      </c>
      <c r="C696" s="81" t="s">
        <v>1310</v>
      </c>
      <c r="D696" s="81" t="s">
        <v>267</v>
      </c>
      <c r="E696" s="81" t="s">
        <v>310</v>
      </c>
      <c r="F696" s="81" t="s">
        <v>285</v>
      </c>
      <c r="G696" s="82">
        <v>42.07</v>
      </c>
      <c r="H696" s="83">
        <v>1809.01</v>
      </c>
      <c r="I696" s="83">
        <v>1809.01</v>
      </c>
      <c r="J696" s="81" t="s">
        <v>186</v>
      </c>
      <c r="K696" s="81" t="s">
        <v>184</v>
      </c>
      <c r="L696" s="81" t="s">
        <v>287</v>
      </c>
    </row>
    <row r="697" spans="1:14" ht="27.95" customHeight="1" x14ac:dyDescent="0.15">
      <c r="A697" s="80">
        <v>696</v>
      </c>
      <c r="B697" s="81" t="s">
        <v>1325</v>
      </c>
      <c r="C697" s="81" t="s">
        <v>1310</v>
      </c>
      <c r="D697" s="81" t="s">
        <v>267</v>
      </c>
      <c r="E697" s="81" t="s">
        <v>312</v>
      </c>
      <c r="F697" s="81" t="s">
        <v>285</v>
      </c>
      <c r="G697" s="82">
        <v>41.43</v>
      </c>
      <c r="H697" s="83">
        <v>1781.49</v>
      </c>
      <c r="I697" s="83">
        <v>1781.49</v>
      </c>
      <c r="J697" s="81" t="s">
        <v>183</v>
      </c>
      <c r="K697" s="81" t="s">
        <v>184</v>
      </c>
      <c r="L697" s="81" t="s">
        <v>287</v>
      </c>
    </row>
    <row r="698" spans="1:14" ht="27.95" customHeight="1" x14ac:dyDescent="0.15">
      <c r="A698" s="80">
        <v>697</v>
      </c>
      <c r="B698" s="81" t="s">
        <v>1326</v>
      </c>
      <c r="C698" s="81" t="s">
        <v>1310</v>
      </c>
      <c r="D698" s="81" t="s">
        <v>267</v>
      </c>
      <c r="E698" s="81" t="s">
        <v>316</v>
      </c>
      <c r="F698" s="81" t="s">
        <v>269</v>
      </c>
      <c r="G698" s="82">
        <v>58.02</v>
      </c>
      <c r="H698" s="83">
        <v>2494.86</v>
      </c>
      <c r="I698" s="83">
        <v>2494.86</v>
      </c>
      <c r="J698" s="81" t="s">
        <v>985</v>
      </c>
      <c r="K698" s="81" t="s">
        <v>187</v>
      </c>
      <c r="L698" s="81" t="s">
        <v>272</v>
      </c>
    </row>
    <row r="699" spans="1:14" ht="27.95" customHeight="1" x14ac:dyDescent="0.15">
      <c r="A699" s="80">
        <v>698</v>
      </c>
      <c r="B699" s="81" t="s">
        <v>1327</v>
      </c>
      <c r="C699" s="81" t="s">
        <v>1310</v>
      </c>
      <c r="D699" s="81" t="s">
        <v>267</v>
      </c>
      <c r="E699" s="81" t="s">
        <v>319</v>
      </c>
      <c r="F699" s="81" t="s">
        <v>269</v>
      </c>
      <c r="G699" s="82">
        <v>58.02</v>
      </c>
      <c r="H699" s="83">
        <v>2494.86</v>
      </c>
      <c r="I699" s="83">
        <v>2494.86</v>
      </c>
      <c r="J699" s="81" t="s">
        <v>966</v>
      </c>
      <c r="K699" s="81" t="s">
        <v>187</v>
      </c>
      <c r="L699" s="81" t="s">
        <v>272</v>
      </c>
    </row>
    <row r="700" spans="1:14" ht="27.95" customHeight="1" x14ac:dyDescent="0.15">
      <c r="A700" s="80">
        <v>699</v>
      </c>
      <c r="B700" s="81" t="s">
        <v>1328</v>
      </c>
      <c r="C700" s="81" t="s">
        <v>1310</v>
      </c>
      <c r="D700" s="81" t="s">
        <v>267</v>
      </c>
      <c r="E700" s="81" t="s">
        <v>321</v>
      </c>
      <c r="F700" s="81" t="s">
        <v>285</v>
      </c>
      <c r="G700" s="82">
        <v>41.43</v>
      </c>
      <c r="H700" s="83">
        <v>1781.49</v>
      </c>
      <c r="I700" s="83">
        <v>1781.49</v>
      </c>
      <c r="J700" s="81" t="s">
        <v>185</v>
      </c>
      <c r="K700" s="81" t="s">
        <v>275</v>
      </c>
      <c r="L700" s="81" t="s">
        <v>287</v>
      </c>
    </row>
    <row r="701" spans="1:14" ht="27.95" customHeight="1" x14ac:dyDescent="0.15">
      <c r="A701" s="80">
        <v>700</v>
      </c>
      <c r="B701" s="81" t="s">
        <v>1329</v>
      </c>
      <c r="C701" s="81" t="s">
        <v>1310</v>
      </c>
      <c r="D701" s="81" t="s">
        <v>267</v>
      </c>
      <c r="E701" s="81" t="s">
        <v>323</v>
      </c>
      <c r="F701" s="81" t="s">
        <v>285</v>
      </c>
      <c r="G701" s="82">
        <v>42.07</v>
      </c>
      <c r="H701" s="83">
        <v>1809.01</v>
      </c>
      <c r="I701" s="83">
        <v>1809.01</v>
      </c>
      <c r="J701" s="81" t="s">
        <v>188</v>
      </c>
      <c r="K701" s="81" t="s">
        <v>275</v>
      </c>
      <c r="L701" s="81" t="s">
        <v>287</v>
      </c>
    </row>
    <row r="702" spans="1:14" ht="27.95" customHeight="1" x14ac:dyDescent="0.15">
      <c r="A702" s="80">
        <v>701</v>
      </c>
      <c r="B702" s="81" t="s">
        <v>1330</v>
      </c>
      <c r="C702" s="81" t="s">
        <v>1310</v>
      </c>
      <c r="D702" s="81" t="s">
        <v>267</v>
      </c>
      <c r="E702" s="81" t="s">
        <v>325</v>
      </c>
      <c r="F702" s="81" t="s">
        <v>269</v>
      </c>
      <c r="G702" s="82">
        <v>52.91</v>
      </c>
      <c r="H702" s="83">
        <v>2275.13</v>
      </c>
      <c r="I702" s="83">
        <v>2275.13</v>
      </c>
      <c r="J702" s="81" t="s">
        <v>180</v>
      </c>
      <c r="K702" s="81" t="s">
        <v>275</v>
      </c>
      <c r="L702" s="81" t="s">
        <v>276</v>
      </c>
    </row>
    <row r="703" spans="1:14" s="85" customFormat="1" ht="27.95" customHeight="1" x14ac:dyDescent="0.15">
      <c r="A703" s="80">
        <v>702</v>
      </c>
      <c r="B703" s="81" t="s">
        <v>1331</v>
      </c>
      <c r="C703" s="81" t="s">
        <v>1310</v>
      </c>
      <c r="D703" s="81" t="s">
        <v>267</v>
      </c>
      <c r="E703" s="81" t="s">
        <v>327</v>
      </c>
      <c r="F703" s="81" t="s">
        <v>269</v>
      </c>
      <c r="G703" s="82">
        <v>52.91</v>
      </c>
      <c r="H703" s="83">
        <v>2275.13</v>
      </c>
      <c r="I703" s="83">
        <v>2275.13</v>
      </c>
      <c r="J703" s="81" t="s">
        <v>181</v>
      </c>
      <c r="K703" s="81" t="s">
        <v>275</v>
      </c>
      <c r="L703" s="81" t="s">
        <v>276</v>
      </c>
      <c r="N703" s="87"/>
    </row>
    <row r="704" spans="1:14" ht="27.95" customHeight="1" x14ac:dyDescent="0.15">
      <c r="A704" s="80">
        <v>703</v>
      </c>
      <c r="B704" s="81" t="s">
        <v>1332</v>
      </c>
      <c r="C704" s="81" t="s">
        <v>1310</v>
      </c>
      <c r="D704" s="81" t="s">
        <v>267</v>
      </c>
      <c r="E704" s="81" t="s">
        <v>329</v>
      </c>
      <c r="F704" s="81" t="s">
        <v>269</v>
      </c>
      <c r="G704" s="82">
        <v>61.95</v>
      </c>
      <c r="H704" s="83">
        <v>2663.85</v>
      </c>
      <c r="I704" s="83">
        <v>2663.85</v>
      </c>
      <c r="J704" s="81" t="s">
        <v>972</v>
      </c>
      <c r="K704" s="81" t="s">
        <v>291</v>
      </c>
      <c r="L704" s="81" t="s">
        <v>272</v>
      </c>
    </row>
    <row r="705" spans="1:12" ht="27.95" customHeight="1" x14ac:dyDescent="0.15">
      <c r="A705" s="80">
        <v>704</v>
      </c>
      <c r="B705" s="81" t="s">
        <v>1333</v>
      </c>
      <c r="C705" s="81" t="s">
        <v>1310</v>
      </c>
      <c r="D705" s="81" t="s">
        <v>267</v>
      </c>
      <c r="E705" s="81" t="s">
        <v>331</v>
      </c>
      <c r="F705" s="81" t="s">
        <v>269</v>
      </c>
      <c r="G705" s="82">
        <v>52.91</v>
      </c>
      <c r="H705" s="83">
        <v>2275.13</v>
      </c>
      <c r="I705" s="83">
        <v>2275.13</v>
      </c>
      <c r="J705" s="81" t="s">
        <v>180</v>
      </c>
      <c r="K705" s="81" t="s">
        <v>182</v>
      </c>
      <c r="L705" s="81" t="s">
        <v>276</v>
      </c>
    </row>
    <row r="706" spans="1:12" ht="27.95" customHeight="1" x14ac:dyDescent="0.15">
      <c r="A706" s="80">
        <v>705</v>
      </c>
      <c r="B706" s="81" t="s">
        <v>1334</v>
      </c>
      <c r="C706" s="81" t="s">
        <v>1310</v>
      </c>
      <c r="D706" s="81" t="s">
        <v>267</v>
      </c>
      <c r="E706" s="81" t="s">
        <v>333</v>
      </c>
      <c r="F706" s="81" t="s">
        <v>269</v>
      </c>
      <c r="G706" s="82">
        <v>52.91</v>
      </c>
      <c r="H706" s="83">
        <v>2275.13</v>
      </c>
      <c r="I706" s="83">
        <v>2275.13</v>
      </c>
      <c r="J706" s="81" t="s">
        <v>181</v>
      </c>
      <c r="K706" s="81" t="s">
        <v>182</v>
      </c>
      <c r="L706" s="81" t="s">
        <v>276</v>
      </c>
    </row>
    <row r="707" spans="1:12" x14ac:dyDescent="0.15">
      <c r="A707" s="80">
        <v>706</v>
      </c>
      <c r="B707" s="81" t="s">
        <v>1335</v>
      </c>
      <c r="C707" s="81" t="s">
        <v>1310</v>
      </c>
      <c r="D707" s="81" t="s">
        <v>267</v>
      </c>
      <c r="E707" s="81" t="s">
        <v>335</v>
      </c>
      <c r="F707" s="81" t="s">
        <v>269</v>
      </c>
      <c r="G707" s="82">
        <v>52.91</v>
      </c>
      <c r="H707" s="83">
        <v>2275.13</v>
      </c>
      <c r="I707" s="83">
        <v>2275.13</v>
      </c>
      <c r="J707" s="81" t="s">
        <v>180</v>
      </c>
      <c r="K707" s="81" t="s">
        <v>182</v>
      </c>
      <c r="L707" s="81" t="s">
        <v>276</v>
      </c>
    </row>
    <row r="708" spans="1:12" x14ac:dyDescent="0.15">
      <c r="A708" s="80">
        <v>707</v>
      </c>
      <c r="B708" s="81" t="s">
        <v>1336</v>
      </c>
      <c r="C708" s="81" t="s">
        <v>1310</v>
      </c>
      <c r="D708" s="81" t="s">
        <v>267</v>
      </c>
      <c r="E708" s="81" t="s">
        <v>337</v>
      </c>
      <c r="F708" s="81" t="s">
        <v>269</v>
      </c>
      <c r="G708" s="82">
        <v>52.94</v>
      </c>
      <c r="H708" s="83">
        <v>2276.42</v>
      </c>
      <c r="I708" s="83">
        <v>2276.42</v>
      </c>
      <c r="J708" s="81" t="s">
        <v>180</v>
      </c>
      <c r="K708" s="81" t="s">
        <v>182</v>
      </c>
      <c r="L708" s="81" t="s">
        <v>276</v>
      </c>
    </row>
    <row r="709" spans="1:12" x14ac:dyDescent="0.15">
      <c r="A709" s="80">
        <v>708</v>
      </c>
      <c r="B709" s="81" t="s">
        <v>1337</v>
      </c>
      <c r="C709" s="81" t="s">
        <v>1310</v>
      </c>
      <c r="D709" s="81" t="s">
        <v>267</v>
      </c>
      <c r="E709" s="81" t="s">
        <v>339</v>
      </c>
      <c r="F709" s="81" t="s">
        <v>269</v>
      </c>
      <c r="G709" s="82">
        <v>52.91</v>
      </c>
      <c r="H709" s="83">
        <v>2275.13</v>
      </c>
      <c r="I709" s="83">
        <v>2275.13</v>
      </c>
      <c r="J709" s="81" t="s">
        <v>181</v>
      </c>
      <c r="K709" s="81" t="s">
        <v>182</v>
      </c>
      <c r="L709" s="81" t="s">
        <v>276</v>
      </c>
    </row>
    <row r="710" spans="1:12" x14ac:dyDescent="0.15">
      <c r="A710" s="80">
        <v>709</v>
      </c>
      <c r="B710" s="81" t="s">
        <v>1338</v>
      </c>
      <c r="C710" s="81" t="s">
        <v>1310</v>
      </c>
      <c r="D710" s="81" t="s">
        <v>267</v>
      </c>
      <c r="E710" s="81" t="s">
        <v>341</v>
      </c>
      <c r="F710" s="81" t="s">
        <v>269</v>
      </c>
      <c r="G710" s="82">
        <v>61.95</v>
      </c>
      <c r="H710" s="83">
        <v>2663.85</v>
      </c>
      <c r="I710" s="83">
        <v>2663.85</v>
      </c>
      <c r="J710" s="81" t="s">
        <v>979</v>
      </c>
      <c r="K710" s="81" t="s">
        <v>298</v>
      </c>
      <c r="L710" s="81" t="s">
        <v>272</v>
      </c>
    </row>
    <row r="711" spans="1:12" x14ac:dyDescent="0.15">
      <c r="A711" s="80">
        <v>710</v>
      </c>
      <c r="B711" s="81" t="s">
        <v>1339</v>
      </c>
      <c r="C711" s="81" t="s">
        <v>1310</v>
      </c>
      <c r="D711" s="81" t="s">
        <v>267</v>
      </c>
      <c r="E711" s="81" t="s">
        <v>343</v>
      </c>
      <c r="F711" s="81" t="s">
        <v>269</v>
      </c>
      <c r="G711" s="82">
        <v>52.91</v>
      </c>
      <c r="H711" s="83">
        <v>2275.13</v>
      </c>
      <c r="I711" s="83">
        <v>2275.13</v>
      </c>
      <c r="J711" s="81" t="s">
        <v>180</v>
      </c>
      <c r="K711" s="81" t="s">
        <v>184</v>
      </c>
      <c r="L711" s="81" t="s">
        <v>276</v>
      </c>
    </row>
    <row r="712" spans="1:12" x14ac:dyDescent="0.15">
      <c r="A712" s="80">
        <v>711</v>
      </c>
      <c r="B712" s="81" t="s">
        <v>1340</v>
      </c>
      <c r="C712" s="81" t="s">
        <v>1310</v>
      </c>
      <c r="D712" s="81" t="s">
        <v>267</v>
      </c>
      <c r="E712" s="81" t="s">
        <v>345</v>
      </c>
      <c r="F712" s="81" t="s">
        <v>269</v>
      </c>
      <c r="G712" s="82">
        <v>52.91</v>
      </c>
      <c r="H712" s="83">
        <v>2275.13</v>
      </c>
      <c r="I712" s="83">
        <v>2275.13</v>
      </c>
      <c r="J712" s="81" t="s">
        <v>181</v>
      </c>
      <c r="K712" s="81" t="s">
        <v>184</v>
      </c>
      <c r="L712" s="81" t="s">
        <v>276</v>
      </c>
    </row>
    <row r="713" spans="1:12" x14ac:dyDescent="0.15">
      <c r="A713" s="80">
        <v>712</v>
      </c>
      <c r="B713" s="81" t="s">
        <v>1341</v>
      </c>
      <c r="C713" s="81" t="s">
        <v>1310</v>
      </c>
      <c r="D713" s="81" t="s">
        <v>267</v>
      </c>
      <c r="E713" s="81" t="s">
        <v>347</v>
      </c>
      <c r="F713" s="81" t="s">
        <v>285</v>
      </c>
      <c r="G713" s="82">
        <v>42.07</v>
      </c>
      <c r="H713" s="83">
        <v>1809.01</v>
      </c>
      <c r="I713" s="83">
        <v>1809.01</v>
      </c>
      <c r="J713" s="81" t="s">
        <v>186</v>
      </c>
      <c r="K713" s="81" t="s">
        <v>184</v>
      </c>
      <c r="L713" s="81" t="s">
        <v>287</v>
      </c>
    </row>
    <row r="714" spans="1:12" x14ac:dyDescent="0.15">
      <c r="A714" s="80">
        <v>713</v>
      </c>
      <c r="B714" s="81" t="s">
        <v>1342</v>
      </c>
      <c r="C714" s="81" t="s">
        <v>1310</v>
      </c>
      <c r="D714" s="81" t="s">
        <v>267</v>
      </c>
      <c r="E714" s="81" t="s">
        <v>349</v>
      </c>
      <c r="F714" s="81" t="s">
        <v>285</v>
      </c>
      <c r="G714" s="82">
        <v>41.43</v>
      </c>
      <c r="H714" s="83">
        <v>1781.49</v>
      </c>
      <c r="I714" s="83">
        <v>1781.49</v>
      </c>
      <c r="J714" s="81" t="s">
        <v>183</v>
      </c>
      <c r="K714" s="81" t="s">
        <v>184</v>
      </c>
      <c r="L714" s="81" t="s">
        <v>287</v>
      </c>
    </row>
    <row r="715" spans="1:12" x14ac:dyDescent="0.15">
      <c r="A715" s="80">
        <v>714</v>
      </c>
      <c r="B715" s="81" t="s">
        <v>1343</v>
      </c>
      <c r="C715" s="81" t="s">
        <v>1310</v>
      </c>
      <c r="D715" s="81" t="s">
        <v>267</v>
      </c>
      <c r="E715" s="81" t="s">
        <v>351</v>
      </c>
      <c r="F715" s="81" t="s">
        <v>269</v>
      </c>
      <c r="G715" s="82">
        <v>58.02</v>
      </c>
      <c r="H715" s="83">
        <v>2494.86</v>
      </c>
      <c r="I715" s="83">
        <v>2494.86</v>
      </c>
      <c r="J715" s="81" t="s">
        <v>985</v>
      </c>
      <c r="K715" s="81" t="s">
        <v>187</v>
      </c>
      <c r="L715" s="81" t="s">
        <v>272</v>
      </c>
    </row>
    <row r="716" spans="1:12" x14ac:dyDescent="0.15">
      <c r="A716" s="80">
        <v>715</v>
      </c>
      <c r="B716" s="81" t="s">
        <v>1344</v>
      </c>
      <c r="C716" s="81" t="s">
        <v>1310</v>
      </c>
      <c r="D716" s="81" t="s">
        <v>267</v>
      </c>
      <c r="E716" s="81" t="s">
        <v>353</v>
      </c>
      <c r="F716" s="81" t="s">
        <v>269</v>
      </c>
      <c r="G716" s="82">
        <v>58.02</v>
      </c>
      <c r="H716" s="83">
        <v>2494.86</v>
      </c>
      <c r="I716" s="83">
        <v>2494.86</v>
      </c>
      <c r="J716" s="81" t="s">
        <v>966</v>
      </c>
      <c r="K716" s="81" t="s">
        <v>187</v>
      </c>
      <c r="L716" s="81" t="s">
        <v>272</v>
      </c>
    </row>
    <row r="717" spans="1:12" x14ac:dyDescent="0.15">
      <c r="A717" s="80">
        <v>716</v>
      </c>
      <c r="B717" s="81" t="s">
        <v>1345</v>
      </c>
      <c r="C717" s="81" t="s">
        <v>1310</v>
      </c>
      <c r="D717" s="81" t="s">
        <v>267</v>
      </c>
      <c r="E717" s="81" t="s">
        <v>355</v>
      </c>
      <c r="F717" s="81" t="s">
        <v>285</v>
      </c>
      <c r="G717" s="82">
        <v>41.43</v>
      </c>
      <c r="H717" s="83">
        <v>1781.49</v>
      </c>
      <c r="I717" s="83">
        <v>1781.49</v>
      </c>
      <c r="J717" s="81" t="s">
        <v>185</v>
      </c>
      <c r="K717" s="81" t="s">
        <v>275</v>
      </c>
      <c r="L717" s="81" t="s">
        <v>287</v>
      </c>
    </row>
    <row r="718" spans="1:12" x14ac:dyDescent="0.15">
      <c r="A718" s="80">
        <v>717</v>
      </c>
      <c r="B718" s="81" t="s">
        <v>1346</v>
      </c>
      <c r="C718" s="81" t="s">
        <v>1310</v>
      </c>
      <c r="D718" s="81" t="s">
        <v>267</v>
      </c>
      <c r="E718" s="81" t="s">
        <v>357</v>
      </c>
      <c r="F718" s="81" t="s">
        <v>285</v>
      </c>
      <c r="G718" s="82">
        <v>42.07</v>
      </c>
      <c r="H718" s="83">
        <v>1809.01</v>
      </c>
      <c r="I718" s="83">
        <v>3618.02</v>
      </c>
      <c r="J718" s="81" t="s">
        <v>188</v>
      </c>
      <c r="K718" s="81" t="s">
        <v>275</v>
      </c>
      <c r="L718" s="81" t="s">
        <v>287</v>
      </c>
    </row>
    <row r="719" spans="1:12" x14ac:dyDescent="0.15">
      <c r="A719" s="80">
        <v>718</v>
      </c>
      <c r="B719" s="81" t="s">
        <v>1347</v>
      </c>
      <c r="C719" s="81" t="s">
        <v>1310</v>
      </c>
      <c r="D719" s="81" t="s">
        <v>267</v>
      </c>
      <c r="E719" s="81" t="s">
        <v>359</v>
      </c>
      <c r="F719" s="81" t="s">
        <v>269</v>
      </c>
      <c r="G719" s="82">
        <v>52.91</v>
      </c>
      <c r="H719" s="83">
        <v>2275.13</v>
      </c>
      <c r="I719" s="83">
        <v>2275.13</v>
      </c>
      <c r="J719" s="81" t="s">
        <v>180</v>
      </c>
      <c r="K719" s="81" t="s">
        <v>275</v>
      </c>
      <c r="L719" s="81" t="s">
        <v>276</v>
      </c>
    </row>
    <row r="720" spans="1:12" x14ac:dyDescent="0.15">
      <c r="A720" s="80">
        <v>719</v>
      </c>
      <c r="B720" s="81" t="s">
        <v>1348</v>
      </c>
      <c r="C720" s="81" t="s">
        <v>1310</v>
      </c>
      <c r="D720" s="81" t="s">
        <v>267</v>
      </c>
      <c r="E720" s="81" t="s">
        <v>361</v>
      </c>
      <c r="F720" s="81" t="s">
        <v>269</v>
      </c>
      <c r="G720" s="82">
        <v>52.91</v>
      </c>
      <c r="H720" s="83">
        <v>2275.13</v>
      </c>
      <c r="I720" s="83">
        <v>2275.13</v>
      </c>
      <c r="J720" s="81" t="s">
        <v>181</v>
      </c>
      <c r="K720" s="81" t="s">
        <v>275</v>
      </c>
      <c r="L720" s="81" t="s">
        <v>276</v>
      </c>
    </row>
    <row r="721" spans="1:14" x14ac:dyDescent="0.15">
      <c r="A721" s="80">
        <v>720</v>
      </c>
      <c r="B721" s="81" t="s">
        <v>1349</v>
      </c>
      <c r="C721" s="81" t="s">
        <v>1310</v>
      </c>
      <c r="D721" s="81" t="s">
        <v>267</v>
      </c>
      <c r="E721" s="81" t="s">
        <v>363</v>
      </c>
      <c r="F721" s="81" t="s">
        <v>269</v>
      </c>
      <c r="G721" s="82">
        <v>61.95</v>
      </c>
      <c r="H721" s="83">
        <v>2663.85</v>
      </c>
      <c r="I721" s="83">
        <v>2663.85</v>
      </c>
      <c r="J721" s="81" t="s">
        <v>972</v>
      </c>
      <c r="K721" s="81" t="s">
        <v>291</v>
      </c>
      <c r="L721" s="81" t="s">
        <v>272</v>
      </c>
    </row>
    <row r="722" spans="1:14" x14ac:dyDescent="0.15">
      <c r="A722" s="80">
        <v>721</v>
      </c>
      <c r="B722" s="81" t="s">
        <v>1350</v>
      </c>
      <c r="C722" s="81" t="s">
        <v>1310</v>
      </c>
      <c r="D722" s="81" t="s">
        <v>267</v>
      </c>
      <c r="E722" s="81" t="s">
        <v>365</v>
      </c>
      <c r="F722" s="81" t="s">
        <v>269</v>
      </c>
      <c r="G722" s="82">
        <v>52.91</v>
      </c>
      <c r="H722" s="83">
        <v>2275.13</v>
      </c>
      <c r="I722" s="83">
        <v>2275.13</v>
      </c>
      <c r="J722" s="81" t="s">
        <v>180</v>
      </c>
      <c r="K722" s="81" t="s">
        <v>182</v>
      </c>
      <c r="L722" s="81" t="s">
        <v>276</v>
      </c>
    </row>
    <row r="723" spans="1:14" x14ac:dyDescent="0.15">
      <c r="A723" s="80">
        <v>722</v>
      </c>
      <c r="B723" s="81" t="s">
        <v>1351</v>
      </c>
      <c r="C723" s="81" t="s">
        <v>1310</v>
      </c>
      <c r="D723" s="81" t="s">
        <v>267</v>
      </c>
      <c r="E723" s="81" t="s">
        <v>367</v>
      </c>
      <c r="F723" s="81" t="s">
        <v>269</v>
      </c>
      <c r="G723" s="82">
        <v>52.91</v>
      </c>
      <c r="H723" s="83">
        <v>2275.13</v>
      </c>
      <c r="I723" s="83">
        <v>2275.13</v>
      </c>
      <c r="J723" s="81" t="s">
        <v>181</v>
      </c>
      <c r="K723" s="81" t="s">
        <v>182</v>
      </c>
      <c r="L723" s="81" t="s">
        <v>276</v>
      </c>
    </row>
    <row r="724" spans="1:14" s="85" customFormat="1" x14ac:dyDescent="0.15">
      <c r="A724" s="80">
        <v>723</v>
      </c>
      <c r="B724" s="81" t="s">
        <v>1352</v>
      </c>
      <c r="C724" s="81" t="s">
        <v>1310</v>
      </c>
      <c r="D724" s="81" t="s">
        <v>267</v>
      </c>
      <c r="E724" s="81" t="s">
        <v>369</v>
      </c>
      <c r="F724" s="81" t="s">
        <v>269</v>
      </c>
      <c r="G724" s="82">
        <v>52.91</v>
      </c>
      <c r="H724" s="83">
        <v>2275.13</v>
      </c>
      <c r="I724" s="83">
        <v>2275.13</v>
      </c>
      <c r="J724" s="81" t="s">
        <v>180</v>
      </c>
      <c r="K724" s="81" t="s">
        <v>182</v>
      </c>
      <c r="L724" s="81" t="s">
        <v>276</v>
      </c>
      <c r="N724" s="87"/>
    </row>
    <row r="725" spans="1:14" x14ac:dyDescent="0.15">
      <c r="A725" s="80">
        <v>724</v>
      </c>
      <c r="B725" s="81" t="s">
        <v>1353</v>
      </c>
      <c r="C725" s="81" t="s">
        <v>1310</v>
      </c>
      <c r="D725" s="81" t="s">
        <v>267</v>
      </c>
      <c r="E725" s="81" t="s">
        <v>371</v>
      </c>
      <c r="F725" s="81" t="s">
        <v>269</v>
      </c>
      <c r="G725" s="82">
        <v>52.94</v>
      </c>
      <c r="H725" s="83">
        <v>2276.42</v>
      </c>
      <c r="I725" s="83">
        <v>2276.42</v>
      </c>
      <c r="J725" s="81" t="s">
        <v>180</v>
      </c>
      <c r="K725" s="81" t="s">
        <v>182</v>
      </c>
      <c r="L725" s="81" t="s">
        <v>276</v>
      </c>
    </row>
    <row r="726" spans="1:14" x14ac:dyDescent="0.15">
      <c r="A726" s="80">
        <v>725</v>
      </c>
      <c r="B726" s="81" t="s">
        <v>1354</v>
      </c>
      <c r="C726" s="81" t="s">
        <v>1310</v>
      </c>
      <c r="D726" s="81" t="s">
        <v>267</v>
      </c>
      <c r="E726" s="81" t="s">
        <v>373</v>
      </c>
      <c r="F726" s="81" t="s">
        <v>269</v>
      </c>
      <c r="G726" s="82">
        <v>52.91</v>
      </c>
      <c r="H726" s="83">
        <v>2275.13</v>
      </c>
      <c r="I726" s="83">
        <v>2275.13</v>
      </c>
      <c r="J726" s="81" t="s">
        <v>181</v>
      </c>
      <c r="K726" s="81" t="s">
        <v>182</v>
      </c>
      <c r="L726" s="81" t="s">
        <v>276</v>
      </c>
    </row>
    <row r="727" spans="1:14" x14ac:dyDescent="0.15">
      <c r="A727" s="80">
        <v>726</v>
      </c>
      <c r="B727" s="81" t="s">
        <v>1355</v>
      </c>
      <c r="C727" s="81" t="s">
        <v>1310</v>
      </c>
      <c r="D727" s="81" t="s">
        <v>267</v>
      </c>
      <c r="E727" s="81" t="s">
        <v>375</v>
      </c>
      <c r="F727" s="81" t="s">
        <v>269</v>
      </c>
      <c r="G727" s="82">
        <v>61.95</v>
      </c>
      <c r="H727" s="83">
        <v>2663.85</v>
      </c>
      <c r="I727" s="83">
        <v>2663.85</v>
      </c>
      <c r="J727" s="81" t="s">
        <v>979</v>
      </c>
      <c r="K727" s="81" t="s">
        <v>298</v>
      </c>
      <c r="L727" s="81" t="s">
        <v>272</v>
      </c>
    </row>
    <row r="728" spans="1:14" x14ac:dyDescent="0.15">
      <c r="A728" s="80">
        <v>727</v>
      </c>
      <c r="B728" s="81" t="s">
        <v>1356</v>
      </c>
      <c r="C728" s="81" t="s">
        <v>1310</v>
      </c>
      <c r="D728" s="81" t="s">
        <v>267</v>
      </c>
      <c r="E728" s="81" t="s">
        <v>377</v>
      </c>
      <c r="F728" s="81" t="s">
        <v>269</v>
      </c>
      <c r="G728" s="82">
        <v>52.91</v>
      </c>
      <c r="H728" s="83">
        <v>2275.13</v>
      </c>
      <c r="I728" s="83">
        <v>2275.13</v>
      </c>
      <c r="J728" s="81" t="s">
        <v>180</v>
      </c>
      <c r="K728" s="81" t="s">
        <v>184</v>
      </c>
      <c r="L728" s="81" t="s">
        <v>276</v>
      </c>
    </row>
    <row r="729" spans="1:14" x14ac:dyDescent="0.15">
      <c r="A729" s="80">
        <v>728</v>
      </c>
      <c r="B729" s="81" t="s">
        <v>1357</v>
      </c>
      <c r="C729" s="81" t="s">
        <v>1310</v>
      </c>
      <c r="D729" s="81" t="s">
        <v>267</v>
      </c>
      <c r="E729" s="81" t="s">
        <v>379</v>
      </c>
      <c r="F729" s="81" t="s">
        <v>269</v>
      </c>
      <c r="G729" s="82">
        <v>52.91</v>
      </c>
      <c r="H729" s="83">
        <v>2275.13</v>
      </c>
      <c r="I729" s="83">
        <v>2275.13</v>
      </c>
      <c r="J729" s="81" t="s">
        <v>181</v>
      </c>
      <c r="K729" s="81" t="s">
        <v>184</v>
      </c>
      <c r="L729" s="81" t="s">
        <v>276</v>
      </c>
    </row>
    <row r="730" spans="1:14" x14ac:dyDescent="0.15">
      <c r="A730" s="80">
        <v>729</v>
      </c>
      <c r="B730" s="81" t="s">
        <v>1358</v>
      </c>
      <c r="C730" s="81" t="s">
        <v>1310</v>
      </c>
      <c r="D730" s="81" t="s">
        <v>267</v>
      </c>
      <c r="E730" s="81" t="s">
        <v>381</v>
      </c>
      <c r="F730" s="81" t="s">
        <v>285</v>
      </c>
      <c r="G730" s="82">
        <v>42.07</v>
      </c>
      <c r="H730" s="83">
        <v>1809.01</v>
      </c>
      <c r="I730" s="83">
        <v>1809.01</v>
      </c>
      <c r="J730" s="81" t="s">
        <v>186</v>
      </c>
      <c r="K730" s="81" t="s">
        <v>184</v>
      </c>
      <c r="L730" s="81" t="s">
        <v>287</v>
      </c>
    </row>
    <row r="731" spans="1:14" x14ac:dyDescent="0.15">
      <c r="A731" s="80">
        <v>730</v>
      </c>
      <c r="B731" s="81" t="s">
        <v>1359</v>
      </c>
      <c r="C731" s="81" t="s">
        <v>1310</v>
      </c>
      <c r="D731" s="81" t="s">
        <v>267</v>
      </c>
      <c r="E731" s="81" t="s">
        <v>383</v>
      </c>
      <c r="F731" s="81" t="s">
        <v>285</v>
      </c>
      <c r="G731" s="82">
        <v>41.43</v>
      </c>
      <c r="H731" s="83">
        <v>1781.49</v>
      </c>
      <c r="I731" s="83">
        <v>1781.49</v>
      </c>
      <c r="J731" s="81" t="s">
        <v>183</v>
      </c>
      <c r="K731" s="81" t="s">
        <v>184</v>
      </c>
      <c r="L731" s="81" t="s">
        <v>287</v>
      </c>
    </row>
    <row r="732" spans="1:14" x14ac:dyDescent="0.15">
      <c r="A732" s="80">
        <v>731</v>
      </c>
      <c r="B732" s="81" t="s">
        <v>1360</v>
      </c>
      <c r="C732" s="81" t="s">
        <v>1310</v>
      </c>
      <c r="D732" s="81" t="s">
        <v>267</v>
      </c>
      <c r="E732" s="81" t="s">
        <v>385</v>
      </c>
      <c r="F732" s="81" t="s">
        <v>269</v>
      </c>
      <c r="G732" s="82">
        <v>58.02</v>
      </c>
      <c r="H732" s="83">
        <v>2494.86</v>
      </c>
      <c r="I732" s="83">
        <v>2494.86</v>
      </c>
      <c r="J732" s="81" t="s">
        <v>985</v>
      </c>
      <c r="K732" s="81" t="s">
        <v>187</v>
      </c>
      <c r="L732" s="81" t="s">
        <v>272</v>
      </c>
    </row>
    <row r="733" spans="1:14" x14ac:dyDescent="0.15">
      <c r="A733" s="80">
        <v>732</v>
      </c>
      <c r="B733" s="81" t="s">
        <v>1361</v>
      </c>
      <c r="C733" s="81" t="s">
        <v>1310</v>
      </c>
      <c r="D733" s="81" t="s">
        <v>267</v>
      </c>
      <c r="E733" s="81" t="s">
        <v>387</v>
      </c>
      <c r="F733" s="81" t="s">
        <v>269</v>
      </c>
      <c r="G733" s="82">
        <v>58.02</v>
      </c>
      <c r="H733" s="83">
        <v>2494.86</v>
      </c>
      <c r="I733" s="83">
        <v>2494.86</v>
      </c>
      <c r="J733" s="81" t="s">
        <v>966</v>
      </c>
      <c r="K733" s="81" t="s">
        <v>187</v>
      </c>
      <c r="L733" s="81" t="s">
        <v>272</v>
      </c>
    </row>
    <row r="734" spans="1:14" x14ac:dyDescent="0.15">
      <c r="A734" s="80">
        <v>733</v>
      </c>
      <c r="B734" s="81" t="s">
        <v>1362</v>
      </c>
      <c r="C734" s="81" t="s">
        <v>1310</v>
      </c>
      <c r="D734" s="81" t="s">
        <v>267</v>
      </c>
      <c r="E734" s="81" t="s">
        <v>389</v>
      </c>
      <c r="F734" s="81" t="s">
        <v>285</v>
      </c>
      <c r="G734" s="82">
        <v>41.43</v>
      </c>
      <c r="H734" s="83">
        <v>1781.49</v>
      </c>
      <c r="I734" s="83">
        <v>1781.49</v>
      </c>
      <c r="J734" s="81" t="s">
        <v>185</v>
      </c>
      <c r="K734" s="81" t="s">
        <v>275</v>
      </c>
      <c r="L734" s="81" t="s">
        <v>287</v>
      </c>
    </row>
    <row r="735" spans="1:14" x14ac:dyDescent="0.15">
      <c r="A735" s="80">
        <v>734</v>
      </c>
      <c r="B735" s="81" t="s">
        <v>1363</v>
      </c>
      <c r="C735" s="81" t="s">
        <v>1310</v>
      </c>
      <c r="D735" s="81" t="s">
        <v>267</v>
      </c>
      <c r="E735" s="81" t="s">
        <v>391</v>
      </c>
      <c r="F735" s="81" t="s">
        <v>285</v>
      </c>
      <c r="G735" s="82">
        <v>42.07</v>
      </c>
      <c r="H735" s="83">
        <v>1809.01</v>
      </c>
      <c r="I735" s="83">
        <v>1809.01</v>
      </c>
      <c r="J735" s="81" t="s">
        <v>188</v>
      </c>
      <c r="K735" s="81" t="s">
        <v>275</v>
      </c>
      <c r="L735" s="81" t="s">
        <v>287</v>
      </c>
    </row>
    <row r="736" spans="1:14" x14ac:dyDescent="0.15">
      <c r="A736" s="80">
        <v>735</v>
      </c>
      <c r="B736" s="81" t="s">
        <v>1364</v>
      </c>
      <c r="C736" s="81" t="s">
        <v>1310</v>
      </c>
      <c r="D736" s="81" t="s">
        <v>267</v>
      </c>
      <c r="E736" s="81" t="s">
        <v>393</v>
      </c>
      <c r="F736" s="81" t="s">
        <v>269</v>
      </c>
      <c r="G736" s="82">
        <v>52.91</v>
      </c>
      <c r="H736" s="83">
        <v>2275.13</v>
      </c>
      <c r="I736" s="83">
        <v>2275.13</v>
      </c>
      <c r="J736" s="81" t="s">
        <v>180</v>
      </c>
      <c r="K736" s="81" t="s">
        <v>275</v>
      </c>
      <c r="L736" s="81" t="s">
        <v>276</v>
      </c>
    </row>
    <row r="737" spans="1:12" x14ac:dyDescent="0.15">
      <c r="A737" s="80">
        <v>736</v>
      </c>
      <c r="B737" s="81" t="s">
        <v>1365</v>
      </c>
      <c r="C737" s="81" t="s">
        <v>1310</v>
      </c>
      <c r="D737" s="81" t="s">
        <v>267</v>
      </c>
      <c r="E737" s="81" t="s">
        <v>395</v>
      </c>
      <c r="F737" s="81" t="s">
        <v>269</v>
      </c>
      <c r="G737" s="82">
        <v>52.91</v>
      </c>
      <c r="H737" s="83">
        <v>2275.13</v>
      </c>
      <c r="I737" s="83">
        <v>2275.13</v>
      </c>
      <c r="J737" s="81" t="s">
        <v>181</v>
      </c>
      <c r="K737" s="81" t="s">
        <v>275</v>
      </c>
      <c r="L737" s="81" t="s">
        <v>276</v>
      </c>
    </row>
    <row r="738" spans="1:12" x14ac:dyDescent="0.15">
      <c r="A738" s="80">
        <v>737</v>
      </c>
      <c r="B738" s="81" t="s">
        <v>1366</v>
      </c>
      <c r="C738" s="81" t="s">
        <v>1310</v>
      </c>
      <c r="D738" s="81" t="s">
        <v>267</v>
      </c>
      <c r="E738" s="81" t="s">
        <v>397</v>
      </c>
      <c r="F738" s="81" t="s">
        <v>269</v>
      </c>
      <c r="G738" s="82">
        <v>61.95</v>
      </c>
      <c r="H738" s="83">
        <v>2663.85</v>
      </c>
      <c r="I738" s="83">
        <v>2663.85</v>
      </c>
      <c r="J738" s="81" t="s">
        <v>972</v>
      </c>
      <c r="K738" s="81" t="s">
        <v>291</v>
      </c>
      <c r="L738" s="81" t="s">
        <v>272</v>
      </c>
    </row>
    <row r="739" spans="1:12" x14ac:dyDescent="0.15">
      <c r="A739" s="80">
        <v>738</v>
      </c>
      <c r="B739" s="81" t="s">
        <v>1367</v>
      </c>
      <c r="C739" s="81" t="s">
        <v>1310</v>
      </c>
      <c r="D739" s="81" t="s">
        <v>267</v>
      </c>
      <c r="E739" s="81" t="s">
        <v>399</v>
      </c>
      <c r="F739" s="81" t="s">
        <v>269</v>
      </c>
      <c r="G739" s="82">
        <v>52.91</v>
      </c>
      <c r="H739" s="83">
        <v>2275.13</v>
      </c>
      <c r="I739" s="83">
        <v>2275.13</v>
      </c>
      <c r="J739" s="81" t="s">
        <v>180</v>
      </c>
      <c r="K739" s="81" t="s">
        <v>182</v>
      </c>
      <c r="L739" s="81" t="s">
        <v>276</v>
      </c>
    </row>
    <row r="740" spans="1:12" x14ac:dyDescent="0.15">
      <c r="A740" s="80">
        <v>739</v>
      </c>
      <c r="B740" s="81" t="s">
        <v>1368</v>
      </c>
      <c r="C740" s="81" t="s">
        <v>1310</v>
      </c>
      <c r="D740" s="81" t="s">
        <v>267</v>
      </c>
      <c r="E740" s="81" t="s">
        <v>401</v>
      </c>
      <c r="F740" s="81" t="s">
        <v>269</v>
      </c>
      <c r="G740" s="82">
        <v>52.91</v>
      </c>
      <c r="H740" s="83">
        <v>2275.13</v>
      </c>
      <c r="I740" s="83">
        <v>2275.13</v>
      </c>
      <c r="J740" s="81" t="s">
        <v>181</v>
      </c>
      <c r="K740" s="81" t="s">
        <v>182</v>
      </c>
      <c r="L740" s="81" t="s">
        <v>276</v>
      </c>
    </row>
    <row r="741" spans="1:12" x14ac:dyDescent="0.15">
      <c r="A741" s="80">
        <v>740</v>
      </c>
      <c r="B741" s="81" t="s">
        <v>1369</v>
      </c>
      <c r="C741" s="81" t="s">
        <v>1310</v>
      </c>
      <c r="D741" s="81" t="s">
        <v>267</v>
      </c>
      <c r="E741" s="81" t="s">
        <v>403</v>
      </c>
      <c r="F741" s="81" t="s">
        <v>269</v>
      </c>
      <c r="G741" s="82">
        <v>52.91</v>
      </c>
      <c r="H741" s="83">
        <v>2275.13</v>
      </c>
      <c r="I741" s="83">
        <v>2275.13</v>
      </c>
      <c r="J741" s="81" t="s">
        <v>180</v>
      </c>
      <c r="K741" s="81" t="s">
        <v>182</v>
      </c>
      <c r="L741" s="81" t="s">
        <v>276</v>
      </c>
    </row>
    <row r="742" spans="1:12" x14ac:dyDescent="0.15">
      <c r="A742" s="80">
        <v>741</v>
      </c>
      <c r="B742" s="81" t="s">
        <v>1370</v>
      </c>
      <c r="C742" s="81" t="s">
        <v>1310</v>
      </c>
      <c r="D742" s="81" t="s">
        <v>267</v>
      </c>
      <c r="E742" s="81" t="s">
        <v>405</v>
      </c>
      <c r="F742" s="81" t="s">
        <v>269</v>
      </c>
      <c r="G742" s="82">
        <v>52.94</v>
      </c>
      <c r="H742" s="83">
        <v>2276.42</v>
      </c>
      <c r="I742" s="83">
        <v>2276.42</v>
      </c>
      <c r="J742" s="81" t="s">
        <v>180</v>
      </c>
      <c r="K742" s="81" t="s">
        <v>182</v>
      </c>
      <c r="L742" s="81" t="s">
        <v>276</v>
      </c>
    </row>
    <row r="743" spans="1:12" x14ac:dyDescent="0.15">
      <c r="A743" s="80">
        <v>742</v>
      </c>
      <c r="B743" s="81" t="s">
        <v>1371</v>
      </c>
      <c r="C743" s="81" t="s">
        <v>1310</v>
      </c>
      <c r="D743" s="81" t="s">
        <v>267</v>
      </c>
      <c r="E743" s="81" t="s">
        <v>407</v>
      </c>
      <c r="F743" s="81" t="s">
        <v>269</v>
      </c>
      <c r="G743" s="82">
        <v>52.91</v>
      </c>
      <c r="H743" s="83">
        <v>2275.13</v>
      </c>
      <c r="I743" s="83">
        <v>2275.13</v>
      </c>
      <c r="J743" s="81" t="s">
        <v>181</v>
      </c>
      <c r="K743" s="81" t="s">
        <v>182</v>
      </c>
      <c r="L743" s="81" t="s">
        <v>276</v>
      </c>
    </row>
    <row r="744" spans="1:12" x14ac:dyDescent="0.15">
      <c r="A744" s="80">
        <v>743</v>
      </c>
      <c r="B744" s="81" t="s">
        <v>1372</v>
      </c>
      <c r="C744" s="81" t="s">
        <v>1310</v>
      </c>
      <c r="D744" s="81" t="s">
        <v>267</v>
      </c>
      <c r="E744" s="81" t="s">
        <v>409</v>
      </c>
      <c r="F744" s="81" t="s">
        <v>269</v>
      </c>
      <c r="G744" s="82">
        <v>61.95</v>
      </c>
      <c r="H744" s="83">
        <v>2663.85</v>
      </c>
      <c r="I744" s="83">
        <v>2663.85</v>
      </c>
      <c r="J744" s="81" t="s">
        <v>979</v>
      </c>
      <c r="K744" s="81" t="s">
        <v>298</v>
      </c>
      <c r="L744" s="81" t="s">
        <v>272</v>
      </c>
    </row>
    <row r="745" spans="1:12" x14ac:dyDescent="0.15">
      <c r="A745" s="80">
        <v>744</v>
      </c>
      <c r="B745" s="81" t="s">
        <v>1373</v>
      </c>
      <c r="C745" s="81" t="s">
        <v>1310</v>
      </c>
      <c r="D745" s="81" t="s">
        <v>267</v>
      </c>
      <c r="E745" s="81" t="s">
        <v>411</v>
      </c>
      <c r="F745" s="81" t="s">
        <v>269</v>
      </c>
      <c r="G745" s="82">
        <v>52.91</v>
      </c>
      <c r="H745" s="83">
        <v>2275.13</v>
      </c>
      <c r="I745" s="83">
        <v>2275.13</v>
      </c>
      <c r="J745" s="81" t="s">
        <v>180</v>
      </c>
      <c r="K745" s="81" t="s">
        <v>184</v>
      </c>
      <c r="L745" s="81" t="s">
        <v>276</v>
      </c>
    </row>
    <row r="746" spans="1:12" x14ac:dyDescent="0.15">
      <c r="A746" s="80">
        <v>745</v>
      </c>
      <c r="B746" s="81" t="s">
        <v>1374</v>
      </c>
      <c r="C746" s="81" t="s">
        <v>1310</v>
      </c>
      <c r="D746" s="81" t="s">
        <v>267</v>
      </c>
      <c r="E746" s="81" t="s">
        <v>413</v>
      </c>
      <c r="F746" s="81" t="s">
        <v>269</v>
      </c>
      <c r="G746" s="82">
        <v>52.91</v>
      </c>
      <c r="H746" s="83">
        <v>2275.13</v>
      </c>
      <c r="I746" s="83">
        <v>2275.13</v>
      </c>
      <c r="J746" s="81" t="s">
        <v>181</v>
      </c>
      <c r="K746" s="81" t="s">
        <v>184</v>
      </c>
      <c r="L746" s="81" t="s">
        <v>276</v>
      </c>
    </row>
    <row r="747" spans="1:12" x14ac:dyDescent="0.15">
      <c r="A747" s="80">
        <v>746</v>
      </c>
      <c r="B747" s="81" t="s">
        <v>1375</v>
      </c>
      <c r="C747" s="81" t="s">
        <v>1310</v>
      </c>
      <c r="D747" s="81" t="s">
        <v>267</v>
      </c>
      <c r="E747" s="81" t="s">
        <v>415</v>
      </c>
      <c r="F747" s="81" t="s">
        <v>285</v>
      </c>
      <c r="G747" s="82">
        <v>42.07</v>
      </c>
      <c r="H747" s="83">
        <v>1809.01</v>
      </c>
      <c r="I747" s="83">
        <v>1809.01</v>
      </c>
      <c r="J747" s="81" t="s">
        <v>186</v>
      </c>
      <c r="K747" s="81" t="s">
        <v>184</v>
      </c>
      <c r="L747" s="81" t="s">
        <v>287</v>
      </c>
    </row>
    <row r="748" spans="1:12" x14ac:dyDescent="0.15">
      <c r="A748" s="80">
        <v>747</v>
      </c>
      <c r="B748" s="81" t="s">
        <v>1376</v>
      </c>
      <c r="C748" s="81" t="s">
        <v>1310</v>
      </c>
      <c r="D748" s="81" t="s">
        <v>267</v>
      </c>
      <c r="E748" s="81" t="s">
        <v>417</v>
      </c>
      <c r="F748" s="81" t="s">
        <v>285</v>
      </c>
      <c r="G748" s="82">
        <v>41.43</v>
      </c>
      <c r="H748" s="83">
        <v>1781.49</v>
      </c>
      <c r="I748" s="83">
        <v>1781.49</v>
      </c>
      <c r="J748" s="81" t="s">
        <v>183</v>
      </c>
      <c r="K748" s="81" t="s">
        <v>184</v>
      </c>
      <c r="L748" s="81" t="s">
        <v>287</v>
      </c>
    </row>
    <row r="749" spans="1:12" x14ac:dyDescent="0.15">
      <c r="A749" s="80">
        <v>748</v>
      </c>
      <c r="B749" s="81" t="s">
        <v>1377</v>
      </c>
      <c r="C749" s="81" t="s">
        <v>1310</v>
      </c>
      <c r="D749" s="81" t="s">
        <v>267</v>
      </c>
      <c r="E749" s="81" t="s">
        <v>419</v>
      </c>
      <c r="F749" s="81" t="s">
        <v>269</v>
      </c>
      <c r="G749" s="82">
        <v>58.02</v>
      </c>
      <c r="H749" s="83">
        <v>2494.86</v>
      </c>
      <c r="I749" s="83">
        <v>2494.86</v>
      </c>
      <c r="J749" s="81" t="s">
        <v>985</v>
      </c>
      <c r="K749" s="81" t="s">
        <v>187</v>
      </c>
      <c r="L749" s="81" t="s">
        <v>272</v>
      </c>
    </row>
    <row r="750" spans="1:12" x14ac:dyDescent="0.15">
      <c r="A750" s="80">
        <v>749</v>
      </c>
      <c r="B750" s="81" t="s">
        <v>1378</v>
      </c>
      <c r="C750" s="81" t="s">
        <v>1310</v>
      </c>
      <c r="D750" s="81" t="s">
        <v>267</v>
      </c>
      <c r="E750" s="81" t="s">
        <v>421</v>
      </c>
      <c r="F750" s="81" t="s">
        <v>269</v>
      </c>
      <c r="G750" s="82">
        <v>58.02</v>
      </c>
      <c r="H750" s="83">
        <v>2494.86</v>
      </c>
      <c r="I750" s="83">
        <v>2494.86</v>
      </c>
      <c r="J750" s="81" t="s">
        <v>966</v>
      </c>
      <c r="K750" s="81" t="s">
        <v>187</v>
      </c>
      <c r="L750" s="81" t="s">
        <v>272</v>
      </c>
    </row>
    <row r="751" spans="1:12" x14ac:dyDescent="0.15">
      <c r="A751" s="80">
        <v>750</v>
      </c>
      <c r="B751" s="81" t="s">
        <v>1379</v>
      </c>
      <c r="C751" s="81" t="s">
        <v>1310</v>
      </c>
      <c r="D751" s="81" t="s">
        <v>267</v>
      </c>
      <c r="E751" s="81" t="s">
        <v>423</v>
      </c>
      <c r="F751" s="81" t="s">
        <v>285</v>
      </c>
      <c r="G751" s="82">
        <v>41.43</v>
      </c>
      <c r="H751" s="83">
        <v>1781.49</v>
      </c>
      <c r="I751" s="83">
        <v>1781.49</v>
      </c>
      <c r="J751" s="81" t="s">
        <v>185</v>
      </c>
      <c r="K751" s="81" t="s">
        <v>275</v>
      </c>
      <c r="L751" s="81" t="s">
        <v>287</v>
      </c>
    </row>
    <row r="752" spans="1:12" x14ac:dyDescent="0.15">
      <c r="A752" s="80">
        <v>751</v>
      </c>
      <c r="B752" s="81" t="s">
        <v>1380</v>
      </c>
      <c r="C752" s="81" t="s">
        <v>1310</v>
      </c>
      <c r="D752" s="81" t="s">
        <v>267</v>
      </c>
      <c r="E752" s="81" t="s">
        <v>425</v>
      </c>
      <c r="F752" s="81" t="s">
        <v>285</v>
      </c>
      <c r="G752" s="82">
        <v>42.07</v>
      </c>
      <c r="H752" s="83">
        <v>1809.01</v>
      </c>
      <c r="I752" s="83">
        <v>1809.01</v>
      </c>
      <c r="J752" s="81" t="s">
        <v>188</v>
      </c>
      <c r="K752" s="81" t="s">
        <v>275</v>
      </c>
      <c r="L752" s="81" t="s">
        <v>287</v>
      </c>
    </row>
    <row r="753" spans="1:12" x14ac:dyDescent="0.15">
      <c r="A753" s="80">
        <v>752</v>
      </c>
      <c r="B753" s="81" t="s">
        <v>1381</v>
      </c>
      <c r="C753" s="81" t="s">
        <v>1310</v>
      </c>
      <c r="D753" s="81" t="s">
        <v>267</v>
      </c>
      <c r="E753" s="81" t="s">
        <v>427</v>
      </c>
      <c r="F753" s="81" t="s">
        <v>269</v>
      </c>
      <c r="G753" s="82">
        <v>52.91</v>
      </c>
      <c r="H753" s="83">
        <v>2275.13</v>
      </c>
      <c r="I753" s="83">
        <v>2275.13</v>
      </c>
      <c r="J753" s="81" t="s">
        <v>180</v>
      </c>
      <c r="K753" s="81" t="s">
        <v>275</v>
      </c>
      <c r="L753" s="81" t="s">
        <v>276</v>
      </c>
    </row>
    <row r="754" spans="1:12" x14ac:dyDescent="0.15">
      <c r="A754" s="80">
        <v>753</v>
      </c>
      <c r="B754" s="81" t="s">
        <v>1382</v>
      </c>
      <c r="C754" s="81" t="s">
        <v>1310</v>
      </c>
      <c r="D754" s="81" t="s">
        <v>267</v>
      </c>
      <c r="E754" s="81" t="s">
        <v>429</v>
      </c>
      <c r="F754" s="81" t="s">
        <v>269</v>
      </c>
      <c r="G754" s="82">
        <v>52.91</v>
      </c>
      <c r="H754" s="83">
        <v>2275.13</v>
      </c>
      <c r="I754" s="83">
        <v>2275.13</v>
      </c>
      <c r="J754" s="81" t="s">
        <v>181</v>
      </c>
      <c r="K754" s="81" t="s">
        <v>275</v>
      </c>
      <c r="L754" s="81" t="s">
        <v>276</v>
      </c>
    </row>
    <row r="755" spans="1:12" x14ac:dyDescent="0.15">
      <c r="A755" s="80">
        <v>754</v>
      </c>
      <c r="B755" s="81" t="s">
        <v>1383</v>
      </c>
      <c r="C755" s="81" t="s">
        <v>1310</v>
      </c>
      <c r="D755" s="81" t="s">
        <v>267</v>
      </c>
      <c r="E755" s="81" t="s">
        <v>431</v>
      </c>
      <c r="F755" s="81" t="s">
        <v>269</v>
      </c>
      <c r="G755" s="82">
        <v>61.95</v>
      </c>
      <c r="H755" s="83">
        <v>2663.85</v>
      </c>
      <c r="I755" s="83">
        <v>2663.85</v>
      </c>
      <c r="J755" s="81" t="s">
        <v>972</v>
      </c>
      <c r="K755" s="81" t="s">
        <v>291</v>
      </c>
      <c r="L755" s="81" t="s">
        <v>272</v>
      </c>
    </row>
    <row r="756" spans="1:12" x14ac:dyDescent="0.15">
      <c r="A756" s="80">
        <v>755</v>
      </c>
      <c r="B756" s="81" t="s">
        <v>1384</v>
      </c>
      <c r="C756" s="81" t="s">
        <v>1310</v>
      </c>
      <c r="D756" s="81" t="s">
        <v>267</v>
      </c>
      <c r="E756" s="81" t="s">
        <v>433</v>
      </c>
      <c r="F756" s="81" t="s">
        <v>269</v>
      </c>
      <c r="G756" s="82">
        <v>52.91</v>
      </c>
      <c r="H756" s="83">
        <v>2275.13</v>
      </c>
      <c r="I756" s="83">
        <v>2275.13</v>
      </c>
      <c r="J756" s="81" t="s">
        <v>180</v>
      </c>
      <c r="K756" s="81" t="s">
        <v>182</v>
      </c>
      <c r="L756" s="81" t="s">
        <v>276</v>
      </c>
    </row>
    <row r="757" spans="1:12" x14ac:dyDescent="0.15">
      <c r="A757" s="80">
        <v>756</v>
      </c>
      <c r="B757" s="81" t="s">
        <v>1385</v>
      </c>
      <c r="C757" s="81" t="s">
        <v>1310</v>
      </c>
      <c r="D757" s="81" t="s">
        <v>267</v>
      </c>
      <c r="E757" s="81" t="s">
        <v>435</v>
      </c>
      <c r="F757" s="81" t="s">
        <v>269</v>
      </c>
      <c r="G757" s="82">
        <v>52.91</v>
      </c>
      <c r="H757" s="83">
        <v>2275.13</v>
      </c>
      <c r="I757" s="83">
        <v>2275.13</v>
      </c>
      <c r="J757" s="81" t="s">
        <v>181</v>
      </c>
      <c r="K757" s="81" t="s">
        <v>182</v>
      </c>
      <c r="L757" s="81" t="s">
        <v>276</v>
      </c>
    </row>
    <row r="758" spans="1:12" x14ac:dyDescent="0.15">
      <c r="A758" s="80">
        <v>757</v>
      </c>
      <c r="B758" s="81" t="s">
        <v>1386</v>
      </c>
      <c r="C758" s="81" t="s">
        <v>1310</v>
      </c>
      <c r="D758" s="81" t="s">
        <v>267</v>
      </c>
      <c r="E758" s="81" t="s">
        <v>437</v>
      </c>
      <c r="F758" s="81" t="s">
        <v>269</v>
      </c>
      <c r="G758" s="82">
        <v>52.91</v>
      </c>
      <c r="H758" s="83">
        <v>2275.13</v>
      </c>
      <c r="I758" s="83">
        <v>2275.13</v>
      </c>
      <c r="J758" s="81" t="s">
        <v>180</v>
      </c>
      <c r="K758" s="81" t="s">
        <v>182</v>
      </c>
      <c r="L758" s="81" t="s">
        <v>276</v>
      </c>
    </row>
    <row r="759" spans="1:12" x14ac:dyDescent="0.15">
      <c r="A759" s="80">
        <v>758</v>
      </c>
      <c r="B759" s="81" t="s">
        <v>1387</v>
      </c>
      <c r="C759" s="81" t="s">
        <v>1310</v>
      </c>
      <c r="D759" s="81" t="s">
        <v>267</v>
      </c>
      <c r="E759" s="81" t="s">
        <v>439</v>
      </c>
      <c r="F759" s="81" t="s">
        <v>269</v>
      </c>
      <c r="G759" s="82">
        <v>52.94</v>
      </c>
      <c r="H759" s="83">
        <v>2276.42</v>
      </c>
      <c r="I759" s="83">
        <v>2276.42</v>
      </c>
      <c r="J759" s="81" t="s">
        <v>180</v>
      </c>
      <c r="K759" s="81" t="s">
        <v>182</v>
      </c>
      <c r="L759" s="81" t="s">
        <v>276</v>
      </c>
    </row>
    <row r="760" spans="1:12" x14ac:dyDescent="0.15">
      <c r="A760" s="80">
        <v>759</v>
      </c>
      <c r="B760" s="81" t="s">
        <v>1388</v>
      </c>
      <c r="C760" s="81" t="s">
        <v>1310</v>
      </c>
      <c r="D760" s="81" t="s">
        <v>267</v>
      </c>
      <c r="E760" s="81" t="s">
        <v>441</v>
      </c>
      <c r="F760" s="81" t="s">
        <v>269</v>
      </c>
      <c r="G760" s="82">
        <v>52.91</v>
      </c>
      <c r="H760" s="83">
        <v>2275.13</v>
      </c>
      <c r="I760" s="83">
        <v>2275.13</v>
      </c>
      <c r="J760" s="81" t="s">
        <v>181</v>
      </c>
      <c r="K760" s="81" t="s">
        <v>182</v>
      </c>
      <c r="L760" s="81" t="s">
        <v>276</v>
      </c>
    </row>
    <row r="761" spans="1:12" x14ac:dyDescent="0.15">
      <c r="A761" s="80">
        <v>760</v>
      </c>
      <c r="B761" s="81" t="s">
        <v>1389</v>
      </c>
      <c r="C761" s="81" t="s">
        <v>1310</v>
      </c>
      <c r="D761" s="81" t="s">
        <v>267</v>
      </c>
      <c r="E761" s="81" t="s">
        <v>443</v>
      </c>
      <c r="F761" s="81" t="s">
        <v>269</v>
      </c>
      <c r="G761" s="82">
        <v>61.95</v>
      </c>
      <c r="H761" s="83">
        <v>2663.85</v>
      </c>
      <c r="I761" s="83">
        <v>2663.85</v>
      </c>
      <c r="J761" s="81" t="s">
        <v>979</v>
      </c>
      <c r="K761" s="81" t="s">
        <v>298</v>
      </c>
      <c r="L761" s="81" t="s">
        <v>272</v>
      </c>
    </row>
    <row r="762" spans="1:12" x14ac:dyDescent="0.15">
      <c r="A762" s="80">
        <v>761</v>
      </c>
      <c r="B762" s="81" t="s">
        <v>1390</v>
      </c>
      <c r="C762" s="81" t="s">
        <v>1310</v>
      </c>
      <c r="D762" s="81" t="s">
        <v>267</v>
      </c>
      <c r="E762" s="81" t="s">
        <v>445</v>
      </c>
      <c r="F762" s="81" t="s">
        <v>269</v>
      </c>
      <c r="G762" s="82">
        <v>52.91</v>
      </c>
      <c r="H762" s="83">
        <v>2275.13</v>
      </c>
      <c r="I762" s="83">
        <v>2275.13</v>
      </c>
      <c r="J762" s="81" t="s">
        <v>180</v>
      </c>
      <c r="K762" s="81" t="s">
        <v>184</v>
      </c>
      <c r="L762" s="81" t="s">
        <v>276</v>
      </c>
    </row>
    <row r="763" spans="1:12" x14ac:dyDescent="0.15">
      <c r="A763" s="80">
        <v>762</v>
      </c>
      <c r="B763" s="81" t="s">
        <v>1391</v>
      </c>
      <c r="C763" s="81" t="s">
        <v>1310</v>
      </c>
      <c r="D763" s="81" t="s">
        <v>267</v>
      </c>
      <c r="E763" s="81" t="s">
        <v>447</v>
      </c>
      <c r="F763" s="81" t="s">
        <v>269</v>
      </c>
      <c r="G763" s="82">
        <v>52.91</v>
      </c>
      <c r="H763" s="83">
        <v>2275.13</v>
      </c>
      <c r="I763" s="83">
        <v>2275.13</v>
      </c>
      <c r="J763" s="81" t="s">
        <v>181</v>
      </c>
      <c r="K763" s="81" t="s">
        <v>184</v>
      </c>
      <c r="L763" s="81" t="s">
        <v>276</v>
      </c>
    </row>
    <row r="764" spans="1:12" x14ac:dyDescent="0.15">
      <c r="A764" s="80">
        <v>763</v>
      </c>
      <c r="B764" s="81" t="s">
        <v>1392</v>
      </c>
      <c r="C764" s="81" t="s">
        <v>1310</v>
      </c>
      <c r="D764" s="81" t="s">
        <v>267</v>
      </c>
      <c r="E764" s="81" t="s">
        <v>449</v>
      </c>
      <c r="F764" s="81" t="s">
        <v>285</v>
      </c>
      <c r="G764" s="82">
        <v>42.07</v>
      </c>
      <c r="H764" s="83">
        <v>1809.01</v>
      </c>
      <c r="I764" s="83">
        <v>1809.01</v>
      </c>
      <c r="J764" s="81" t="s">
        <v>186</v>
      </c>
      <c r="K764" s="81" t="s">
        <v>184</v>
      </c>
      <c r="L764" s="81" t="s">
        <v>287</v>
      </c>
    </row>
    <row r="765" spans="1:12" x14ac:dyDescent="0.15">
      <c r="A765" s="80">
        <v>764</v>
      </c>
      <c r="B765" s="81" t="s">
        <v>1393</v>
      </c>
      <c r="C765" s="81" t="s">
        <v>1310</v>
      </c>
      <c r="D765" s="81" t="s">
        <v>267</v>
      </c>
      <c r="E765" s="81" t="s">
        <v>451</v>
      </c>
      <c r="F765" s="81" t="s">
        <v>285</v>
      </c>
      <c r="G765" s="82">
        <v>41.43</v>
      </c>
      <c r="H765" s="83">
        <v>1781.49</v>
      </c>
      <c r="I765" s="83">
        <v>1781.49</v>
      </c>
      <c r="J765" s="81" t="s">
        <v>183</v>
      </c>
      <c r="K765" s="81" t="s">
        <v>184</v>
      </c>
      <c r="L765" s="81" t="s">
        <v>287</v>
      </c>
    </row>
    <row r="766" spans="1:12" x14ac:dyDescent="0.15">
      <c r="A766" s="80">
        <v>765</v>
      </c>
      <c r="B766" s="81" t="s">
        <v>1394</v>
      </c>
      <c r="C766" s="81" t="s">
        <v>1310</v>
      </c>
      <c r="D766" s="81" t="s">
        <v>267</v>
      </c>
      <c r="E766" s="81" t="s">
        <v>453</v>
      </c>
      <c r="F766" s="81" t="s">
        <v>269</v>
      </c>
      <c r="G766" s="82">
        <v>58.02</v>
      </c>
      <c r="H766" s="83">
        <v>2494.86</v>
      </c>
      <c r="I766" s="83">
        <v>2494.86</v>
      </c>
      <c r="J766" s="81" t="s">
        <v>985</v>
      </c>
      <c r="K766" s="81" t="s">
        <v>187</v>
      </c>
      <c r="L766" s="81" t="s">
        <v>272</v>
      </c>
    </row>
    <row r="767" spans="1:12" x14ac:dyDescent="0.15">
      <c r="A767" s="80">
        <v>766</v>
      </c>
      <c r="B767" s="81" t="s">
        <v>1395</v>
      </c>
      <c r="C767" s="81" t="s">
        <v>1310</v>
      </c>
      <c r="D767" s="81" t="s">
        <v>267</v>
      </c>
      <c r="E767" s="81" t="s">
        <v>455</v>
      </c>
      <c r="F767" s="81" t="s">
        <v>269</v>
      </c>
      <c r="G767" s="82">
        <v>58.02</v>
      </c>
      <c r="H767" s="83">
        <v>2494.86</v>
      </c>
      <c r="I767" s="83">
        <v>2494.86</v>
      </c>
      <c r="J767" s="81" t="s">
        <v>966</v>
      </c>
      <c r="K767" s="81" t="s">
        <v>187</v>
      </c>
      <c r="L767" s="81" t="s">
        <v>272</v>
      </c>
    </row>
    <row r="768" spans="1:12" x14ac:dyDescent="0.15">
      <c r="A768" s="80">
        <v>767</v>
      </c>
      <c r="B768" s="81" t="s">
        <v>1396</v>
      </c>
      <c r="C768" s="81" t="s">
        <v>1310</v>
      </c>
      <c r="D768" s="81" t="s">
        <v>267</v>
      </c>
      <c r="E768" s="81" t="s">
        <v>457</v>
      </c>
      <c r="F768" s="81" t="s">
        <v>285</v>
      </c>
      <c r="G768" s="82">
        <v>41.43</v>
      </c>
      <c r="H768" s="83">
        <v>1781.49</v>
      </c>
      <c r="I768" s="83">
        <v>1781.49</v>
      </c>
      <c r="J768" s="81" t="s">
        <v>185</v>
      </c>
      <c r="K768" s="81" t="s">
        <v>275</v>
      </c>
      <c r="L768" s="81" t="s">
        <v>287</v>
      </c>
    </row>
    <row r="769" spans="1:12" x14ac:dyDescent="0.15">
      <c r="A769" s="80">
        <v>768</v>
      </c>
      <c r="B769" s="81" t="s">
        <v>1397</v>
      </c>
      <c r="C769" s="81" t="s">
        <v>1310</v>
      </c>
      <c r="D769" s="81" t="s">
        <v>267</v>
      </c>
      <c r="E769" s="81" t="s">
        <v>459</v>
      </c>
      <c r="F769" s="81" t="s">
        <v>285</v>
      </c>
      <c r="G769" s="82">
        <v>42.07</v>
      </c>
      <c r="H769" s="83">
        <v>1809.01</v>
      </c>
      <c r="I769" s="83">
        <v>1809.01</v>
      </c>
      <c r="J769" s="81" t="s">
        <v>188</v>
      </c>
      <c r="K769" s="81" t="s">
        <v>275</v>
      </c>
      <c r="L769" s="81" t="s">
        <v>287</v>
      </c>
    </row>
    <row r="770" spans="1:12" x14ac:dyDescent="0.15">
      <c r="A770" s="80">
        <v>769</v>
      </c>
      <c r="B770" s="81" t="s">
        <v>1398</v>
      </c>
      <c r="C770" s="81" t="s">
        <v>1310</v>
      </c>
      <c r="D770" s="81" t="s">
        <v>267</v>
      </c>
      <c r="E770" s="81" t="s">
        <v>461</v>
      </c>
      <c r="F770" s="81" t="s">
        <v>269</v>
      </c>
      <c r="G770" s="82">
        <v>52.91</v>
      </c>
      <c r="H770" s="83">
        <v>2275.13</v>
      </c>
      <c r="I770" s="83">
        <v>2275.13</v>
      </c>
      <c r="J770" s="81" t="s">
        <v>180</v>
      </c>
      <c r="K770" s="81" t="s">
        <v>275</v>
      </c>
      <c r="L770" s="81" t="s">
        <v>276</v>
      </c>
    </row>
    <row r="771" spans="1:12" x14ac:dyDescent="0.15">
      <c r="A771" s="80">
        <v>770</v>
      </c>
      <c r="B771" s="81" t="s">
        <v>1399</v>
      </c>
      <c r="C771" s="81" t="s">
        <v>1310</v>
      </c>
      <c r="D771" s="81" t="s">
        <v>267</v>
      </c>
      <c r="E771" s="81" t="s">
        <v>463</v>
      </c>
      <c r="F771" s="81" t="s">
        <v>269</v>
      </c>
      <c r="G771" s="82">
        <v>52.91</v>
      </c>
      <c r="H771" s="83">
        <v>2275.13</v>
      </c>
      <c r="I771" s="83">
        <v>2275.13</v>
      </c>
      <c r="J771" s="81" t="s">
        <v>181</v>
      </c>
      <c r="K771" s="81" t="s">
        <v>275</v>
      </c>
      <c r="L771" s="81" t="s">
        <v>276</v>
      </c>
    </row>
    <row r="772" spans="1:12" x14ac:dyDescent="0.15">
      <c r="A772" s="80">
        <v>771</v>
      </c>
      <c r="B772" s="81" t="s">
        <v>1400</v>
      </c>
      <c r="C772" s="81" t="s">
        <v>1310</v>
      </c>
      <c r="D772" s="81" t="s">
        <v>267</v>
      </c>
      <c r="E772" s="81" t="s">
        <v>465</v>
      </c>
      <c r="F772" s="81" t="s">
        <v>269</v>
      </c>
      <c r="G772" s="82">
        <v>61.95</v>
      </c>
      <c r="H772" s="83">
        <v>2663.85</v>
      </c>
      <c r="I772" s="83">
        <v>2663.85</v>
      </c>
      <c r="J772" s="81" t="s">
        <v>972</v>
      </c>
      <c r="K772" s="81" t="s">
        <v>291</v>
      </c>
      <c r="L772" s="81" t="s">
        <v>272</v>
      </c>
    </row>
    <row r="773" spans="1:12" x14ac:dyDescent="0.15">
      <c r="A773" s="80">
        <v>772</v>
      </c>
      <c r="B773" s="81" t="s">
        <v>1401</v>
      </c>
      <c r="C773" s="81" t="s">
        <v>1310</v>
      </c>
      <c r="D773" s="81" t="s">
        <v>267</v>
      </c>
      <c r="E773" s="81" t="s">
        <v>467</v>
      </c>
      <c r="F773" s="81" t="s">
        <v>269</v>
      </c>
      <c r="G773" s="82">
        <v>52.91</v>
      </c>
      <c r="H773" s="83">
        <v>2275.13</v>
      </c>
      <c r="I773" s="83">
        <v>2275.13</v>
      </c>
      <c r="J773" s="81" t="s">
        <v>180</v>
      </c>
      <c r="K773" s="81" t="s">
        <v>182</v>
      </c>
      <c r="L773" s="81" t="s">
        <v>276</v>
      </c>
    </row>
    <row r="774" spans="1:12" x14ac:dyDescent="0.15">
      <c r="A774" s="80">
        <v>773</v>
      </c>
      <c r="B774" s="81" t="s">
        <v>1402</v>
      </c>
      <c r="C774" s="81" t="s">
        <v>1310</v>
      </c>
      <c r="D774" s="81" t="s">
        <v>267</v>
      </c>
      <c r="E774" s="81" t="s">
        <v>469</v>
      </c>
      <c r="F774" s="81" t="s">
        <v>269</v>
      </c>
      <c r="G774" s="82">
        <v>52.91</v>
      </c>
      <c r="H774" s="83">
        <v>2275.13</v>
      </c>
      <c r="I774" s="83">
        <v>2275.13</v>
      </c>
      <c r="J774" s="81" t="s">
        <v>181</v>
      </c>
      <c r="K774" s="81" t="s">
        <v>182</v>
      </c>
      <c r="L774" s="81" t="s">
        <v>276</v>
      </c>
    </row>
    <row r="775" spans="1:12" x14ac:dyDescent="0.15">
      <c r="A775" s="80">
        <v>774</v>
      </c>
      <c r="B775" s="81" t="s">
        <v>1403</v>
      </c>
      <c r="C775" s="81" t="s">
        <v>1310</v>
      </c>
      <c r="D775" s="81" t="s">
        <v>267</v>
      </c>
      <c r="E775" s="81" t="s">
        <v>471</v>
      </c>
      <c r="F775" s="81" t="s">
        <v>269</v>
      </c>
      <c r="G775" s="82">
        <v>52.91</v>
      </c>
      <c r="H775" s="83">
        <v>2275.13</v>
      </c>
      <c r="I775" s="83">
        <v>2275.13</v>
      </c>
      <c r="J775" s="81" t="s">
        <v>180</v>
      </c>
      <c r="K775" s="81" t="s">
        <v>182</v>
      </c>
      <c r="L775" s="81" t="s">
        <v>276</v>
      </c>
    </row>
    <row r="776" spans="1:12" x14ac:dyDescent="0.15">
      <c r="A776" s="80">
        <v>775</v>
      </c>
      <c r="B776" s="81" t="s">
        <v>1404</v>
      </c>
      <c r="C776" s="81" t="s">
        <v>1310</v>
      </c>
      <c r="D776" s="81" t="s">
        <v>267</v>
      </c>
      <c r="E776" s="81" t="s">
        <v>473</v>
      </c>
      <c r="F776" s="81" t="s">
        <v>269</v>
      </c>
      <c r="G776" s="82">
        <v>52.94</v>
      </c>
      <c r="H776" s="83">
        <v>2276.42</v>
      </c>
      <c r="I776" s="83">
        <v>2276.42</v>
      </c>
      <c r="J776" s="81" t="s">
        <v>180</v>
      </c>
      <c r="K776" s="81" t="s">
        <v>182</v>
      </c>
      <c r="L776" s="81" t="s">
        <v>276</v>
      </c>
    </row>
    <row r="777" spans="1:12" x14ac:dyDescent="0.15">
      <c r="A777" s="80">
        <v>776</v>
      </c>
      <c r="B777" s="81" t="s">
        <v>1405</v>
      </c>
      <c r="C777" s="81" t="s">
        <v>1310</v>
      </c>
      <c r="D777" s="81" t="s">
        <v>267</v>
      </c>
      <c r="E777" s="81" t="s">
        <v>475</v>
      </c>
      <c r="F777" s="81" t="s">
        <v>269</v>
      </c>
      <c r="G777" s="82">
        <v>52.91</v>
      </c>
      <c r="H777" s="83">
        <v>2275.13</v>
      </c>
      <c r="I777" s="83">
        <v>2275.13</v>
      </c>
      <c r="J777" s="81" t="s">
        <v>181</v>
      </c>
      <c r="K777" s="81" t="s">
        <v>182</v>
      </c>
      <c r="L777" s="81" t="s">
        <v>276</v>
      </c>
    </row>
    <row r="778" spans="1:12" x14ac:dyDescent="0.15">
      <c r="A778" s="80">
        <v>777</v>
      </c>
      <c r="B778" s="81" t="s">
        <v>1406</v>
      </c>
      <c r="C778" s="81" t="s">
        <v>1310</v>
      </c>
      <c r="D778" s="81" t="s">
        <v>267</v>
      </c>
      <c r="E778" s="81" t="s">
        <v>477</v>
      </c>
      <c r="F778" s="81" t="s">
        <v>269</v>
      </c>
      <c r="G778" s="82">
        <v>61.95</v>
      </c>
      <c r="H778" s="83">
        <v>2663.85</v>
      </c>
      <c r="I778" s="83">
        <v>2663.85</v>
      </c>
      <c r="J778" s="81" t="s">
        <v>979</v>
      </c>
      <c r="K778" s="81" t="s">
        <v>298</v>
      </c>
      <c r="L778" s="81" t="s">
        <v>272</v>
      </c>
    </row>
    <row r="779" spans="1:12" x14ac:dyDescent="0.15">
      <c r="A779" s="80">
        <v>778</v>
      </c>
      <c r="B779" s="81" t="s">
        <v>1407</v>
      </c>
      <c r="C779" s="81" t="s">
        <v>1310</v>
      </c>
      <c r="D779" s="81" t="s">
        <v>267</v>
      </c>
      <c r="E779" s="81" t="s">
        <v>479</v>
      </c>
      <c r="F779" s="81" t="s">
        <v>269</v>
      </c>
      <c r="G779" s="82">
        <v>52.91</v>
      </c>
      <c r="H779" s="83">
        <v>2275.13</v>
      </c>
      <c r="I779" s="83">
        <v>2275.13</v>
      </c>
      <c r="J779" s="81" t="s">
        <v>180</v>
      </c>
      <c r="K779" s="81" t="s">
        <v>184</v>
      </c>
      <c r="L779" s="81" t="s">
        <v>276</v>
      </c>
    </row>
    <row r="780" spans="1:12" x14ac:dyDescent="0.15">
      <c r="A780" s="80">
        <v>779</v>
      </c>
      <c r="B780" s="81" t="s">
        <v>1408</v>
      </c>
      <c r="C780" s="81" t="s">
        <v>1310</v>
      </c>
      <c r="D780" s="81" t="s">
        <v>267</v>
      </c>
      <c r="E780" s="81" t="s">
        <v>481</v>
      </c>
      <c r="F780" s="81" t="s">
        <v>269</v>
      </c>
      <c r="G780" s="82">
        <v>52.91</v>
      </c>
      <c r="H780" s="83">
        <v>2275.13</v>
      </c>
      <c r="I780" s="83">
        <v>2275.13</v>
      </c>
      <c r="J780" s="81" t="s">
        <v>181</v>
      </c>
      <c r="K780" s="81" t="s">
        <v>184</v>
      </c>
      <c r="L780" s="81" t="s">
        <v>276</v>
      </c>
    </row>
    <row r="781" spans="1:12" x14ac:dyDescent="0.15">
      <c r="A781" s="80">
        <v>780</v>
      </c>
      <c r="B781" s="81" t="s">
        <v>1409</v>
      </c>
      <c r="C781" s="81" t="s">
        <v>1310</v>
      </c>
      <c r="D781" s="81" t="s">
        <v>267</v>
      </c>
      <c r="E781" s="81" t="s">
        <v>483</v>
      </c>
      <c r="F781" s="81" t="s">
        <v>285</v>
      </c>
      <c r="G781" s="82">
        <v>42.07</v>
      </c>
      <c r="H781" s="83">
        <v>1809.01</v>
      </c>
      <c r="I781" s="83">
        <v>1809.01</v>
      </c>
      <c r="J781" s="81" t="s">
        <v>186</v>
      </c>
      <c r="K781" s="81" t="s">
        <v>184</v>
      </c>
      <c r="L781" s="81" t="s">
        <v>287</v>
      </c>
    </row>
    <row r="782" spans="1:12" x14ac:dyDescent="0.15">
      <c r="A782" s="80">
        <v>781</v>
      </c>
      <c r="B782" s="81" t="s">
        <v>1410</v>
      </c>
      <c r="C782" s="81" t="s">
        <v>1310</v>
      </c>
      <c r="D782" s="81" t="s">
        <v>267</v>
      </c>
      <c r="E782" s="81" t="s">
        <v>485</v>
      </c>
      <c r="F782" s="81" t="s">
        <v>285</v>
      </c>
      <c r="G782" s="82">
        <v>41.43</v>
      </c>
      <c r="H782" s="83">
        <v>1781.49</v>
      </c>
      <c r="I782" s="83">
        <v>1781.49</v>
      </c>
      <c r="J782" s="81" t="s">
        <v>183</v>
      </c>
      <c r="K782" s="81" t="s">
        <v>184</v>
      </c>
      <c r="L782" s="81" t="s">
        <v>287</v>
      </c>
    </row>
    <row r="783" spans="1:12" x14ac:dyDescent="0.15">
      <c r="A783" s="80">
        <v>782</v>
      </c>
      <c r="B783" s="81" t="s">
        <v>1411</v>
      </c>
      <c r="C783" s="81" t="s">
        <v>1310</v>
      </c>
      <c r="D783" s="81" t="s">
        <v>267</v>
      </c>
      <c r="E783" s="81" t="s">
        <v>487</v>
      </c>
      <c r="F783" s="81" t="s">
        <v>269</v>
      </c>
      <c r="G783" s="82">
        <v>58.02</v>
      </c>
      <c r="H783" s="83">
        <v>2494.86</v>
      </c>
      <c r="I783" s="83">
        <v>2494.86</v>
      </c>
      <c r="J783" s="81" t="s">
        <v>985</v>
      </c>
      <c r="K783" s="81" t="s">
        <v>187</v>
      </c>
      <c r="L783" s="81" t="s">
        <v>272</v>
      </c>
    </row>
    <row r="784" spans="1:12" x14ac:dyDescent="0.15">
      <c r="A784" s="80">
        <v>783</v>
      </c>
      <c r="B784" s="81" t="s">
        <v>1412</v>
      </c>
      <c r="C784" s="81" t="s">
        <v>1310</v>
      </c>
      <c r="D784" s="81" t="s">
        <v>267</v>
      </c>
      <c r="E784" s="81" t="s">
        <v>489</v>
      </c>
      <c r="F784" s="81" t="s">
        <v>269</v>
      </c>
      <c r="G784" s="82">
        <v>58.02</v>
      </c>
      <c r="H784" s="83">
        <v>2494.86</v>
      </c>
      <c r="I784" s="83">
        <v>2494.86</v>
      </c>
      <c r="J784" s="81" t="s">
        <v>966</v>
      </c>
      <c r="K784" s="81" t="s">
        <v>187</v>
      </c>
      <c r="L784" s="81" t="s">
        <v>272</v>
      </c>
    </row>
    <row r="785" spans="1:12" x14ac:dyDescent="0.15">
      <c r="A785" s="80">
        <v>784</v>
      </c>
      <c r="B785" s="81" t="s">
        <v>1413</v>
      </c>
      <c r="C785" s="81" t="s">
        <v>1310</v>
      </c>
      <c r="D785" s="81" t="s">
        <v>267</v>
      </c>
      <c r="E785" s="81" t="s">
        <v>491</v>
      </c>
      <c r="F785" s="81" t="s">
        <v>285</v>
      </c>
      <c r="G785" s="82">
        <v>41.43</v>
      </c>
      <c r="H785" s="83">
        <v>1781.49</v>
      </c>
      <c r="I785" s="83">
        <v>1781.49</v>
      </c>
      <c r="J785" s="81" t="s">
        <v>185</v>
      </c>
      <c r="K785" s="81" t="s">
        <v>275</v>
      </c>
      <c r="L785" s="81" t="s">
        <v>287</v>
      </c>
    </row>
    <row r="786" spans="1:12" x14ac:dyDescent="0.15">
      <c r="A786" s="80">
        <v>785</v>
      </c>
      <c r="B786" s="81" t="s">
        <v>1414</v>
      </c>
      <c r="C786" s="81" t="s">
        <v>1310</v>
      </c>
      <c r="D786" s="81" t="s">
        <v>267</v>
      </c>
      <c r="E786" s="81" t="s">
        <v>493</v>
      </c>
      <c r="F786" s="81" t="s">
        <v>285</v>
      </c>
      <c r="G786" s="82">
        <v>42.07</v>
      </c>
      <c r="H786" s="83">
        <v>1809.01</v>
      </c>
      <c r="I786" s="83">
        <v>1809.01</v>
      </c>
      <c r="J786" s="81" t="s">
        <v>188</v>
      </c>
      <c r="K786" s="81" t="s">
        <v>275</v>
      </c>
      <c r="L786" s="81" t="s">
        <v>287</v>
      </c>
    </row>
    <row r="787" spans="1:12" x14ac:dyDescent="0.15">
      <c r="A787" s="80">
        <v>786</v>
      </c>
      <c r="B787" s="81" t="s">
        <v>1415</v>
      </c>
      <c r="C787" s="81" t="s">
        <v>1310</v>
      </c>
      <c r="D787" s="81" t="s">
        <v>267</v>
      </c>
      <c r="E787" s="81" t="s">
        <v>495</v>
      </c>
      <c r="F787" s="81" t="s">
        <v>269</v>
      </c>
      <c r="G787" s="82">
        <v>52.91</v>
      </c>
      <c r="H787" s="83">
        <v>2275.13</v>
      </c>
      <c r="I787" s="83">
        <v>2275.13</v>
      </c>
      <c r="J787" s="81" t="s">
        <v>180</v>
      </c>
      <c r="K787" s="81" t="s">
        <v>275</v>
      </c>
      <c r="L787" s="81" t="s">
        <v>276</v>
      </c>
    </row>
    <row r="788" spans="1:12" x14ac:dyDescent="0.15">
      <c r="A788" s="80">
        <v>787</v>
      </c>
      <c r="B788" s="81" t="s">
        <v>1416</v>
      </c>
      <c r="C788" s="81" t="s">
        <v>1310</v>
      </c>
      <c r="D788" s="81" t="s">
        <v>267</v>
      </c>
      <c r="E788" s="81" t="s">
        <v>497</v>
      </c>
      <c r="F788" s="81" t="s">
        <v>269</v>
      </c>
      <c r="G788" s="82">
        <v>52.91</v>
      </c>
      <c r="H788" s="83">
        <v>2275.13</v>
      </c>
      <c r="I788" s="83">
        <v>2275.13</v>
      </c>
      <c r="J788" s="81" t="s">
        <v>181</v>
      </c>
      <c r="K788" s="81" t="s">
        <v>275</v>
      </c>
      <c r="L788" s="81" t="s">
        <v>276</v>
      </c>
    </row>
    <row r="789" spans="1:12" x14ac:dyDescent="0.15">
      <c r="A789" s="80">
        <v>788</v>
      </c>
      <c r="B789" s="81" t="s">
        <v>1417</v>
      </c>
      <c r="C789" s="81" t="s">
        <v>1310</v>
      </c>
      <c r="D789" s="81" t="s">
        <v>267</v>
      </c>
      <c r="E789" s="81" t="s">
        <v>499</v>
      </c>
      <c r="F789" s="81" t="s">
        <v>269</v>
      </c>
      <c r="G789" s="82">
        <v>61.95</v>
      </c>
      <c r="H789" s="83">
        <v>2663.85</v>
      </c>
      <c r="I789" s="83">
        <v>2663.85</v>
      </c>
      <c r="J789" s="81" t="s">
        <v>972</v>
      </c>
      <c r="K789" s="81" t="s">
        <v>291</v>
      </c>
      <c r="L789" s="81" t="s">
        <v>272</v>
      </c>
    </row>
    <row r="790" spans="1:12" x14ac:dyDescent="0.15">
      <c r="A790" s="80">
        <v>789</v>
      </c>
      <c r="B790" s="81" t="s">
        <v>1418</v>
      </c>
      <c r="C790" s="81" t="s">
        <v>1310</v>
      </c>
      <c r="D790" s="81" t="s">
        <v>267</v>
      </c>
      <c r="E790" s="81" t="s">
        <v>501</v>
      </c>
      <c r="F790" s="81" t="s">
        <v>269</v>
      </c>
      <c r="G790" s="82">
        <v>52.91</v>
      </c>
      <c r="H790" s="83">
        <v>2275.13</v>
      </c>
      <c r="I790" s="83">
        <v>2275.13</v>
      </c>
      <c r="J790" s="81" t="s">
        <v>180</v>
      </c>
      <c r="K790" s="81" t="s">
        <v>182</v>
      </c>
      <c r="L790" s="81" t="s">
        <v>276</v>
      </c>
    </row>
    <row r="791" spans="1:12" x14ac:dyDescent="0.15">
      <c r="A791" s="80">
        <v>790</v>
      </c>
      <c r="B791" s="81" t="s">
        <v>1419</v>
      </c>
      <c r="C791" s="81" t="s">
        <v>1310</v>
      </c>
      <c r="D791" s="81" t="s">
        <v>267</v>
      </c>
      <c r="E791" s="81" t="s">
        <v>503</v>
      </c>
      <c r="F791" s="81" t="s">
        <v>269</v>
      </c>
      <c r="G791" s="82">
        <v>52.91</v>
      </c>
      <c r="H791" s="83">
        <v>2275.13</v>
      </c>
      <c r="I791" s="83">
        <v>2275.13</v>
      </c>
      <c r="J791" s="81" t="s">
        <v>181</v>
      </c>
      <c r="K791" s="81" t="s">
        <v>182</v>
      </c>
      <c r="L791" s="81" t="s">
        <v>276</v>
      </c>
    </row>
    <row r="792" spans="1:12" x14ac:dyDescent="0.15">
      <c r="A792" s="80">
        <v>791</v>
      </c>
      <c r="B792" s="81" t="s">
        <v>1420</v>
      </c>
      <c r="C792" s="81" t="s">
        <v>1310</v>
      </c>
      <c r="D792" s="81" t="s">
        <v>267</v>
      </c>
      <c r="E792" s="81" t="s">
        <v>505</v>
      </c>
      <c r="F792" s="81" t="s">
        <v>269</v>
      </c>
      <c r="G792" s="82">
        <v>52.91</v>
      </c>
      <c r="H792" s="83">
        <v>2275.13</v>
      </c>
      <c r="I792" s="83">
        <v>2275.13</v>
      </c>
      <c r="J792" s="81" t="s">
        <v>180</v>
      </c>
      <c r="K792" s="81" t="s">
        <v>182</v>
      </c>
      <c r="L792" s="81" t="s">
        <v>276</v>
      </c>
    </row>
    <row r="793" spans="1:12" x14ac:dyDescent="0.15">
      <c r="A793" s="80">
        <v>792</v>
      </c>
      <c r="B793" s="81" t="s">
        <v>1421</v>
      </c>
      <c r="C793" s="81" t="s">
        <v>1310</v>
      </c>
      <c r="D793" s="81" t="s">
        <v>267</v>
      </c>
      <c r="E793" s="81" t="s">
        <v>507</v>
      </c>
      <c r="F793" s="81" t="s">
        <v>269</v>
      </c>
      <c r="G793" s="82">
        <v>52.94</v>
      </c>
      <c r="H793" s="83">
        <v>2276.42</v>
      </c>
      <c r="I793" s="83">
        <v>2276.42</v>
      </c>
      <c r="J793" s="81" t="s">
        <v>180</v>
      </c>
      <c r="K793" s="81" t="s">
        <v>182</v>
      </c>
      <c r="L793" s="81" t="s">
        <v>276</v>
      </c>
    </row>
    <row r="794" spans="1:12" x14ac:dyDescent="0.15">
      <c r="A794" s="80">
        <v>793</v>
      </c>
      <c r="B794" s="81" t="s">
        <v>1422</v>
      </c>
      <c r="C794" s="81" t="s">
        <v>1310</v>
      </c>
      <c r="D794" s="81" t="s">
        <v>267</v>
      </c>
      <c r="E794" s="81" t="s">
        <v>509</v>
      </c>
      <c r="F794" s="81" t="s">
        <v>269</v>
      </c>
      <c r="G794" s="82">
        <v>52.91</v>
      </c>
      <c r="H794" s="83">
        <v>2275.13</v>
      </c>
      <c r="I794" s="83">
        <v>2275.13</v>
      </c>
      <c r="J794" s="81" t="s">
        <v>181</v>
      </c>
      <c r="K794" s="81" t="s">
        <v>182</v>
      </c>
      <c r="L794" s="81" t="s">
        <v>276</v>
      </c>
    </row>
    <row r="795" spans="1:12" x14ac:dyDescent="0.15">
      <c r="A795" s="80">
        <v>794</v>
      </c>
      <c r="B795" s="81" t="s">
        <v>1423</v>
      </c>
      <c r="C795" s="81" t="s">
        <v>1310</v>
      </c>
      <c r="D795" s="81" t="s">
        <v>267</v>
      </c>
      <c r="E795" s="81" t="s">
        <v>511</v>
      </c>
      <c r="F795" s="81" t="s">
        <v>269</v>
      </c>
      <c r="G795" s="82">
        <v>61.95</v>
      </c>
      <c r="H795" s="83">
        <v>2663.85</v>
      </c>
      <c r="I795" s="83">
        <v>2663.85</v>
      </c>
      <c r="J795" s="81" t="s">
        <v>979</v>
      </c>
      <c r="K795" s="81" t="s">
        <v>298</v>
      </c>
      <c r="L795" s="81" t="s">
        <v>272</v>
      </c>
    </row>
    <row r="796" spans="1:12" x14ac:dyDescent="0.15">
      <c r="A796" s="80">
        <v>795</v>
      </c>
      <c r="B796" s="81" t="s">
        <v>1424</v>
      </c>
      <c r="C796" s="81" t="s">
        <v>1310</v>
      </c>
      <c r="D796" s="81" t="s">
        <v>267</v>
      </c>
      <c r="E796" s="81" t="s">
        <v>513</v>
      </c>
      <c r="F796" s="81" t="s">
        <v>269</v>
      </c>
      <c r="G796" s="82">
        <v>52.91</v>
      </c>
      <c r="H796" s="83">
        <v>2275.13</v>
      </c>
      <c r="I796" s="83">
        <v>2275.13</v>
      </c>
      <c r="J796" s="81" t="s">
        <v>180</v>
      </c>
      <c r="K796" s="81" t="s">
        <v>184</v>
      </c>
      <c r="L796" s="81" t="s">
        <v>276</v>
      </c>
    </row>
    <row r="797" spans="1:12" x14ac:dyDescent="0.15">
      <c r="A797" s="80">
        <v>796</v>
      </c>
      <c r="B797" s="81" t="s">
        <v>1425</v>
      </c>
      <c r="C797" s="81" t="s">
        <v>1310</v>
      </c>
      <c r="D797" s="81" t="s">
        <v>267</v>
      </c>
      <c r="E797" s="81" t="s">
        <v>515</v>
      </c>
      <c r="F797" s="81" t="s">
        <v>269</v>
      </c>
      <c r="G797" s="82">
        <v>52.91</v>
      </c>
      <c r="H797" s="83">
        <v>2275.13</v>
      </c>
      <c r="I797" s="83">
        <v>2275.13</v>
      </c>
      <c r="J797" s="81" t="s">
        <v>181</v>
      </c>
      <c r="K797" s="81" t="s">
        <v>184</v>
      </c>
      <c r="L797" s="81" t="s">
        <v>276</v>
      </c>
    </row>
    <row r="798" spans="1:12" x14ac:dyDescent="0.15">
      <c r="A798" s="80">
        <v>797</v>
      </c>
      <c r="B798" s="81" t="s">
        <v>1426</v>
      </c>
      <c r="C798" s="81" t="s">
        <v>1310</v>
      </c>
      <c r="D798" s="81" t="s">
        <v>267</v>
      </c>
      <c r="E798" s="81" t="s">
        <v>517</v>
      </c>
      <c r="F798" s="81" t="s">
        <v>285</v>
      </c>
      <c r="G798" s="82">
        <v>42.07</v>
      </c>
      <c r="H798" s="83">
        <v>1809.01</v>
      </c>
      <c r="I798" s="83">
        <v>1809.01</v>
      </c>
      <c r="J798" s="81" t="s">
        <v>186</v>
      </c>
      <c r="K798" s="81" t="s">
        <v>184</v>
      </c>
      <c r="L798" s="81" t="s">
        <v>287</v>
      </c>
    </row>
    <row r="799" spans="1:12" x14ac:dyDescent="0.15">
      <c r="A799" s="80">
        <v>798</v>
      </c>
      <c r="B799" s="81" t="s">
        <v>1427</v>
      </c>
      <c r="C799" s="81" t="s">
        <v>1310</v>
      </c>
      <c r="D799" s="81" t="s">
        <v>267</v>
      </c>
      <c r="E799" s="81" t="s">
        <v>519</v>
      </c>
      <c r="F799" s="81" t="s">
        <v>285</v>
      </c>
      <c r="G799" s="82">
        <v>41.43</v>
      </c>
      <c r="H799" s="83">
        <v>1781.49</v>
      </c>
      <c r="I799" s="83">
        <v>1781.49</v>
      </c>
      <c r="J799" s="81" t="s">
        <v>183</v>
      </c>
      <c r="K799" s="81" t="s">
        <v>184</v>
      </c>
      <c r="L799" s="81" t="s">
        <v>287</v>
      </c>
    </row>
    <row r="800" spans="1:12" x14ac:dyDescent="0.15">
      <c r="A800" s="80">
        <v>799</v>
      </c>
      <c r="B800" s="81" t="s">
        <v>1428</v>
      </c>
      <c r="C800" s="81" t="s">
        <v>1310</v>
      </c>
      <c r="D800" s="81" t="s">
        <v>267</v>
      </c>
      <c r="E800" s="81" t="s">
        <v>521</v>
      </c>
      <c r="F800" s="81" t="s">
        <v>269</v>
      </c>
      <c r="G800" s="82">
        <v>58.02</v>
      </c>
      <c r="H800" s="83">
        <v>2494.86</v>
      </c>
      <c r="I800" s="83">
        <v>2494.86</v>
      </c>
      <c r="J800" s="81" t="s">
        <v>985</v>
      </c>
      <c r="K800" s="81" t="s">
        <v>187</v>
      </c>
      <c r="L800" s="81" t="s">
        <v>272</v>
      </c>
    </row>
    <row r="801" spans="1:14" x14ac:dyDescent="0.15">
      <c r="A801" s="80">
        <v>800</v>
      </c>
      <c r="B801" s="81" t="s">
        <v>1429</v>
      </c>
      <c r="C801" s="81" t="s">
        <v>1310</v>
      </c>
      <c r="D801" s="81" t="s">
        <v>267</v>
      </c>
      <c r="E801" s="81" t="s">
        <v>523</v>
      </c>
      <c r="F801" s="81" t="s">
        <v>269</v>
      </c>
      <c r="G801" s="82">
        <v>58.02</v>
      </c>
      <c r="H801" s="83">
        <v>2494.86</v>
      </c>
      <c r="I801" s="83">
        <v>2494.86</v>
      </c>
      <c r="J801" s="81" t="s">
        <v>966</v>
      </c>
      <c r="K801" s="81" t="s">
        <v>187</v>
      </c>
      <c r="L801" s="81" t="s">
        <v>272</v>
      </c>
    </row>
    <row r="802" spans="1:14" x14ac:dyDescent="0.15">
      <c r="A802" s="80">
        <v>801</v>
      </c>
      <c r="B802" s="81" t="s">
        <v>1430</v>
      </c>
      <c r="C802" s="81" t="s">
        <v>1310</v>
      </c>
      <c r="D802" s="81" t="s">
        <v>267</v>
      </c>
      <c r="E802" s="81" t="s">
        <v>525</v>
      </c>
      <c r="F802" s="81" t="s">
        <v>285</v>
      </c>
      <c r="G802" s="82">
        <v>41.43</v>
      </c>
      <c r="H802" s="83">
        <v>1781.49</v>
      </c>
      <c r="I802" s="83">
        <v>1781.49</v>
      </c>
      <c r="J802" s="81" t="s">
        <v>185</v>
      </c>
      <c r="K802" s="81" t="s">
        <v>275</v>
      </c>
      <c r="L802" s="81" t="s">
        <v>287</v>
      </c>
    </row>
    <row r="803" spans="1:14" x14ac:dyDescent="0.15">
      <c r="A803" s="80">
        <v>802</v>
      </c>
      <c r="B803" s="81" t="s">
        <v>1431</v>
      </c>
      <c r="C803" s="81" t="s">
        <v>1310</v>
      </c>
      <c r="D803" s="81" t="s">
        <v>267</v>
      </c>
      <c r="E803" s="81" t="s">
        <v>527</v>
      </c>
      <c r="F803" s="81" t="s">
        <v>285</v>
      </c>
      <c r="G803" s="82">
        <v>42.07</v>
      </c>
      <c r="H803" s="83">
        <v>1809.01</v>
      </c>
      <c r="I803" s="83">
        <v>1809.01</v>
      </c>
      <c r="J803" s="81" t="s">
        <v>188</v>
      </c>
      <c r="K803" s="81" t="s">
        <v>275</v>
      </c>
      <c r="L803" s="81" t="s">
        <v>287</v>
      </c>
    </row>
    <row r="804" spans="1:14" x14ac:dyDescent="0.15">
      <c r="A804" s="80">
        <v>803</v>
      </c>
      <c r="B804" s="81" t="s">
        <v>1432</v>
      </c>
      <c r="C804" s="81" t="s">
        <v>1310</v>
      </c>
      <c r="D804" s="81" t="s">
        <v>267</v>
      </c>
      <c r="E804" s="81" t="s">
        <v>529</v>
      </c>
      <c r="F804" s="81" t="s">
        <v>269</v>
      </c>
      <c r="G804" s="82">
        <v>52.91</v>
      </c>
      <c r="H804" s="83">
        <v>2275.13</v>
      </c>
      <c r="I804" s="83">
        <v>2275.13</v>
      </c>
      <c r="J804" s="81" t="s">
        <v>180</v>
      </c>
      <c r="K804" s="81" t="s">
        <v>275</v>
      </c>
      <c r="L804" s="81" t="s">
        <v>276</v>
      </c>
    </row>
    <row r="805" spans="1:14" x14ac:dyDescent="0.15">
      <c r="A805" s="80">
        <v>804</v>
      </c>
      <c r="B805" s="81" t="s">
        <v>1433</v>
      </c>
      <c r="C805" s="81" t="s">
        <v>1310</v>
      </c>
      <c r="D805" s="81" t="s">
        <v>267</v>
      </c>
      <c r="E805" s="81" t="s">
        <v>531</v>
      </c>
      <c r="F805" s="81" t="s">
        <v>269</v>
      </c>
      <c r="G805" s="82">
        <v>52.91</v>
      </c>
      <c r="H805" s="83">
        <v>2275.13</v>
      </c>
      <c r="I805" s="83">
        <v>2275.13</v>
      </c>
      <c r="J805" s="81" t="s">
        <v>181</v>
      </c>
      <c r="K805" s="81" t="s">
        <v>275</v>
      </c>
      <c r="L805" s="81" t="s">
        <v>276</v>
      </c>
    </row>
    <row r="806" spans="1:14" x14ac:dyDescent="0.15">
      <c r="A806" s="80">
        <v>805</v>
      </c>
      <c r="B806" s="81" t="s">
        <v>1434</v>
      </c>
      <c r="C806" s="81" t="s">
        <v>1310</v>
      </c>
      <c r="D806" s="81" t="s">
        <v>267</v>
      </c>
      <c r="E806" s="81" t="s">
        <v>533</v>
      </c>
      <c r="F806" s="81" t="s">
        <v>269</v>
      </c>
      <c r="G806" s="82">
        <v>61.95</v>
      </c>
      <c r="H806" s="83">
        <v>2663.85</v>
      </c>
      <c r="I806" s="83">
        <v>2663.85</v>
      </c>
      <c r="J806" s="81" t="s">
        <v>972</v>
      </c>
      <c r="K806" s="81" t="s">
        <v>291</v>
      </c>
      <c r="L806" s="81" t="s">
        <v>272</v>
      </c>
    </row>
    <row r="807" spans="1:14" x14ac:dyDescent="0.15">
      <c r="A807" s="80">
        <v>806</v>
      </c>
      <c r="B807" s="81" t="s">
        <v>1435</v>
      </c>
      <c r="C807" s="81" t="s">
        <v>1310</v>
      </c>
      <c r="D807" s="81" t="s">
        <v>267</v>
      </c>
      <c r="E807" s="81" t="s">
        <v>535</v>
      </c>
      <c r="F807" s="81" t="s">
        <v>269</v>
      </c>
      <c r="G807" s="82">
        <v>52.91</v>
      </c>
      <c r="H807" s="83">
        <v>2275.13</v>
      </c>
      <c r="I807" s="83">
        <v>2275.13</v>
      </c>
      <c r="J807" s="81" t="s">
        <v>180</v>
      </c>
      <c r="K807" s="81" t="s">
        <v>182</v>
      </c>
      <c r="L807" s="81" t="s">
        <v>276</v>
      </c>
    </row>
    <row r="808" spans="1:14" x14ac:dyDescent="0.15">
      <c r="A808" s="80">
        <v>807</v>
      </c>
      <c r="B808" s="81" t="s">
        <v>1436</v>
      </c>
      <c r="C808" s="81" t="s">
        <v>1310</v>
      </c>
      <c r="D808" s="81" t="s">
        <v>267</v>
      </c>
      <c r="E808" s="81" t="s">
        <v>537</v>
      </c>
      <c r="F808" s="81" t="s">
        <v>269</v>
      </c>
      <c r="G808" s="82">
        <v>52.91</v>
      </c>
      <c r="H808" s="83">
        <v>2275.13</v>
      </c>
      <c r="I808" s="83">
        <v>2275.13</v>
      </c>
      <c r="J808" s="81" t="s">
        <v>181</v>
      </c>
      <c r="K808" s="81" t="s">
        <v>182</v>
      </c>
      <c r="L808" s="81" t="s">
        <v>276</v>
      </c>
    </row>
    <row r="809" spans="1:14" x14ac:dyDescent="0.15">
      <c r="A809" s="80">
        <v>808</v>
      </c>
      <c r="B809" s="81" t="s">
        <v>1437</v>
      </c>
      <c r="C809" s="81" t="s">
        <v>1310</v>
      </c>
      <c r="D809" s="81" t="s">
        <v>267</v>
      </c>
      <c r="E809" s="81" t="s">
        <v>539</v>
      </c>
      <c r="F809" s="81" t="s">
        <v>269</v>
      </c>
      <c r="G809" s="82">
        <v>52.91</v>
      </c>
      <c r="H809" s="83">
        <v>2275.13</v>
      </c>
      <c r="I809" s="83">
        <v>2275.13</v>
      </c>
      <c r="J809" s="81" t="s">
        <v>180</v>
      </c>
      <c r="K809" s="81" t="s">
        <v>182</v>
      </c>
      <c r="L809" s="81" t="s">
        <v>276</v>
      </c>
    </row>
    <row r="810" spans="1:14" x14ac:dyDescent="0.15">
      <c r="A810" s="80">
        <v>809</v>
      </c>
      <c r="B810" s="81" t="s">
        <v>1438</v>
      </c>
      <c r="C810" s="81" t="s">
        <v>1310</v>
      </c>
      <c r="D810" s="81" t="s">
        <v>267</v>
      </c>
      <c r="E810" s="81" t="s">
        <v>541</v>
      </c>
      <c r="F810" s="81" t="s">
        <v>269</v>
      </c>
      <c r="G810" s="82">
        <v>52.94</v>
      </c>
      <c r="H810" s="83">
        <v>2276.42</v>
      </c>
      <c r="I810" s="83">
        <v>2276.42</v>
      </c>
      <c r="J810" s="81" t="s">
        <v>180</v>
      </c>
      <c r="K810" s="81" t="s">
        <v>182</v>
      </c>
      <c r="L810" s="81" t="s">
        <v>276</v>
      </c>
    </row>
    <row r="811" spans="1:14" x14ac:dyDescent="0.15">
      <c r="A811" s="80">
        <v>810</v>
      </c>
      <c r="B811" s="81" t="s">
        <v>1439</v>
      </c>
      <c r="C811" s="81" t="s">
        <v>1310</v>
      </c>
      <c r="D811" s="81" t="s">
        <v>267</v>
      </c>
      <c r="E811" s="81" t="s">
        <v>543</v>
      </c>
      <c r="F811" s="81" t="s">
        <v>269</v>
      </c>
      <c r="G811" s="82">
        <v>52.91</v>
      </c>
      <c r="H811" s="83">
        <v>2275.13</v>
      </c>
      <c r="I811" s="83">
        <v>2275.13</v>
      </c>
      <c r="J811" s="81" t="s">
        <v>181</v>
      </c>
      <c r="K811" s="81" t="s">
        <v>182</v>
      </c>
      <c r="L811" s="81" t="s">
        <v>276</v>
      </c>
    </row>
    <row r="812" spans="1:14" x14ac:dyDescent="0.15">
      <c r="A812" s="80">
        <v>811</v>
      </c>
      <c r="B812" s="81" t="s">
        <v>1440</v>
      </c>
      <c r="C812" s="81" t="s">
        <v>1310</v>
      </c>
      <c r="D812" s="81" t="s">
        <v>267</v>
      </c>
      <c r="E812" s="81" t="s">
        <v>545</v>
      </c>
      <c r="F812" s="81" t="s">
        <v>269</v>
      </c>
      <c r="G812" s="82">
        <v>61.95</v>
      </c>
      <c r="H812" s="83">
        <v>2663.85</v>
      </c>
      <c r="I812" s="83">
        <v>2663.85</v>
      </c>
      <c r="J812" s="81" t="s">
        <v>979</v>
      </c>
      <c r="K812" s="81" t="s">
        <v>298</v>
      </c>
      <c r="L812" s="81" t="s">
        <v>272</v>
      </c>
    </row>
    <row r="813" spans="1:14" x14ac:dyDescent="0.15">
      <c r="A813" s="80">
        <v>812</v>
      </c>
      <c r="B813" s="81" t="s">
        <v>1441</v>
      </c>
      <c r="C813" s="80" t="s">
        <v>1310</v>
      </c>
      <c r="D813" s="80" t="s">
        <v>267</v>
      </c>
      <c r="E813" s="80" t="s">
        <v>547</v>
      </c>
      <c r="F813" s="80" t="s">
        <v>269</v>
      </c>
      <c r="G813" s="81">
        <v>52.91</v>
      </c>
      <c r="H813" s="81">
        <v>2275.13</v>
      </c>
      <c r="I813" s="81">
        <v>2275.13</v>
      </c>
      <c r="J813" s="81" t="s">
        <v>180</v>
      </c>
      <c r="K813" s="81" t="s">
        <v>184</v>
      </c>
      <c r="L813" s="81" t="s">
        <v>276</v>
      </c>
    </row>
    <row r="814" spans="1:14" x14ac:dyDescent="0.15">
      <c r="A814" s="80">
        <v>813</v>
      </c>
      <c r="B814" s="81" t="s">
        <v>1442</v>
      </c>
      <c r="C814" s="81" t="s">
        <v>1310</v>
      </c>
      <c r="D814" s="81" t="s">
        <v>267</v>
      </c>
      <c r="E814" s="81" t="s">
        <v>549</v>
      </c>
      <c r="F814" s="81" t="s">
        <v>269</v>
      </c>
      <c r="G814" s="82">
        <v>52.91</v>
      </c>
      <c r="H814" s="83">
        <v>2275.13</v>
      </c>
      <c r="I814" s="83">
        <v>2275.13</v>
      </c>
      <c r="J814" s="81" t="s">
        <v>181</v>
      </c>
      <c r="K814" s="81" t="s">
        <v>184</v>
      </c>
      <c r="L814" s="81" t="s">
        <v>276</v>
      </c>
    </row>
    <row r="815" spans="1:14" x14ac:dyDescent="0.15">
      <c r="A815" s="80">
        <v>814</v>
      </c>
      <c r="B815" s="81" t="s">
        <v>1443</v>
      </c>
      <c r="C815" s="81" t="s">
        <v>1310</v>
      </c>
      <c r="D815" s="81" t="s">
        <v>267</v>
      </c>
      <c r="E815" s="81" t="s">
        <v>551</v>
      </c>
      <c r="F815" s="81" t="s">
        <v>285</v>
      </c>
      <c r="G815" s="82">
        <v>42.07</v>
      </c>
      <c r="H815" s="83">
        <v>1809.01</v>
      </c>
      <c r="I815" s="83">
        <v>1809.01</v>
      </c>
      <c r="J815" s="81" t="s">
        <v>186</v>
      </c>
      <c r="K815" s="81" t="s">
        <v>184</v>
      </c>
      <c r="L815" s="81" t="s">
        <v>287</v>
      </c>
    </row>
    <row r="816" spans="1:14" s="85" customFormat="1" x14ac:dyDescent="0.15">
      <c r="A816" s="80">
        <v>815</v>
      </c>
      <c r="B816" s="81" t="s">
        <v>1444</v>
      </c>
      <c r="C816" s="81" t="s">
        <v>1310</v>
      </c>
      <c r="D816" s="81" t="s">
        <v>267</v>
      </c>
      <c r="E816" s="81" t="s">
        <v>553</v>
      </c>
      <c r="F816" s="81" t="s">
        <v>285</v>
      </c>
      <c r="G816" s="82">
        <v>41.43</v>
      </c>
      <c r="H816" s="83">
        <v>1781.49</v>
      </c>
      <c r="I816" s="83">
        <v>1781.49</v>
      </c>
      <c r="J816" s="81" t="s">
        <v>183</v>
      </c>
      <c r="K816" s="81" t="s">
        <v>184</v>
      </c>
      <c r="L816" s="81" t="s">
        <v>287</v>
      </c>
      <c r="N816" s="87"/>
    </row>
    <row r="817" spans="1:12" x14ac:dyDescent="0.15">
      <c r="A817" s="80">
        <v>816</v>
      </c>
      <c r="B817" s="81" t="s">
        <v>1445</v>
      </c>
      <c r="C817" s="81" t="s">
        <v>1310</v>
      </c>
      <c r="D817" s="81" t="s">
        <v>267</v>
      </c>
      <c r="E817" s="81" t="s">
        <v>555</v>
      </c>
      <c r="F817" s="81" t="s">
        <v>269</v>
      </c>
      <c r="G817" s="82">
        <v>58.02</v>
      </c>
      <c r="H817" s="83">
        <v>2494.86</v>
      </c>
      <c r="I817" s="83">
        <v>2494.86</v>
      </c>
      <c r="J817" s="81" t="s">
        <v>985</v>
      </c>
      <c r="K817" s="81" t="s">
        <v>187</v>
      </c>
      <c r="L817" s="81" t="s">
        <v>272</v>
      </c>
    </row>
    <row r="818" spans="1:12" x14ac:dyDescent="0.15">
      <c r="A818" s="80">
        <v>817</v>
      </c>
      <c r="B818" s="81" t="s">
        <v>1446</v>
      </c>
      <c r="C818" s="81" t="s">
        <v>1310</v>
      </c>
      <c r="D818" s="81" t="s">
        <v>267</v>
      </c>
      <c r="E818" s="81" t="s">
        <v>557</v>
      </c>
      <c r="F818" s="81" t="s">
        <v>269</v>
      </c>
      <c r="G818" s="82">
        <v>58.02</v>
      </c>
      <c r="H818" s="83">
        <v>2494.86</v>
      </c>
      <c r="I818" s="83">
        <v>2494.86</v>
      </c>
      <c r="J818" s="81" t="s">
        <v>966</v>
      </c>
      <c r="K818" s="81" t="s">
        <v>187</v>
      </c>
      <c r="L818" s="81" t="s">
        <v>272</v>
      </c>
    </row>
    <row r="819" spans="1:12" x14ac:dyDescent="0.15">
      <c r="A819" s="80">
        <v>818</v>
      </c>
      <c r="B819" s="81" t="s">
        <v>1447</v>
      </c>
      <c r="C819" s="81" t="s">
        <v>1310</v>
      </c>
      <c r="D819" s="81" t="s">
        <v>267</v>
      </c>
      <c r="E819" s="81" t="s">
        <v>559</v>
      </c>
      <c r="F819" s="81" t="s">
        <v>285</v>
      </c>
      <c r="G819" s="82">
        <v>41.43</v>
      </c>
      <c r="H819" s="83">
        <v>1781.49</v>
      </c>
      <c r="I819" s="83">
        <v>1781.49</v>
      </c>
      <c r="J819" s="81" t="s">
        <v>185</v>
      </c>
      <c r="K819" s="81" t="s">
        <v>275</v>
      </c>
      <c r="L819" s="81" t="s">
        <v>287</v>
      </c>
    </row>
    <row r="820" spans="1:12" x14ac:dyDescent="0.15">
      <c r="A820" s="80">
        <v>819</v>
      </c>
      <c r="B820" s="81" t="s">
        <v>1448</v>
      </c>
      <c r="C820" s="81" t="s">
        <v>1310</v>
      </c>
      <c r="D820" s="81" t="s">
        <v>267</v>
      </c>
      <c r="E820" s="81" t="s">
        <v>561</v>
      </c>
      <c r="F820" s="81" t="s">
        <v>285</v>
      </c>
      <c r="G820" s="82">
        <v>42.07</v>
      </c>
      <c r="H820" s="83">
        <v>1809.01</v>
      </c>
      <c r="I820" s="83">
        <v>1809.01</v>
      </c>
      <c r="J820" s="81" t="s">
        <v>188</v>
      </c>
      <c r="K820" s="81" t="s">
        <v>275</v>
      </c>
      <c r="L820" s="81" t="s">
        <v>287</v>
      </c>
    </row>
    <row r="821" spans="1:12" x14ac:dyDescent="0.15">
      <c r="A821" s="80">
        <v>820</v>
      </c>
      <c r="B821" s="81" t="s">
        <v>1449</v>
      </c>
      <c r="C821" s="81" t="s">
        <v>1310</v>
      </c>
      <c r="D821" s="81" t="s">
        <v>267</v>
      </c>
      <c r="E821" s="81" t="s">
        <v>563</v>
      </c>
      <c r="F821" s="81" t="s">
        <v>269</v>
      </c>
      <c r="G821" s="82">
        <v>52.91</v>
      </c>
      <c r="H821" s="83">
        <v>2275.13</v>
      </c>
      <c r="I821" s="83">
        <v>2275.13</v>
      </c>
      <c r="J821" s="81" t="s">
        <v>180</v>
      </c>
      <c r="K821" s="81" t="s">
        <v>275</v>
      </c>
      <c r="L821" s="81" t="s">
        <v>276</v>
      </c>
    </row>
    <row r="822" spans="1:12" x14ac:dyDescent="0.15">
      <c r="A822" s="80">
        <v>821</v>
      </c>
      <c r="B822" s="81" t="s">
        <v>1450</v>
      </c>
      <c r="C822" s="81" t="s">
        <v>1310</v>
      </c>
      <c r="D822" s="81" t="s">
        <v>267</v>
      </c>
      <c r="E822" s="81" t="s">
        <v>565</v>
      </c>
      <c r="F822" s="81" t="s">
        <v>269</v>
      </c>
      <c r="G822" s="82">
        <v>52.91</v>
      </c>
      <c r="H822" s="83">
        <v>2275.13</v>
      </c>
      <c r="I822" s="83">
        <v>2275.13</v>
      </c>
      <c r="J822" s="81" t="s">
        <v>181</v>
      </c>
      <c r="K822" s="81" t="s">
        <v>275</v>
      </c>
      <c r="L822" s="81" t="s">
        <v>276</v>
      </c>
    </row>
    <row r="823" spans="1:12" x14ac:dyDescent="0.15">
      <c r="A823" s="80">
        <v>822</v>
      </c>
      <c r="B823" s="81" t="s">
        <v>1451</v>
      </c>
      <c r="C823" s="81" t="s">
        <v>1310</v>
      </c>
      <c r="D823" s="81" t="s">
        <v>267</v>
      </c>
      <c r="E823" s="81" t="s">
        <v>567</v>
      </c>
      <c r="F823" s="81" t="s">
        <v>269</v>
      </c>
      <c r="G823" s="82">
        <v>61.95</v>
      </c>
      <c r="H823" s="83">
        <v>2663.85</v>
      </c>
      <c r="I823" s="83">
        <v>2663.85</v>
      </c>
      <c r="J823" s="81" t="s">
        <v>972</v>
      </c>
      <c r="K823" s="81" t="s">
        <v>291</v>
      </c>
      <c r="L823" s="81" t="s">
        <v>272</v>
      </c>
    </row>
    <row r="824" spans="1:12" x14ac:dyDescent="0.15">
      <c r="A824" s="80">
        <v>823</v>
      </c>
      <c r="B824" s="81" t="s">
        <v>1452</v>
      </c>
      <c r="C824" s="81" t="s">
        <v>1310</v>
      </c>
      <c r="D824" s="81" t="s">
        <v>267</v>
      </c>
      <c r="E824" s="81" t="s">
        <v>569</v>
      </c>
      <c r="F824" s="81" t="s">
        <v>269</v>
      </c>
      <c r="G824" s="82">
        <v>52.91</v>
      </c>
      <c r="H824" s="83">
        <v>2275.13</v>
      </c>
      <c r="I824" s="83">
        <v>2275.13</v>
      </c>
      <c r="J824" s="81" t="s">
        <v>180</v>
      </c>
      <c r="K824" s="81" t="s">
        <v>182</v>
      </c>
      <c r="L824" s="81" t="s">
        <v>276</v>
      </c>
    </row>
    <row r="825" spans="1:12" x14ac:dyDescent="0.15">
      <c r="A825" s="80">
        <v>824</v>
      </c>
      <c r="B825" s="81" t="s">
        <v>1453</v>
      </c>
      <c r="C825" s="81" t="s">
        <v>1310</v>
      </c>
      <c r="D825" s="81" t="s">
        <v>267</v>
      </c>
      <c r="E825" s="81" t="s">
        <v>571</v>
      </c>
      <c r="F825" s="81" t="s">
        <v>269</v>
      </c>
      <c r="G825" s="82">
        <v>52.91</v>
      </c>
      <c r="H825" s="83">
        <v>2275.13</v>
      </c>
      <c r="I825" s="83">
        <v>2275.13</v>
      </c>
      <c r="J825" s="81" t="s">
        <v>181</v>
      </c>
      <c r="K825" s="81" t="s">
        <v>182</v>
      </c>
      <c r="L825" s="81" t="s">
        <v>276</v>
      </c>
    </row>
    <row r="826" spans="1:12" x14ac:dyDescent="0.15">
      <c r="A826" s="80">
        <v>825</v>
      </c>
      <c r="B826" s="81" t="s">
        <v>1454</v>
      </c>
      <c r="C826" s="81" t="s">
        <v>1310</v>
      </c>
      <c r="D826" s="81" t="s">
        <v>267</v>
      </c>
      <c r="E826" s="81" t="s">
        <v>573</v>
      </c>
      <c r="F826" s="81" t="s">
        <v>269</v>
      </c>
      <c r="G826" s="82">
        <v>52.91</v>
      </c>
      <c r="H826" s="83">
        <v>2275.13</v>
      </c>
      <c r="I826" s="83">
        <v>2275.13</v>
      </c>
      <c r="J826" s="81" t="s">
        <v>180</v>
      </c>
      <c r="K826" s="81" t="s">
        <v>182</v>
      </c>
      <c r="L826" s="81" t="s">
        <v>276</v>
      </c>
    </row>
    <row r="827" spans="1:12" x14ac:dyDescent="0.15">
      <c r="A827" s="80">
        <v>826</v>
      </c>
      <c r="B827" s="81" t="s">
        <v>1455</v>
      </c>
      <c r="C827" s="81" t="s">
        <v>1310</v>
      </c>
      <c r="D827" s="81" t="s">
        <v>267</v>
      </c>
      <c r="E827" s="81" t="s">
        <v>575</v>
      </c>
      <c r="F827" s="81" t="s">
        <v>269</v>
      </c>
      <c r="G827" s="82">
        <v>52.94</v>
      </c>
      <c r="H827" s="83">
        <v>2276.42</v>
      </c>
      <c r="I827" s="83">
        <v>2276.42</v>
      </c>
      <c r="J827" s="81" t="s">
        <v>180</v>
      </c>
      <c r="K827" s="81" t="s">
        <v>182</v>
      </c>
      <c r="L827" s="81" t="s">
        <v>276</v>
      </c>
    </row>
    <row r="828" spans="1:12" x14ac:dyDescent="0.15">
      <c r="A828" s="80">
        <v>827</v>
      </c>
      <c r="B828" s="81" t="s">
        <v>1456</v>
      </c>
      <c r="C828" s="81" t="s">
        <v>1310</v>
      </c>
      <c r="D828" s="81" t="s">
        <v>267</v>
      </c>
      <c r="E828" s="81" t="s">
        <v>577</v>
      </c>
      <c r="F828" s="81" t="s">
        <v>269</v>
      </c>
      <c r="G828" s="82">
        <v>52.91</v>
      </c>
      <c r="H828" s="83">
        <v>2275.13</v>
      </c>
      <c r="I828" s="83">
        <v>2275.13</v>
      </c>
      <c r="J828" s="81" t="s">
        <v>181</v>
      </c>
      <c r="K828" s="81" t="s">
        <v>182</v>
      </c>
      <c r="L828" s="81" t="s">
        <v>276</v>
      </c>
    </row>
    <row r="829" spans="1:12" x14ac:dyDescent="0.15">
      <c r="A829" s="80">
        <v>828</v>
      </c>
      <c r="B829" s="81" t="s">
        <v>1457</v>
      </c>
      <c r="C829" s="81" t="s">
        <v>1310</v>
      </c>
      <c r="D829" s="81" t="s">
        <v>267</v>
      </c>
      <c r="E829" s="81" t="s">
        <v>579</v>
      </c>
      <c r="F829" s="81" t="s">
        <v>269</v>
      </c>
      <c r="G829" s="82">
        <v>61.95</v>
      </c>
      <c r="H829" s="83">
        <v>2663.85</v>
      </c>
      <c r="I829" s="83">
        <v>2663.85</v>
      </c>
      <c r="J829" s="81" t="s">
        <v>979</v>
      </c>
      <c r="K829" s="81" t="s">
        <v>298</v>
      </c>
      <c r="L829" s="81" t="s">
        <v>272</v>
      </c>
    </row>
    <row r="830" spans="1:12" x14ac:dyDescent="0.15">
      <c r="A830" s="80">
        <v>829</v>
      </c>
      <c r="B830" s="81" t="s">
        <v>1458</v>
      </c>
      <c r="C830" s="81" t="s">
        <v>1310</v>
      </c>
      <c r="D830" s="81" t="s">
        <v>267</v>
      </c>
      <c r="E830" s="81" t="s">
        <v>581</v>
      </c>
      <c r="F830" s="81" t="s">
        <v>269</v>
      </c>
      <c r="G830" s="82">
        <v>52.91</v>
      </c>
      <c r="H830" s="83">
        <v>2275.13</v>
      </c>
      <c r="I830" s="83">
        <v>2275.13</v>
      </c>
      <c r="J830" s="81" t="s">
        <v>180</v>
      </c>
      <c r="K830" s="81" t="s">
        <v>184</v>
      </c>
      <c r="L830" s="81" t="s">
        <v>276</v>
      </c>
    </row>
    <row r="831" spans="1:12" x14ac:dyDescent="0.15">
      <c r="A831" s="80">
        <v>830</v>
      </c>
      <c r="B831" s="81" t="s">
        <v>1459</v>
      </c>
      <c r="C831" s="81" t="s">
        <v>1310</v>
      </c>
      <c r="D831" s="81" t="s">
        <v>267</v>
      </c>
      <c r="E831" s="81" t="s">
        <v>583</v>
      </c>
      <c r="F831" s="81" t="s">
        <v>269</v>
      </c>
      <c r="G831" s="82">
        <v>52.91</v>
      </c>
      <c r="H831" s="83">
        <v>2275.13</v>
      </c>
      <c r="I831" s="83">
        <v>2275.13</v>
      </c>
      <c r="J831" s="81" t="s">
        <v>181</v>
      </c>
      <c r="K831" s="81" t="s">
        <v>184</v>
      </c>
      <c r="L831" s="81" t="s">
        <v>276</v>
      </c>
    </row>
    <row r="832" spans="1:12" x14ac:dyDescent="0.15">
      <c r="A832" s="80">
        <v>831</v>
      </c>
      <c r="B832" s="81" t="s">
        <v>1460</v>
      </c>
      <c r="C832" s="81" t="s">
        <v>1310</v>
      </c>
      <c r="D832" s="81" t="s">
        <v>267</v>
      </c>
      <c r="E832" s="81" t="s">
        <v>585</v>
      </c>
      <c r="F832" s="81" t="s">
        <v>285</v>
      </c>
      <c r="G832" s="82">
        <v>42.07</v>
      </c>
      <c r="H832" s="83">
        <v>1809.01</v>
      </c>
      <c r="I832" s="83">
        <v>1809.01</v>
      </c>
      <c r="J832" s="81" t="s">
        <v>186</v>
      </c>
      <c r="K832" s="81" t="s">
        <v>184</v>
      </c>
      <c r="L832" s="81" t="s">
        <v>287</v>
      </c>
    </row>
    <row r="833" spans="1:12" x14ac:dyDescent="0.15">
      <c r="A833" s="80">
        <v>832</v>
      </c>
      <c r="B833" s="81" t="s">
        <v>1461</v>
      </c>
      <c r="C833" s="81" t="s">
        <v>1310</v>
      </c>
      <c r="D833" s="81" t="s">
        <v>267</v>
      </c>
      <c r="E833" s="81" t="s">
        <v>587</v>
      </c>
      <c r="F833" s="81" t="s">
        <v>285</v>
      </c>
      <c r="G833" s="82">
        <v>41.43</v>
      </c>
      <c r="H833" s="83">
        <v>1781.49</v>
      </c>
      <c r="I833" s="83">
        <v>1781.49</v>
      </c>
      <c r="J833" s="81" t="s">
        <v>183</v>
      </c>
      <c r="K833" s="81" t="s">
        <v>184</v>
      </c>
      <c r="L833" s="81" t="s">
        <v>287</v>
      </c>
    </row>
    <row r="834" spans="1:12" x14ac:dyDescent="0.15">
      <c r="A834" s="80">
        <v>833</v>
      </c>
      <c r="B834" s="81" t="s">
        <v>1462</v>
      </c>
      <c r="C834" s="81" t="s">
        <v>1310</v>
      </c>
      <c r="D834" s="81" t="s">
        <v>267</v>
      </c>
      <c r="E834" s="81" t="s">
        <v>589</v>
      </c>
      <c r="F834" s="81" t="s">
        <v>269</v>
      </c>
      <c r="G834" s="82">
        <v>58.02</v>
      </c>
      <c r="H834" s="83">
        <v>2494.86</v>
      </c>
      <c r="I834" s="83">
        <v>2494.86</v>
      </c>
      <c r="J834" s="81" t="s">
        <v>985</v>
      </c>
      <c r="K834" s="81" t="s">
        <v>187</v>
      </c>
      <c r="L834" s="81" t="s">
        <v>272</v>
      </c>
    </row>
    <row r="835" spans="1:12" x14ac:dyDescent="0.15">
      <c r="A835" s="80">
        <v>834</v>
      </c>
      <c r="B835" s="81" t="s">
        <v>1463</v>
      </c>
      <c r="C835" s="81" t="s">
        <v>1310</v>
      </c>
      <c r="D835" s="81" t="s">
        <v>267</v>
      </c>
      <c r="E835" s="81" t="s">
        <v>591</v>
      </c>
      <c r="F835" s="81" t="s">
        <v>269</v>
      </c>
      <c r="G835" s="82">
        <v>58.02</v>
      </c>
      <c r="H835" s="83">
        <v>2494.86</v>
      </c>
      <c r="I835" s="83">
        <v>2494.86</v>
      </c>
      <c r="J835" s="81" t="s">
        <v>966</v>
      </c>
      <c r="K835" s="81" t="s">
        <v>187</v>
      </c>
      <c r="L835" s="81" t="s">
        <v>272</v>
      </c>
    </row>
    <row r="836" spans="1:12" x14ac:dyDescent="0.15">
      <c r="A836" s="80">
        <v>835</v>
      </c>
      <c r="B836" s="81" t="s">
        <v>1464</v>
      </c>
      <c r="C836" s="81" t="s">
        <v>1310</v>
      </c>
      <c r="D836" s="81" t="s">
        <v>267</v>
      </c>
      <c r="E836" s="81" t="s">
        <v>593</v>
      </c>
      <c r="F836" s="81" t="s">
        <v>285</v>
      </c>
      <c r="G836" s="82">
        <v>41.43</v>
      </c>
      <c r="H836" s="83">
        <v>1781.49</v>
      </c>
      <c r="I836" s="83">
        <v>1781.49</v>
      </c>
      <c r="J836" s="81" t="s">
        <v>185</v>
      </c>
      <c r="K836" s="81" t="s">
        <v>275</v>
      </c>
      <c r="L836" s="81" t="s">
        <v>287</v>
      </c>
    </row>
    <row r="837" spans="1:12" x14ac:dyDescent="0.15">
      <c r="A837" s="80">
        <v>836</v>
      </c>
      <c r="B837" s="81" t="s">
        <v>1465</v>
      </c>
      <c r="C837" s="81" t="s">
        <v>1310</v>
      </c>
      <c r="D837" s="81" t="s">
        <v>267</v>
      </c>
      <c r="E837" s="81" t="s">
        <v>595</v>
      </c>
      <c r="F837" s="81" t="s">
        <v>285</v>
      </c>
      <c r="G837" s="82">
        <v>42.07</v>
      </c>
      <c r="H837" s="83">
        <v>1809.01</v>
      </c>
      <c r="I837" s="83">
        <v>2103.5</v>
      </c>
      <c r="J837" s="81" t="s">
        <v>188</v>
      </c>
      <c r="K837" s="81" t="s">
        <v>275</v>
      </c>
      <c r="L837" s="81" t="s">
        <v>287</v>
      </c>
    </row>
    <row r="838" spans="1:12" x14ac:dyDescent="0.15">
      <c r="A838" s="80">
        <v>837</v>
      </c>
      <c r="B838" s="81" t="s">
        <v>1466</v>
      </c>
      <c r="C838" s="81" t="s">
        <v>1310</v>
      </c>
      <c r="D838" s="81" t="s">
        <v>267</v>
      </c>
      <c r="E838" s="81" t="s">
        <v>597</v>
      </c>
      <c r="F838" s="81" t="s">
        <v>269</v>
      </c>
      <c r="G838" s="82">
        <v>52.91</v>
      </c>
      <c r="H838" s="83">
        <v>2275.13</v>
      </c>
      <c r="I838" s="83">
        <v>2275.13</v>
      </c>
      <c r="J838" s="81" t="s">
        <v>180</v>
      </c>
      <c r="K838" s="81" t="s">
        <v>275</v>
      </c>
      <c r="L838" s="81" t="s">
        <v>276</v>
      </c>
    </row>
    <row r="839" spans="1:12" x14ac:dyDescent="0.15">
      <c r="A839" s="80">
        <v>838</v>
      </c>
      <c r="B839" s="81" t="s">
        <v>1467</v>
      </c>
      <c r="C839" s="81" t="s">
        <v>1310</v>
      </c>
      <c r="D839" s="81" t="s">
        <v>267</v>
      </c>
      <c r="E839" s="81" t="s">
        <v>599</v>
      </c>
      <c r="F839" s="81" t="s">
        <v>269</v>
      </c>
      <c r="G839" s="82">
        <v>52.91</v>
      </c>
      <c r="H839" s="83">
        <v>2275.13</v>
      </c>
      <c r="I839" s="83">
        <v>2275.13</v>
      </c>
      <c r="J839" s="81" t="s">
        <v>181</v>
      </c>
      <c r="K839" s="81" t="s">
        <v>275</v>
      </c>
      <c r="L839" s="81" t="s">
        <v>276</v>
      </c>
    </row>
    <row r="840" spans="1:12" x14ac:dyDescent="0.15">
      <c r="A840" s="80">
        <v>839</v>
      </c>
      <c r="B840" s="81" t="s">
        <v>1468</v>
      </c>
      <c r="C840" s="81" t="s">
        <v>1310</v>
      </c>
      <c r="D840" s="81" t="s">
        <v>267</v>
      </c>
      <c r="E840" s="81" t="s">
        <v>601</v>
      </c>
      <c r="F840" s="81" t="s">
        <v>269</v>
      </c>
      <c r="G840" s="82">
        <v>61.95</v>
      </c>
      <c r="H840" s="83">
        <v>2663.85</v>
      </c>
      <c r="I840" s="83">
        <v>2663.85</v>
      </c>
      <c r="J840" s="81" t="s">
        <v>972</v>
      </c>
      <c r="K840" s="81" t="s">
        <v>291</v>
      </c>
      <c r="L840" s="81" t="s">
        <v>272</v>
      </c>
    </row>
    <row r="841" spans="1:12" x14ac:dyDescent="0.15">
      <c r="A841" s="80">
        <v>840</v>
      </c>
      <c r="B841" s="81" t="s">
        <v>1469</v>
      </c>
      <c r="C841" s="81" t="s">
        <v>1310</v>
      </c>
      <c r="D841" s="81" t="s">
        <v>267</v>
      </c>
      <c r="E841" s="81" t="s">
        <v>603</v>
      </c>
      <c r="F841" s="81" t="s">
        <v>269</v>
      </c>
      <c r="G841" s="82">
        <v>52.91</v>
      </c>
      <c r="H841" s="83">
        <v>2275.13</v>
      </c>
      <c r="I841" s="83">
        <v>2275.13</v>
      </c>
      <c r="J841" s="81" t="s">
        <v>180</v>
      </c>
      <c r="K841" s="81" t="s">
        <v>182</v>
      </c>
      <c r="L841" s="81" t="s">
        <v>276</v>
      </c>
    </row>
    <row r="842" spans="1:12" x14ac:dyDescent="0.15">
      <c r="A842" s="80">
        <v>841</v>
      </c>
      <c r="B842" s="81" t="s">
        <v>1470</v>
      </c>
      <c r="C842" s="81" t="s">
        <v>1310</v>
      </c>
      <c r="D842" s="81" t="s">
        <v>267</v>
      </c>
      <c r="E842" s="81" t="s">
        <v>605</v>
      </c>
      <c r="F842" s="81" t="s">
        <v>269</v>
      </c>
      <c r="G842" s="82">
        <v>52.91</v>
      </c>
      <c r="H842" s="83">
        <v>2275.13</v>
      </c>
      <c r="I842" s="83">
        <v>2275.13</v>
      </c>
      <c r="J842" s="81" t="s">
        <v>181</v>
      </c>
      <c r="K842" s="81" t="s">
        <v>182</v>
      </c>
      <c r="L842" s="81" t="s">
        <v>276</v>
      </c>
    </row>
    <row r="843" spans="1:12" x14ac:dyDescent="0.15">
      <c r="A843" s="80">
        <v>842</v>
      </c>
      <c r="B843" s="81" t="s">
        <v>1471</v>
      </c>
      <c r="C843" s="81" t="s">
        <v>1310</v>
      </c>
      <c r="D843" s="81" t="s">
        <v>267</v>
      </c>
      <c r="E843" s="81" t="s">
        <v>607</v>
      </c>
      <c r="F843" s="81" t="s">
        <v>269</v>
      </c>
      <c r="G843" s="82">
        <v>52.91</v>
      </c>
      <c r="H843" s="83">
        <v>2275.13</v>
      </c>
      <c r="I843" s="83">
        <v>2275.13</v>
      </c>
      <c r="J843" s="81" t="s">
        <v>180</v>
      </c>
      <c r="K843" s="81" t="s">
        <v>182</v>
      </c>
      <c r="L843" s="81" t="s">
        <v>276</v>
      </c>
    </row>
    <row r="844" spans="1:12" x14ac:dyDescent="0.15">
      <c r="A844" s="80">
        <v>843</v>
      </c>
      <c r="B844" s="81" t="s">
        <v>1472</v>
      </c>
      <c r="C844" s="81" t="s">
        <v>1310</v>
      </c>
      <c r="D844" s="81" t="s">
        <v>267</v>
      </c>
      <c r="E844" s="81" t="s">
        <v>609</v>
      </c>
      <c r="F844" s="81" t="s">
        <v>269</v>
      </c>
      <c r="G844" s="82">
        <v>52.94</v>
      </c>
      <c r="H844" s="83">
        <v>2276.42</v>
      </c>
      <c r="I844" s="83">
        <v>2276.42</v>
      </c>
      <c r="J844" s="81" t="s">
        <v>180</v>
      </c>
      <c r="K844" s="81" t="s">
        <v>182</v>
      </c>
      <c r="L844" s="81" t="s">
        <v>276</v>
      </c>
    </row>
    <row r="845" spans="1:12" x14ac:dyDescent="0.15">
      <c r="A845" s="80">
        <v>844</v>
      </c>
      <c r="B845" s="81" t="s">
        <v>1473</v>
      </c>
      <c r="C845" s="81" t="s">
        <v>1310</v>
      </c>
      <c r="D845" s="81" t="s">
        <v>267</v>
      </c>
      <c r="E845" s="81" t="s">
        <v>611</v>
      </c>
      <c r="F845" s="81" t="s">
        <v>269</v>
      </c>
      <c r="G845" s="82">
        <v>52.91</v>
      </c>
      <c r="H845" s="83">
        <v>2275.13</v>
      </c>
      <c r="I845" s="83">
        <v>2275.13</v>
      </c>
      <c r="J845" s="81" t="s">
        <v>181</v>
      </c>
      <c r="K845" s="81" t="s">
        <v>182</v>
      </c>
      <c r="L845" s="81" t="s">
        <v>276</v>
      </c>
    </row>
    <row r="846" spans="1:12" x14ac:dyDescent="0.15">
      <c r="A846" s="80">
        <v>845</v>
      </c>
      <c r="B846" s="81" t="s">
        <v>1474</v>
      </c>
      <c r="C846" s="81" t="s">
        <v>1310</v>
      </c>
      <c r="D846" s="81" t="s">
        <v>267</v>
      </c>
      <c r="E846" s="81" t="s">
        <v>613</v>
      </c>
      <c r="F846" s="81" t="s">
        <v>269</v>
      </c>
      <c r="G846" s="82">
        <v>61.95</v>
      </c>
      <c r="H846" s="83">
        <v>2663.85</v>
      </c>
      <c r="I846" s="83">
        <v>2663.85</v>
      </c>
      <c r="J846" s="81" t="s">
        <v>979</v>
      </c>
      <c r="K846" s="81" t="s">
        <v>298</v>
      </c>
      <c r="L846" s="81" t="s">
        <v>272</v>
      </c>
    </row>
    <row r="847" spans="1:12" x14ac:dyDescent="0.15">
      <c r="A847" s="80">
        <v>846</v>
      </c>
      <c r="B847" s="81" t="s">
        <v>1475</v>
      </c>
      <c r="C847" s="81" t="s">
        <v>1310</v>
      </c>
      <c r="D847" s="81" t="s">
        <v>267</v>
      </c>
      <c r="E847" s="81" t="s">
        <v>615</v>
      </c>
      <c r="F847" s="81" t="s">
        <v>269</v>
      </c>
      <c r="G847" s="82">
        <v>52.91</v>
      </c>
      <c r="H847" s="83">
        <v>2275.13</v>
      </c>
      <c r="I847" s="83">
        <v>2275.13</v>
      </c>
      <c r="J847" s="81" t="s">
        <v>180</v>
      </c>
      <c r="K847" s="81" t="s">
        <v>184</v>
      </c>
      <c r="L847" s="81" t="s">
        <v>276</v>
      </c>
    </row>
    <row r="848" spans="1:12" x14ac:dyDescent="0.15">
      <c r="A848" s="80">
        <v>847</v>
      </c>
      <c r="B848" s="81" t="s">
        <v>1476</v>
      </c>
      <c r="C848" s="81" t="s">
        <v>1310</v>
      </c>
      <c r="D848" s="81" t="s">
        <v>267</v>
      </c>
      <c r="E848" s="81" t="s">
        <v>617</v>
      </c>
      <c r="F848" s="81" t="s">
        <v>269</v>
      </c>
      <c r="G848" s="82">
        <v>52.91</v>
      </c>
      <c r="H848" s="83">
        <v>2275.13</v>
      </c>
      <c r="I848" s="83">
        <v>2275.13</v>
      </c>
      <c r="J848" s="81" t="s">
        <v>181</v>
      </c>
      <c r="K848" s="81" t="s">
        <v>184</v>
      </c>
      <c r="L848" s="81" t="s">
        <v>276</v>
      </c>
    </row>
    <row r="849" spans="1:12" x14ac:dyDescent="0.15">
      <c r="A849" s="80">
        <v>848</v>
      </c>
      <c r="B849" s="81" t="s">
        <v>1477</v>
      </c>
      <c r="C849" s="81" t="s">
        <v>1310</v>
      </c>
      <c r="D849" s="81" t="s">
        <v>267</v>
      </c>
      <c r="E849" s="81" t="s">
        <v>619</v>
      </c>
      <c r="F849" s="81" t="s">
        <v>285</v>
      </c>
      <c r="G849" s="82">
        <v>42.07</v>
      </c>
      <c r="H849" s="83">
        <v>1809.01</v>
      </c>
      <c r="I849" s="83">
        <v>1809.01</v>
      </c>
      <c r="J849" s="81" t="s">
        <v>186</v>
      </c>
      <c r="K849" s="81" t="s">
        <v>184</v>
      </c>
      <c r="L849" s="81" t="s">
        <v>287</v>
      </c>
    </row>
    <row r="850" spans="1:12" x14ac:dyDescent="0.15">
      <c r="A850" s="80">
        <v>849</v>
      </c>
      <c r="B850" s="81" t="s">
        <v>1478</v>
      </c>
      <c r="C850" s="81" t="s">
        <v>1310</v>
      </c>
      <c r="D850" s="81" t="s">
        <v>267</v>
      </c>
      <c r="E850" s="81" t="s">
        <v>621</v>
      </c>
      <c r="F850" s="81" t="s">
        <v>285</v>
      </c>
      <c r="G850" s="82">
        <v>41.43</v>
      </c>
      <c r="H850" s="83">
        <v>1781.49</v>
      </c>
      <c r="I850" s="83">
        <v>1781.49</v>
      </c>
      <c r="J850" s="81" t="s">
        <v>183</v>
      </c>
      <c r="K850" s="81" t="s">
        <v>184</v>
      </c>
      <c r="L850" s="81" t="s">
        <v>287</v>
      </c>
    </row>
    <row r="851" spans="1:12" x14ac:dyDescent="0.15">
      <c r="A851" s="80">
        <v>850</v>
      </c>
      <c r="B851" s="80" t="s">
        <v>1479</v>
      </c>
      <c r="C851" s="81" t="s">
        <v>1310</v>
      </c>
      <c r="D851" s="81" t="s">
        <v>267</v>
      </c>
      <c r="E851" s="81" t="s">
        <v>623</v>
      </c>
      <c r="F851" s="81" t="s">
        <v>269</v>
      </c>
      <c r="G851" s="82">
        <v>58.02</v>
      </c>
      <c r="H851" s="83">
        <v>2494.86</v>
      </c>
      <c r="I851" s="83">
        <v>2494.86</v>
      </c>
      <c r="J851" s="81" t="s">
        <v>985</v>
      </c>
      <c r="K851" s="81" t="s">
        <v>187</v>
      </c>
      <c r="L851" s="81" t="s">
        <v>272</v>
      </c>
    </row>
    <row r="852" spans="1:12" x14ac:dyDescent="0.15">
      <c r="A852" s="80">
        <v>851</v>
      </c>
      <c r="B852" s="81" t="s">
        <v>1480</v>
      </c>
      <c r="C852" s="81" t="s">
        <v>1310</v>
      </c>
      <c r="D852" s="81" t="s">
        <v>267</v>
      </c>
      <c r="E852" s="81" t="s">
        <v>625</v>
      </c>
      <c r="F852" s="81" t="s">
        <v>269</v>
      </c>
      <c r="G852" s="82">
        <v>58.02</v>
      </c>
      <c r="H852" s="83">
        <v>2494.86</v>
      </c>
      <c r="I852" s="83">
        <v>2494.86</v>
      </c>
      <c r="J852" s="81" t="s">
        <v>966</v>
      </c>
      <c r="K852" s="81" t="s">
        <v>187</v>
      </c>
      <c r="L852" s="81" t="s">
        <v>272</v>
      </c>
    </row>
    <row r="853" spans="1:12" x14ac:dyDescent="0.15">
      <c r="A853" s="80">
        <v>852</v>
      </c>
      <c r="B853" s="81" t="s">
        <v>1481</v>
      </c>
      <c r="C853" s="81" t="s">
        <v>1310</v>
      </c>
      <c r="D853" s="81" t="s">
        <v>267</v>
      </c>
      <c r="E853" s="81" t="s">
        <v>627</v>
      </c>
      <c r="F853" s="81" t="s">
        <v>285</v>
      </c>
      <c r="G853" s="82">
        <v>41.43</v>
      </c>
      <c r="H853" s="83">
        <v>1781.49</v>
      </c>
      <c r="I853" s="83">
        <v>1781.49</v>
      </c>
      <c r="J853" s="81" t="s">
        <v>185</v>
      </c>
      <c r="K853" s="81" t="s">
        <v>275</v>
      </c>
      <c r="L853" s="81" t="s">
        <v>287</v>
      </c>
    </row>
    <row r="854" spans="1:12" x14ac:dyDescent="0.15">
      <c r="A854" s="80">
        <v>853</v>
      </c>
      <c r="B854" s="81" t="s">
        <v>1482</v>
      </c>
      <c r="C854" s="81" t="s">
        <v>1310</v>
      </c>
      <c r="D854" s="81" t="s">
        <v>267</v>
      </c>
      <c r="E854" s="81" t="s">
        <v>629</v>
      </c>
      <c r="F854" s="81" t="s">
        <v>285</v>
      </c>
      <c r="G854" s="82">
        <v>42.07</v>
      </c>
      <c r="H854" s="83">
        <v>1809.01</v>
      </c>
      <c r="I854" s="83">
        <v>1809.01</v>
      </c>
      <c r="J854" s="81" t="s">
        <v>188</v>
      </c>
      <c r="K854" s="81" t="s">
        <v>275</v>
      </c>
      <c r="L854" s="81" t="s">
        <v>287</v>
      </c>
    </row>
    <row r="855" spans="1:12" x14ac:dyDescent="0.15">
      <c r="A855" s="80">
        <v>854</v>
      </c>
      <c r="B855" s="81" t="s">
        <v>1483</v>
      </c>
      <c r="C855" s="81" t="s">
        <v>1310</v>
      </c>
      <c r="D855" s="81" t="s">
        <v>267</v>
      </c>
      <c r="E855" s="81" t="s">
        <v>631</v>
      </c>
      <c r="F855" s="81" t="s">
        <v>269</v>
      </c>
      <c r="G855" s="82">
        <v>52.91</v>
      </c>
      <c r="H855" s="83">
        <v>2275.13</v>
      </c>
      <c r="I855" s="83">
        <v>2275.13</v>
      </c>
      <c r="J855" s="81" t="s">
        <v>180</v>
      </c>
      <c r="K855" s="81" t="s">
        <v>275</v>
      </c>
      <c r="L855" s="81" t="s">
        <v>276</v>
      </c>
    </row>
    <row r="856" spans="1:12" x14ac:dyDescent="0.15">
      <c r="A856" s="80">
        <v>855</v>
      </c>
      <c r="B856" s="81" t="s">
        <v>1484</v>
      </c>
      <c r="C856" s="81" t="s">
        <v>1310</v>
      </c>
      <c r="D856" s="81" t="s">
        <v>267</v>
      </c>
      <c r="E856" s="81" t="s">
        <v>633</v>
      </c>
      <c r="F856" s="81" t="s">
        <v>269</v>
      </c>
      <c r="G856" s="82">
        <v>52.91</v>
      </c>
      <c r="H856" s="83">
        <v>2275.13</v>
      </c>
      <c r="I856" s="83">
        <v>2275.13</v>
      </c>
      <c r="J856" s="81" t="s">
        <v>181</v>
      </c>
      <c r="K856" s="81" t="s">
        <v>275</v>
      </c>
      <c r="L856" s="81" t="s">
        <v>276</v>
      </c>
    </row>
    <row r="857" spans="1:12" x14ac:dyDescent="0.15">
      <c r="A857" s="80">
        <v>856</v>
      </c>
      <c r="B857" s="81" t="s">
        <v>1485</v>
      </c>
      <c r="C857" s="81" t="s">
        <v>1310</v>
      </c>
      <c r="D857" s="81" t="s">
        <v>267</v>
      </c>
      <c r="E857" s="81" t="s">
        <v>635</v>
      </c>
      <c r="F857" s="81" t="s">
        <v>269</v>
      </c>
      <c r="G857" s="82">
        <v>61.95</v>
      </c>
      <c r="H857" s="83">
        <v>2663.85</v>
      </c>
      <c r="I857" s="83">
        <v>2663.85</v>
      </c>
      <c r="J857" s="81" t="s">
        <v>972</v>
      </c>
      <c r="K857" s="81" t="s">
        <v>291</v>
      </c>
      <c r="L857" s="81" t="s">
        <v>272</v>
      </c>
    </row>
    <row r="858" spans="1:12" x14ac:dyDescent="0.15">
      <c r="A858" s="80">
        <v>857</v>
      </c>
      <c r="B858" s="81" t="s">
        <v>1486</v>
      </c>
      <c r="C858" s="81" t="s">
        <v>1310</v>
      </c>
      <c r="D858" s="81" t="s">
        <v>267</v>
      </c>
      <c r="E858" s="81" t="s">
        <v>637</v>
      </c>
      <c r="F858" s="81" t="s">
        <v>269</v>
      </c>
      <c r="G858" s="82">
        <v>52.91</v>
      </c>
      <c r="H858" s="83">
        <v>2275.13</v>
      </c>
      <c r="I858" s="83">
        <v>2275.13</v>
      </c>
      <c r="J858" s="81" t="s">
        <v>180</v>
      </c>
      <c r="K858" s="81" t="s">
        <v>182</v>
      </c>
      <c r="L858" s="81" t="s">
        <v>276</v>
      </c>
    </row>
    <row r="859" spans="1:12" x14ac:dyDescent="0.15">
      <c r="A859" s="80">
        <v>858</v>
      </c>
      <c r="B859" s="81" t="s">
        <v>1487</v>
      </c>
      <c r="C859" s="81" t="s">
        <v>1310</v>
      </c>
      <c r="D859" s="81" t="s">
        <v>267</v>
      </c>
      <c r="E859" s="81" t="s">
        <v>639</v>
      </c>
      <c r="F859" s="81" t="s">
        <v>269</v>
      </c>
      <c r="G859" s="82">
        <v>52.91</v>
      </c>
      <c r="H859" s="83">
        <v>2275.13</v>
      </c>
      <c r="I859" s="83">
        <v>2275.13</v>
      </c>
      <c r="J859" s="81" t="s">
        <v>181</v>
      </c>
      <c r="K859" s="81" t="s">
        <v>182</v>
      </c>
      <c r="L859" s="81" t="s">
        <v>276</v>
      </c>
    </row>
    <row r="860" spans="1:12" x14ac:dyDescent="0.15">
      <c r="A860" s="80">
        <v>859</v>
      </c>
      <c r="B860" s="81" t="s">
        <v>1488</v>
      </c>
      <c r="C860" s="81" t="s">
        <v>1310</v>
      </c>
      <c r="D860" s="81" t="s">
        <v>267</v>
      </c>
      <c r="E860" s="81" t="s">
        <v>641</v>
      </c>
      <c r="F860" s="81" t="s">
        <v>269</v>
      </c>
      <c r="G860" s="82">
        <v>52.91</v>
      </c>
      <c r="H860" s="83">
        <v>2275.13</v>
      </c>
      <c r="I860" s="83">
        <v>2275.13</v>
      </c>
      <c r="J860" s="81" t="s">
        <v>180</v>
      </c>
      <c r="K860" s="81" t="s">
        <v>182</v>
      </c>
      <c r="L860" s="81" t="s">
        <v>276</v>
      </c>
    </row>
    <row r="861" spans="1:12" x14ac:dyDescent="0.15">
      <c r="A861" s="80">
        <v>860</v>
      </c>
      <c r="B861" s="81" t="s">
        <v>1489</v>
      </c>
      <c r="C861" s="81" t="s">
        <v>1310</v>
      </c>
      <c r="D861" s="81" t="s">
        <v>267</v>
      </c>
      <c r="E861" s="81" t="s">
        <v>643</v>
      </c>
      <c r="F861" s="81" t="s">
        <v>269</v>
      </c>
      <c r="G861" s="82">
        <v>52.94</v>
      </c>
      <c r="H861" s="83">
        <v>2276.42</v>
      </c>
      <c r="I861" s="83">
        <v>2276.42</v>
      </c>
      <c r="J861" s="81" t="s">
        <v>180</v>
      </c>
      <c r="K861" s="81" t="s">
        <v>182</v>
      </c>
      <c r="L861" s="81" t="s">
        <v>276</v>
      </c>
    </row>
    <row r="862" spans="1:12" x14ac:dyDescent="0.15">
      <c r="A862" s="80">
        <v>861</v>
      </c>
      <c r="B862" s="81" t="s">
        <v>1490</v>
      </c>
      <c r="C862" s="81" t="s">
        <v>1310</v>
      </c>
      <c r="D862" s="81" t="s">
        <v>267</v>
      </c>
      <c r="E862" s="81" t="s">
        <v>645</v>
      </c>
      <c r="F862" s="81" t="s">
        <v>269</v>
      </c>
      <c r="G862" s="82">
        <v>52.91</v>
      </c>
      <c r="H862" s="83">
        <v>2275.13</v>
      </c>
      <c r="I862" s="83">
        <v>2275.13</v>
      </c>
      <c r="J862" s="81" t="s">
        <v>181</v>
      </c>
      <c r="K862" s="81" t="s">
        <v>182</v>
      </c>
      <c r="L862" s="81" t="s">
        <v>276</v>
      </c>
    </row>
    <row r="863" spans="1:12" x14ac:dyDescent="0.15">
      <c r="A863" s="80">
        <v>862</v>
      </c>
      <c r="B863" s="81" t="s">
        <v>1491</v>
      </c>
      <c r="C863" s="81" t="s">
        <v>1310</v>
      </c>
      <c r="D863" s="81" t="s">
        <v>267</v>
      </c>
      <c r="E863" s="81" t="s">
        <v>647</v>
      </c>
      <c r="F863" s="81" t="s">
        <v>269</v>
      </c>
      <c r="G863" s="82">
        <v>61.95</v>
      </c>
      <c r="H863" s="83">
        <v>2663.85</v>
      </c>
      <c r="I863" s="83">
        <v>2663.85</v>
      </c>
      <c r="J863" s="81" t="s">
        <v>979</v>
      </c>
      <c r="K863" s="81" t="s">
        <v>298</v>
      </c>
      <c r="L863" s="81" t="s">
        <v>272</v>
      </c>
    </row>
    <row r="864" spans="1:12" x14ac:dyDescent="0.15">
      <c r="A864" s="80">
        <v>863</v>
      </c>
      <c r="B864" s="81" t="s">
        <v>1492</v>
      </c>
      <c r="C864" s="81" t="s">
        <v>1310</v>
      </c>
      <c r="D864" s="81" t="s">
        <v>267</v>
      </c>
      <c r="E864" s="81" t="s">
        <v>649</v>
      </c>
      <c r="F864" s="81" t="s">
        <v>269</v>
      </c>
      <c r="G864" s="82">
        <v>52.91</v>
      </c>
      <c r="H864" s="83">
        <v>2275.13</v>
      </c>
      <c r="I864" s="83">
        <v>2275.13</v>
      </c>
      <c r="J864" s="81" t="s">
        <v>180</v>
      </c>
      <c r="K864" s="81" t="s">
        <v>184</v>
      </c>
      <c r="L864" s="81" t="s">
        <v>276</v>
      </c>
    </row>
    <row r="865" spans="1:12" x14ac:dyDescent="0.15">
      <c r="A865" s="80">
        <v>864</v>
      </c>
      <c r="B865" s="81" t="s">
        <v>1493</v>
      </c>
      <c r="C865" s="81" t="s">
        <v>1310</v>
      </c>
      <c r="D865" s="81" t="s">
        <v>267</v>
      </c>
      <c r="E865" s="81" t="s">
        <v>651</v>
      </c>
      <c r="F865" s="81" t="s">
        <v>269</v>
      </c>
      <c r="G865" s="82">
        <v>52.91</v>
      </c>
      <c r="H865" s="83">
        <v>2275.13</v>
      </c>
      <c r="I865" s="83">
        <v>2275.13</v>
      </c>
      <c r="J865" s="81" t="s">
        <v>181</v>
      </c>
      <c r="K865" s="81" t="s">
        <v>184</v>
      </c>
      <c r="L865" s="81" t="s">
        <v>276</v>
      </c>
    </row>
    <row r="866" spans="1:12" x14ac:dyDescent="0.15">
      <c r="A866" s="80">
        <v>865</v>
      </c>
      <c r="B866" s="81" t="s">
        <v>1494</v>
      </c>
      <c r="C866" s="81" t="s">
        <v>1310</v>
      </c>
      <c r="D866" s="81" t="s">
        <v>267</v>
      </c>
      <c r="E866" s="81" t="s">
        <v>653</v>
      </c>
      <c r="F866" s="81" t="s">
        <v>285</v>
      </c>
      <c r="G866" s="82">
        <v>42.07</v>
      </c>
      <c r="H866" s="83">
        <v>1809.01</v>
      </c>
      <c r="I866" s="83">
        <v>2103.5</v>
      </c>
      <c r="J866" s="81" t="s">
        <v>186</v>
      </c>
      <c r="K866" s="81" t="s">
        <v>184</v>
      </c>
      <c r="L866" s="81" t="s">
        <v>287</v>
      </c>
    </row>
    <row r="867" spans="1:12" x14ac:dyDescent="0.15">
      <c r="A867" s="80">
        <v>866</v>
      </c>
      <c r="B867" s="81" t="s">
        <v>1495</v>
      </c>
      <c r="C867" s="81" t="s">
        <v>1310</v>
      </c>
      <c r="D867" s="81" t="s">
        <v>267</v>
      </c>
      <c r="E867" s="81" t="s">
        <v>655</v>
      </c>
      <c r="F867" s="81" t="s">
        <v>285</v>
      </c>
      <c r="G867" s="82">
        <v>41.43</v>
      </c>
      <c r="H867" s="83">
        <v>1781.49</v>
      </c>
      <c r="I867" s="83">
        <v>1781.49</v>
      </c>
      <c r="J867" s="81" t="s">
        <v>183</v>
      </c>
      <c r="K867" s="81" t="s">
        <v>184</v>
      </c>
      <c r="L867" s="81" t="s">
        <v>287</v>
      </c>
    </row>
    <row r="868" spans="1:12" x14ac:dyDescent="0.15">
      <c r="A868" s="80">
        <v>867</v>
      </c>
      <c r="B868" s="81" t="s">
        <v>1496</v>
      </c>
      <c r="C868" s="81" t="s">
        <v>1310</v>
      </c>
      <c r="D868" s="81" t="s">
        <v>267</v>
      </c>
      <c r="E868" s="81" t="s">
        <v>657</v>
      </c>
      <c r="F868" s="81" t="s">
        <v>269</v>
      </c>
      <c r="G868" s="82">
        <v>58.02</v>
      </c>
      <c r="H868" s="83">
        <v>2494.86</v>
      </c>
      <c r="I868" s="83">
        <v>2494.86</v>
      </c>
      <c r="J868" s="81" t="s">
        <v>985</v>
      </c>
      <c r="K868" s="81" t="s">
        <v>187</v>
      </c>
      <c r="L868" s="81" t="s">
        <v>272</v>
      </c>
    </row>
    <row r="869" spans="1:12" x14ac:dyDescent="0.15">
      <c r="A869" s="80">
        <v>868</v>
      </c>
      <c r="B869" s="81" t="s">
        <v>1497</v>
      </c>
      <c r="C869" s="81" t="s">
        <v>1310</v>
      </c>
      <c r="D869" s="81" t="s">
        <v>267</v>
      </c>
      <c r="E869" s="81" t="s">
        <v>659</v>
      </c>
      <c r="F869" s="81" t="s">
        <v>269</v>
      </c>
      <c r="G869" s="82">
        <v>58.02</v>
      </c>
      <c r="H869" s="83">
        <v>2494.86</v>
      </c>
      <c r="I869" s="83">
        <v>2494.86</v>
      </c>
      <c r="J869" s="81" t="s">
        <v>966</v>
      </c>
      <c r="K869" s="81" t="s">
        <v>187</v>
      </c>
      <c r="L869" s="81" t="s">
        <v>272</v>
      </c>
    </row>
    <row r="870" spans="1:12" x14ac:dyDescent="0.15">
      <c r="A870" s="80">
        <v>869</v>
      </c>
      <c r="B870" s="81" t="s">
        <v>1498</v>
      </c>
      <c r="C870" s="81" t="s">
        <v>1310</v>
      </c>
      <c r="D870" s="81" t="s">
        <v>267</v>
      </c>
      <c r="E870" s="81" t="s">
        <v>661</v>
      </c>
      <c r="F870" s="81" t="s">
        <v>285</v>
      </c>
      <c r="G870" s="82">
        <v>41.43</v>
      </c>
      <c r="H870" s="83">
        <v>1781.49</v>
      </c>
      <c r="I870" s="83">
        <v>1781.49</v>
      </c>
      <c r="J870" s="81" t="s">
        <v>185</v>
      </c>
      <c r="K870" s="81" t="s">
        <v>275</v>
      </c>
      <c r="L870" s="81" t="s">
        <v>287</v>
      </c>
    </row>
    <row r="871" spans="1:12" x14ac:dyDescent="0.15">
      <c r="A871" s="80">
        <v>870</v>
      </c>
      <c r="B871" s="81" t="s">
        <v>1499</v>
      </c>
      <c r="C871" s="81" t="s">
        <v>1310</v>
      </c>
      <c r="D871" s="81" t="s">
        <v>267</v>
      </c>
      <c r="E871" s="81" t="s">
        <v>663</v>
      </c>
      <c r="F871" s="81" t="s">
        <v>285</v>
      </c>
      <c r="G871" s="82">
        <v>42.07</v>
      </c>
      <c r="H871" s="83">
        <v>1809.01</v>
      </c>
      <c r="I871" s="83">
        <v>1809.01</v>
      </c>
      <c r="J871" s="81" t="s">
        <v>188</v>
      </c>
      <c r="K871" s="81" t="s">
        <v>275</v>
      </c>
      <c r="L871" s="81" t="s">
        <v>287</v>
      </c>
    </row>
    <row r="872" spans="1:12" x14ac:dyDescent="0.15">
      <c r="A872" s="80">
        <v>871</v>
      </c>
      <c r="B872" s="81" t="s">
        <v>1500</v>
      </c>
      <c r="C872" s="81" t="s">
        <v>1310</v>
      </c>
      <c r="D872" s="81" t="s">
        <v>267</v>
      </c>
      <c r="E872" s="81" t="s">
        <v>665</v>
      </c>
      <c r="F872" s="81" t="s">
        <v>269</v>
      </c>
      <c r="G872" s="82">
        <v>52.91</v>
      </c>
      <c r="H872" s="83">
        <v>2275.13</v>
      </c>
      <c r="I872" s="83">
        <v>2275.13</v>
      </c>
      <c r="J872" s="81" t="s">
        <v>180</v>
      </c>
      <c r="K872" s="81" t="s">
        <v>275</v>
      </c>
      <c r="L872" s="81" t="s">
        <v>276</v>
      </c>
    </row>
    <row r="873" spans="1:12" x14ac:dyDescent="0.15">
      <c r="A873" s="80">
        <v>872</v>
      </c>
      <c r="B873" s="81" t="s">
        <v>1501</v>
      </c>
      <c r="C873" s="81" t="s">
        <v>1310</v>
      </c>
      <c r="D873" s="81" t="s">
        <v>267</v>
      </c>
      <c r="E873" s="81" t="s">
        <v>667</v>
      </c>
      <c r="F873" s="81" t="s">
        <v>269</v>
      </c>
      <c r="G873" s="82">
        <v>52.91</v>
      </c>
      <c r="H873" s="83">
        <v>2275.13</v>
      </c>
      <c r="I873" s="83">
        <v>2275.13</v>
      </c>
      <c r="J873" s="81" t="s">
        <v>181</v>
      </c>
      <c r="K873" s="81" t="s">
        <v>275</v>
      </c>
      <c r="L873" s="81" t="s">
        <v>276</v>
      </c>
    </row>
    <row r="874" spans="1:12" x14ac:dyDescent="0.15">
      <c r="A874" s="80">
        <v>873</v>
      </c>
      <c r="B874" s="81" t="s">
        <v>1502</v>
      </c>
      <c r="C874" s="81" t="s">
        <v>1310</v>
      </c>
      <c r="D874" s="81" t="s">
        <v>267</v>
      </c>
      <c r="E874" s="81" t="s">
        <v>669</v>
      </c>
      <c r="F874" s="81" t="s">
        <v>269</v>
      </c>
      <c r="G874" s="82">
        <v>61.95</v>
      </c>
      <c r="H874" s="83">
        <v>2663.85</v>
      </c>
      <c r="I874" s="83">
        <v>2663.85</v>
      </c>
      <c r="J874" s="81" t="s">
        <v>972</v>
      </c>
      <c r="K874" s="81" t="s">
        <v>291</v>
      </c>
      <c r="L874" s="81" t="s">
        <v>272</v>
      </c>
    </row>
    <row r="875" spans="1:12" x14ac:dyDescent="0.15">
      <c r="A875" s="80">
        <v>874</v>
      </c>
      <c r="B875" s="81" t="s">
        <v>1503</v>
      </c>
      <c r="C875" s="81" t="s">
        <v>1310</v>
      </c>
      <c r="D875" s="81" t="s">
        <v>267</v>
      </c>
      <c r="E875" s="81" t="s">
        <v>671</v>
      </c>
      <c r="F875" s="81" t="s">
        <v>269</v>
      </c>
      <c r="G875" s="82">
        <v>52.91</v>
      </c>
      <c r="H875" s="83">
        <v>2275.13</v>
      </c>
      <c r="I875" s="83">
        <v>2275.13</v>
      </c>
      <c r="J875" s="81" t="s">
        <v>180</v>
      </c>
      <c r="K875" s="81" t="s">
        <v>182</v>
      </c>
      <c r="L875" s="81" t="s">
        <v>276</v>
      </c>
    </row>
    <row r="876" spans="1:12" x14ac:dyDescent="0.15">
      <c r="A876" s="80">
        <v>875</v>
      </c>
      <c r="B876" s="81" t="s">
        <v>1504</v>
      </c>
      <c r="C876" s="81" t="s">
        <v>1310</v>
      </c>
      <c r="D876" s="81" t="s">
        <v>267</v>
      </c>
      <c r="E876" s="81" t="s">
        <v>673</v>
      </c>
      <c r="F876" s="81" t="s">
        <v>269</v>
      </c>
      <c r="G876" s="82">
        <v>52.91</v>
      </c>
      <c r="H876" s="83">
        <v>2275.13</v>
      </c>
      <c r="I876" s="83">
        <v>2275.13</v>
      </c>
      <c r="J876" s="81" t="s">
        <v>181</v>
      </c>
      <c r="K876" s="81" t="s">
        <v>182</v>
      </c>
      <c r="L876" s="81" t="s">
        <v>276</v>
      </c>
    </row>
    <row r="877" spans="1:12" x14ac:dyDescent="0.15">
      <c r="A877" s="80">
        <v>876</v>
      </c>
      <c r="B877" s="81" t="s">
        <v>1505</v>
      </c>
      <c r="C877" s="81" t="s">
        <v>1310</v>
      </c>
      <c r="D877" s="81" t="s">
        <v>267</v>
      </c>
      <c r="E877" s="81" t="s">
        <v>675</v>
      </c>
      <c r="F877" s="81" t="s">
        <v>269</v>
      </c>
      <c r="G877" s="82">
        <v>52.91</v>
      </c>
      <c r="H877" s="83">
        <v>2275.13</v>
      </c>
      <c r="I877" s="83">
        <v>2275.13</v>
      </c>
      <c r="J877" s="81" t="s">
        <v>180</v>
      </c>
      <c r="K877" s="81" t="s">
        <v>182</v>
      </c>
      <c r="L877" s="81" t="s">
        <v>276</v>
      </c>
    </row>
    <row r="878" spans="1:12" x14ac:dyDescent="0.15">
      <c r="A878" s="80">
        <v>877</v>
      </c>
      <c r="B878" s="81" t="s">
        <v>1506</v>
      </c>
      <c r="C878" s="81" t="s">
        <v>1310</v>
      </c>
      <c r="D878" s="81" t="s">
        <v>267</v>
      </c>
      <c r="E878" s="81" t="s">
        <v>677</v>
      </c>
      <c r="F878" s="81" t="s">
        <v>269</v>
      </c>
      <c r="G878" s="82">
        <v>52.94</v>
      </c>
      <c r="H878" s="83">
        <v>2276.42</v>
      </c>
      <c r="I878" s="83">
        <v>2276.42</v>
      </c>
      <c r="J878" s="81" t="s">
        <v>180</v>
      </c>
      <c r="K878" s="81" t="s">
        <v>182</v>
      </c>
      <c r="L878" s="81" t="s">
        <v>276</v>
      </c>
    </row>
    <row r="879" spans="1:12" x14ac:dyDescent="0.15">
      <c r="A879" s="80">
        <v>878</v>
      </c>
      <c r="B879" s="81" t="s">
        <v>1507</v>
      </c>
      <c r="C879" s="81" t="s">
        <v>1310</v>
      </c>
      <c r="D879" s="81" t="s">
        <v>267</v>
      </c>
      <c r="E879" s="81" t="s">
        <v>679</v>
      </c>
      <c r="F879" s="81" t="s">
        <v>269</v>
      </c>
      <c r="G879" s="82">
        <v>52.91</v>
      </c>
      <c r="H879" s="83">
        <v>2275.13</v>
      </c>
      <c r="I879" s="83">
        <v>2275.13</v>
      </c>
      <c r="J879" s="81" t="s">
        <v>181</v>
      </c>
      <c r="K879" s="81" t="s">
        <v>182</v>
      </c>
      <c r="L879" s="81" t="s">
        <v>276</v>
      </c>
    </row>
    <row r="880" spans="1:12" x14ac:dyDescent="0.15">
      <c r="A880" s="80">
        <v>879</v>
      </c>
      <c r="B880" s="81" t="s">
        <v>1508</v>
      </c>
      <c r="C880" s="81" t="s">
        <v>1310</v>
      </c>
      <c r="D880" s="81" t="s">
        <v>267</v>
      </c>
      <c r="E880" s="81" t="s">
        <v>681</v>
      </c>
      <c r="F880" s="81" t="s">
        <v>269</v>
      </c>
      <c r="G880" s="82">
        <v>61.95</v>
      </c>
      <c r="H880" s="83">
        <v>2663.85</v>
      </c>
      <c r="I880" s="83">
        <v>2663.85</v>
      </c>
      <c r="J880" s="81" t="s">
        <v>979</v>
      </c>
      <c r="K880" s="81" t="s">
        <v>298</v>
      </c>
      <c r="L880" s="81" t="s">
        <v>272</v>
      </c>
    </row>
    <row r="881" spans="1:14" x14ac:dyDescent="0.15">
      <c r="A881" s="80">
        <v>880</v>
      </c>
      <c r="B881" s="81" t="s">
        <v>1509</v>
      </c>
      <c r="C881" s="81" t="s">
        <v>1310</v>
      </c>
      <c r="D881" s="81" t="s">
        <v>267</v>
      </c>
      <c r="E881" s="81" t="s">
        <v>683</v>
      </c>
      <c r="F881" s="81" t="s">
        <v>269</v>
      </c>
      <c r="G881" s="82">
        <v>52.91</v>
      </c>
      <c r="H881" s="83">
        <v>2275.13</v>
      </c>
      <c r="I881" s="83">
        <v>2275.13</v>
      </c>
      <c r="J881" s="81" t="s">
        <v>180</v>
      </c>
      <c r="K881" s="81" t="s">
        <v>184</v>
      </c>
      <c r="L881" s="81" t="s">
        <v>276</v>
      </c>
    </row>
    <row r="882" spans="1:14" x14ac:dyDescent="0.15">
      <c r="A882" s="80">
        <v>881</v>
      </c>
      <c r="B882" s="81" t="s">
        <v>1510</v>
      </c>
      <c r="C882" s="81" t="s">
        <v>1310</v>
      </c>
      <c r="D882" s="81" t="s">
        <v>267</v>
      </c>
      <c r="E882" s="81" t="s">
        <v>685</v>
      </c>
      <c r="F882" s="81" t="s">
        <v>269</v>
      </c>
      <c r="G882" s="82">
        <v>52.91</v>
      </c>
      <c r="H882" s="83">
        <v>2275.13</v>
      </c>
      <c r="I882" s="83">
        <v>2275.13</v>
      </c>
      <c r="J882" s="81" t="s">
        <v>181</v>
      </c>
      <c r="K882" s="81" t="s">
        <v>184</v>
      </c>
      <c r="L882" s="81" t="s">
        <v>276</v>
      </c>
    </row>
    <row r="883" spans="1:14" s="85" customFormat="1" x14ac:dyDescent="0.15">
      <c r="A883" s="80">
        <v>882</v>
      </c>
      <c r="B883" s="81" t="s">
        <v>1511</v>
      </c>
      <c r="C883" s="81" t="s">
        <v>1310</v>
      </c>
      <c r="D883" s="81" t="s">
        <v>267</v>
      </c>
      <c r="E883" s="81" t="s">
        <v>687</v>
      </c>
      <c r="F883" s="81" t="s">
        <v>285</v>
      </c>
      <c r="G883" s="82">
        <v>42.07</v>
      </c>
      <c r="H883" s="83">
        <v>1809.01</v>
      </c>
      <c r="I883" s="83">
        <v>1809.01</v>
      </c>
      <c r="J883" s="81" t="s">
        <v>186</v>
      </c>
      <c r="K883" s="81" t="s">
        <v>184</v>
      </c>
      <c r="L883" s="81" t="s">
        <v>287</v>
      </c>
      <c r="N883" s="87"/>
    </row>
    <row r="884" spans="1:14" x14ac:dyDescent="0.15">
      <c r="A884" s="80">
        <v>883</v>
      </c>
      <c r="B884" s="81" t="s">
        <v>1512</v>
      </c>
      <c r="C884" s="81" t="s">
        <v>1310</v>
      </c>
      <c r="D884" s="81" t="s">
        <v>267</v>
      </c>
      <c r="E884" s="81" t="s">
        <v>689</v>
      </c>
      <c r="F884" s="81" t="s">
        <v>285</v>
      </c>
      <c r="G884" s="82">
        <v>41.43</v>
      </c>
      <c r="H884" s="83">
        <v>1781.49</v>
      </c>
      <c r="I884" s="83">
        <v>1781.49</v>
      </c>
      <c r="J884" s="81" t="s">
        <v>183</v>
      </c>
      <c r="K884" s="81" t="s">
        <v>184</v>
      </c>
      <c r="L884" s="81" t="s">
        <v>287</v>
      </c>
    </row>
    <row r="885" spans="1:14" x14ac:dyDescent="0.15">
      <c r="A885" s="80">
        <v>884</v>
      </c>
      <c r="B885" s="81" t="s">
        <v>1513</v>
      </c>
      <c r="C885" s="81" t="s">
        <v>1310</v>
      </c>
      <c r="D885" s="81" t="s">
        <v>267</v>
      </c>
      <c r="E885" s="81" t="s">
        <v>691</v>
      </c>
      <c r="F885" s="81" t="s">
        <v>269</v>
      </c>
      <c r="G885" s="82">
        <v>58.02</v>
      </c>
      <c r="H885" s="83">
        <v>2494.86</v>
      </c>
      <c r="I885" s="83">
        <v>2494.86</v>
      </c>
      <c r="J885" s="81" t="s">
        <v>985</v>
      </c>
      <c r="K885" s="81" t="s">
        <v>187</v>
      </c>
      <c r="L885" s="81" t="s">
        <v>272</v>
      </c>
    </row>
    <row r="886" spans="1:14" x14ac:dyDescent="0.15">
      <c r="A886" s="80">
        <v>885</v>
      </c>
      <c r="B886" s="81" t="s">
        <v>1514</v>
      </c>
      <c r="C886" s="81" t="s">
        <v>1310</v>
      </c>
      <c r="D886" s="81" t="s">
        <v>267</v>
      </c>
      <c r="E886" s="81" t="s">
        <v>693</v>
      </c>
      <c r="F886" s="81" t="s">
        <v>269</v>
      </c>
      <c r="G886" s="82">
        <v>58.02</v>
      </c>
      <c r="H886" s="83">
        <v>2494.86</v>
      </c>
      <c r="I886" s="83">
        <v>2494.86</v>
      </c>
      <c r="J886" s="81" t="s">
        <v>966</v>
      </c>
      <c r="K886" s="81" t="s">
        <v>187</v>
      </c>
      <c r="L886" s="81" t="s">
        <v>272</v>
      </c>
    </row>
    <row r="887" spans="1:14" x14ac:dyDescent="0.15">
      <c r="A887" s="80">
        <v>886</v>
      </c>
      <c r="B887" s="81" t="s">
        <v>1515</v>
      </c>
      <c r="C887" s="81" t="s">
        <v>1310</v>
      </c>
      <c r="D887" s="81" t="s">
        <v>267</v>
      </c>
      <c r="E887" s="81" t="s">
        <v>695</v>
      </c>
      <c r="F887" s="81" t="s">
        <v>285</v>
      </c>
      <c r="G887" s="82">
        <v>41.43</v>
      </c>
      <c r="H887" s="83">
        <v>1781.49</v>
      </c>
      <c r="I887" s="83">
        <v>1781.49</v>
      </c>
      <c r="J887" s="81" t="s">
        <v>185</v>
      </c>
      <c r="K887" s="81" t="s">
        <v>275</v>
      </c>
      <c r="L887" s="81" t="s">
        <v>287</v>
      </c>
    </row>
    <row r="888" spans="1:14" x14ac:dyDescent="0.15">
      <c r="A888" s="80">
        <v>887</v>
      </c>
      <c r="B888" s="81" t="s">
        <v>1516</v>
      </c>
      <c r="C888" s="81" t="s">
        <v>1310</v>
      </c>
      <c r="D888" s="81" t="s">
        <v>267</v>
      </c>
      <c r="E888" s="81" t="s">
        <v>697</v>
      </c>
      <c r="F888" s="81" t="s">
        <v>285</v>
      </c>
      <c r="G888" s="82">
        <v>42.07</v>
      </c>
      <c r="H888" s="83">
        <v>1809.01</v>
      </c>
      <c r="I888" s="83">
        <v>1809.01</v>
      </c>
      <c r="J888" s="81" t="s">
        <v>188</v>
      </c>
      <c r="K888" s="81" t="s">
        <v>275</v>
      </c>
      <c r="L888" s="81" t="s">
        <v>287</v>
      </c>
    </row>
    <row r="889" spans="1:14" x14ac:dyDescent="0.15">
      <c r="A889" s="80">
        <v>888</v>
      </c>
      <c r="B889" s="81" t="s">
        <v>1517</v>
      </c>
      <c r="C889" s="81" t="s">
        <v>1310</v>
      </c>
      <c r="D889" s="81" t="s">
        <v>267</v>
      </c>
      <c r="E889" s="81" t="s">
        <v>699</v>
      </c>
      <c r="F889" s="81" t="s">
        <v>269</v>
      </c>
      <c r="G889" s="82">
        <v>52.91</v>
      </c>
      <c r="H889" s="83">
        <v>2275.13</v>
      </c>
      <c r="I889" s="83">
        <v>2275.13</v>
      </c>
      <c r="J889" s="81" t="s">
        <v>180</v>
      </c>
      <c r="K889" s="81" t="s">
        <v>275</v>
      </c>
      <c r="L889" s="81" t="s">
        <v>276</v>
      </c>
    </row>
    <row r="890" spans="1:14" x14ac:dyDescent="0.15">
      <c r="A890" s="80">
        <v>889</v>
      </c>
      <c r="B890" s="81" t="s">
        <v>1518</v>
      </c>
      <c r="C890" s="81" t="s">
        <v>1310</v>
      </c>
      <c r="D890" s="81" t="s">
        <v>267</v>
      </c>
      <c r="E890" s="81" t="s">
        <v>701</v>
      </c>
      <c r="F890" s="81" t="s">
        <v>269</v>
      </c>
      <c r="G890" s="82">
        <v>52.91</v>
      </c>
      <c r="H890" s="83">
        <v>2275.13</v>
      </c>
      <c r="I890" s="83">
        <v>2275.13</v>
      </c>
      <c r="J890" s="81" t="s">
        <v>181</v>
      </c>
      <c r="K890" s="81" t="s">
        <v>275</v>
      </c>
      <c r="L890" s="81" t="s">
        <v>276</v>
      </c>
    </row>
    <row r="891" spans="1:14" x14ac:dyDescent="0.15">
      <c r="A891" s="80">
        <v>890</v>
      </c>
      <c r="B891" s="81" t="s">
        <v>1519</v>
      </c>
      <c r="C891" s="81" t="s">
        <v>1310</v>
      </c>
      <c r="D891" s="81" t="s">
        <v>267</v>
      </c>
      <c r="E891" s="81" t="s">
        <v>703</v>
      </c>
      <c r="F891" s="81" t="s">
        <v>269</v>
      </c>
      <c r="G891" s="82">
        <v>61.95</v>
      </c>
      <c r="H891" s="83">
        <v>2663.85</v>
      </c>
      <c r="I891" s="83">
        <v>2663.85</v>
      </c>
      <c r="J891" s="81" t="s">
        <v>972</v>
      </c>
      <c r="K891" s="81" t="s">
        <v>291</v>
      </c>
      <c r="L891" s="81" t="s">
        <v>272</v>
      </c>
    </row>
    <row r="892" spans="1:14" x14ac:dyDescent="0.15">
      <c r="A892" s="80">
        <v>891</v>
      </c>
      <c r="B892" s="81" t="s">
        <v>1520</v>
      </c>
      <c r="C892" s="81" t="s">
        <v>1310</v>
      </c>
      <c r="D892" s="81" t="s">
        <v>267</v>
      </c>
      <c r="E892" s="81" t="s">
        <v>705</v>
      </c>
      <c r="F892" s="81" t="s">
        <v>269</v>
      </c>
      <c r="G892" s="82">
        <v>52.91</v>
      </c>
      <c r="H892" s="83">
        <v>2275.13</v>
      </c>
      <c r="I892" s="83">
        <v>2275.13</v>
      </c>
      <c r="J892" s="81" t="s">
        <v>180</v>
      </c>
      <c r="K892" s="81" t="s">
        <v>182</v>
      </c>
      <c r="L892" s="81" t="s">
        <v>276</v>
      </c>
    </row>
    <row r="893" spans="1:14" x14ac:dyDescent="0.15">
      <c r="A893" s="80">
        <v>892</v>
      </c>
      <c r="B893" s="81" t="s">
        <v>1521</v>
      </c>
      <c r="C893" s="80" t="s">
        <v>1310</v>
      </c>
      <c r="D893" s="80" t="s">
        <v>267</v>
      </c>
      <c r="E893" s="80" t="s">
        <v>707</v>
      </c>
      <c r="F893" s="80" t="s">
        <v>269</v>
      </c>
      <c r="G893" s="81">
        <v>52.91</v>
      </c>
      <c r="H893" s="81">
        <v>2275.13</v>
      </c>
      <c r="I893" s="81">
        <v>2275.13</v>
      </c>
      <c r="J893" s="81" t="s">
        <v>181</v>
      </c>
      <c r="K893" s="81" t="s">
        <v>182</v>
      </c>
      <c r="L893" s="81" t="s">
        <v>276</v>
      </c>
    </row>
    <row r="894" spans="1:14" x14ac:dyDescent="0.15">
      <c r="A894" s="80">
        <v>893</v>
      </c>
      <c r="B894" s="81" t="s">
        <v>1522</v>
      </c>
      <c r="C894" s="81" t="s">
        <v>1310</v>
      </c>
      <c r="D894" s="81" t="s">
        <v>267</v>
      </c>
      <c r="E894" s="81" t="s">
        <v>709</v>
      </c>
      <c r="F894" s="81" t="s">
        <v>269</v>
      </c>
      <c r="G894" s="82">
        <v>52.91</v>
      </c>
      <c r="H894" s="83">
        <v>2275.13</v>
      </c>
      <c r="I894" s="83">
        <v>2275.13</v>
      </c>
      <c r="J894" s="81" t="s">
        <v>180</v>
      </c>
      <c r="K894" s="81" t="s">
        <v>182</v>
      </c>
      <c r="L894" s="81" t="s">
        <v>276</v>
      </c>
    </row>
    <row r="895" spans="1:14" x14ac:dyDescent="0.15">
      <c r="A895" s="80">
        <v>894</v>
      </c>
      <c r="B895" s="81" t="s">
        <v>1523</v>
      </c>
      <c r="C895" s="81" t="s">
        <v>1310</v>
      </c>
      <c r="D895" s="81" t="s">
        <v>267</v>
      </c>
      <c r="E895" s="81" t="s">
        <v>711</v>
      </c>
      <c r="F895" s="81" t="s">
        <v>269</v>
      </c>
      <c r="G895" s="82">
        <v>52.94</v>
      </c>
      <c r="H895" s="83">
        <v>2276.42</v>
      </c>
      <c r="I895" s="83">
        <v>2276.42</v>
      </c>
      <c r="J895" s="81" t="s">
        <v>180</v>
      </c>
      <c r="K895" s="81" t="s">
        <v>182</v>
      </c>
      <c r="L895" s="81" t="s">
        <v>276</v>
      </c>
    </row>
    <row r="896" spans="1:14" x14ac:dyDescent="0.15">
      <c r="A896" s="80">
        <v>895</v>
      </c>
      <c r="B896" s="81" t="s">
        <v>1524</v>
      </c>
      <c r="C896" s="81" t="s">
        <v>1310</v>
      </c>
      <c r="D896" s="81" t="s">
        <v>267</v>
      </c>
      <c r="E896" s="81" t="s">
        <v>713</v>
      </c>
      <c r="F896" s="81" t="s">
        <v>269</v>
      </c>
      <c r="G896" s="82">
        <v>52.91</v>
      </c>
      <c r="H896" s="83">
        <v>2275.13</v>
      </c>
      <c r="I896" s="83">
        <v>2275.13</v>
      </c>
      <c r="J896" s="81" t="s">
        <v>181</v>
      </c>
      <c r="K896" s="81" t="s">
        <v>182</v>
      </c>
      <c r="L896" s="81" t="s">
        <v>276</v>
      </c>
    </row>
    <row r="897" spans="1:14" x14ac:dyDescent="0.15">
      <c r="A897" s="80">
        <v>896</v>
      </c>
      <c r="B897" s="81" t="s">
        <v>1525</v>
      </c>
      <c r="C897" s="81" t="s">
        <v>1310</v>
      </c>
      <c r="D897" s="81" t="s">
        <v>267</v>
      </c>
      <c r="E897" s="81" t="s">
        <v>715</v>
      </c>
      <c r="F897" s="81" t="s">
        <v>269</v>
      </c>
      <c r="G897" s="82">
        <v>61.95</v>
      </c>
      <c r="H897" s="83">
        <v>2663.85</v>
      </c>
      <c r="I897" s="83">
        <v>2663.85</v>
      </c>
      <c r="J897" s="81" t="s">
        <v>979</v>
      </c>
      <c r="K897" s="81" t="s">
        <v>298</v>
      </c>
      <c r="L897" s="81" t="s">
        <v>272</v>
      </c>
    </row>
    <row r="898" spans="1:14" x14ac:dyDescent="0.15">
      <c r="A898" s="80">
        <v>897</v>
      </c>
      <c r="B898" s="81" t="s">
        <v>1526</v>
      </c>
      <c r="C898" s="81" t="s">
        <v>1310</v>
      </c>
      <c r="D898" s="81" t="s">
        <v>267</v>
      </c>
      <c r="E898" s="81" t="s">
        <v>717</v>
      </c>
      <c r="F898" s="81" t="s">
        <v>269</v>
      </c>
      <c r="G898" s="82">
        <v>52.91</v>
      </c>
      <c r="H898" s="83">
        <v>2275.13</v>
      </c>
      <c r="I898" s="83">
        <v>2275.13</v>
      </c>
      <c r="J898" s="81" t="s">
        <v>180</v>
      </c>
      <c r="K898" s="81" t="s">
        <v>184</v>
      </c>
      <c r="L898" s="81" t="s">
        <v>276</v>
      </c>
    </row>
    <row r="899" spans="1:14" x14ac:dyDescent="0.15">
      <c r="A899" s="80">
        <v>898</v>
      </c>
      <c r="B899" s="81" t="s">
        <v>1527</v>
      </c>
      <c r="C899" s="81" t="s">
        <v>1310</v>
      </c>
      <c r="D899" s="81" t="s">
        <v>267</v>
      </c>
      <c r="E899" s="81" t="s">
        <v>719</v>
      </c>
      <c r="F899" s="81" t="s">
        <v>269</v>
      </c>
      <c r="G899" s="82">
        <v>52.91</v>
      </c>
      <c r="H899" s="83">
        <v>2275.13</v>
      </c>
      <c r="I899" s="83">
        <v>2275.13</v>
      </c>
      <c r="J899" s="81" t="s">
        <v>181</v>
      </c>
      <c r="K899" s="81" t="s">
        <v>184</v>
      </c>
      <c r="L899" s="81" t="s">
        <v>276</v>
      </c>
    </row>
    <row r="900" spans="1:14" x14ac:dyDescent="0.15">
      <c r="A900" s="80">
        <v>899</v>
      </c>
      <c r="B900" s="81" t="s">
        <v>1528</v>
      </c>
      <c r="C900" s="81" t="s">
        <v>1310</v>
      </c>
      <c r="D900" s="81" t="s">
        <v>267</v>
      </c>
      <c r="E900" s="81" t="s">
        <v>721</v>
      </c>
      <c r="F900" s="81" t="s">
        <v>285</v>
      </c>
      <c r="G900" s="82">
        <v>42.07</v>
      </c>
      <c r="H900" s="83">
        <v>1809.01</v>
      </c>
      <c r="I900" s="83">
        <v>1809.01</v>
      </c>
      <c r="J900" s="81" t="s">
        <v>186</v>
      </c>
      <c r="K900" s="81" t="s">
        <v>184</v>
      </c>
      <c r="L900" s="81" t="s">
        <v>287</v>
      </c>
    </row>
    <row r="901" spans="1:14" x14ac:dyDescent="0.15">
      <c r="A901" s="80">
        <v>900</v>
      </c>
      <c r="B901" s="81" t="s">
        <v>1529</v>
      </c>
      <c r="C901" s="81" t="s">
        <v>1310</v>
      </c>
      <c r="D901" s="81" t="s">
        <v>267</v>
      </c>
      <c r="E901" s="81" t="s">
        <v>723</v>
      </c>
      <c r="F901" s="81" t="s">
        <v>285</v>
      </c>
      <c r="G901" s="82">
        <v>41.43</v>
      </c>
      <c r="H901" s="83">
        <v>1781.49</v>
      </c>
      <c r="I901" s="83">
        <v>1781.49</v>
      </c>
      <c r="J901" s="81" t="s">
        <v>183</v>
      </c>
      <c r="K901" s="81" t="s">
        <v>184</v>
      </c>
      <c r="L901" s="81" t="s">
        <v>287</v>
      </c>
    </row>
    <row r="902" spans="1:14" x14ac:dyDescent="0.15">
      <c r="A902" s="80">
        <v>901</v>
      </c>
      <c r="B902" s="81" t="s">
        <v>1530</v>
      </c>
      <c r="C902" s="81" t="s">
        <v>1310</v>
      </c>
      <c r="D902" s="81" t="s">
        <v>267</v>
      </c>
      <c r="E902" s="81" t="s">
        <v>725</v>
      </c>
      <c r="F902" s="81" t="s">
        <v>269</v>
      </c>
      <c r="G902" s="82">
        <v>58.02</v>
      </c>
      <c r="H902" s="83">
        <v>2494.86</v>
      </c>
      <c r="I902" s="83">
        <v>2494.86</v>
      </c>
      <c r="J902" s="81" t="s">
        <v>985</v>
      </c>
      <c r="K902" s="81" t="s">
        <v>187</v>
      </c>
      <c r="L902" s="81" t="s">
        <v>272</v>
      </c>
    </row>
    <row r="903" spans="1:14" x14ac:dyDescent="0.15">
      <c r="A903" s="80">
        <v>902</v>
      </c>
      <c r="B903" s="81" t="s">
        <v>1531</v>
      </c>
      <c r="C903" s="81" t="s">
        <v>1310</v>
      </c>
      <c r="D903" s="81" t="s">
        <v>267</v>
      </c>
      <c r="E903" s="81" t="s">
        <v>727</v>
      </c>
      <c r="F903" s="81" t="s">
        <v>269</v>
      </c>
      <c r="G903" s="82">
        <v>58.02</v>
      </c>
      <c r="H903" s="83">
        <v>2494.86</v>
      </c>
      <c r="I903" s="83">
        <v>2494.86</v>
      </c>
      <c r="J903" s="81" t="s">
        <v>966</v>
      </c>
      <c r="K903" s="81" t="s">
        <v>187</v>
      </c>
      <c r="L903" s="81" t="s">
        <v>272</v>
      </c>
    </row>
    <row r="904" spans="1:14" x14ac:dyDescent="0.15">
      <c r="A904" s="80">
        <v>903</v>
      </c>
      <c r="B904" s="81" t="s">
        <v>1532</v>
      </c>
      <c r="C904" s="81" t="s">
        <v>1310</v>
      </c>
      <c r="D904" s="81" t="s">
        <v>267</v>
      </c>
      <c r="E904" s="81" t="s">
        <v>729</v>
      </c>
      <c r="F904" s="81" t="s">
        <v>285</v>
      </c>
      <c r="G904" s="82">
        <v>41.43</v>
      </c>
      <c r="H904" s="83">
        <v>1781.49</v>
      </c>
      <c r="I904" s="83">
        <v>1781.49</v>
      </c>
      <c r="J904" s="81" t="s">
        <v>185</v>
      </c>
      <c r="K904" s="81" t="s">
        <v>275</v>
      </c>
      <c r="L904" s="81" t="s">
        <v>287</v>
      </c>
    </row>
    <row r="905" spans="1:14" x14ac:dyDescent="0.15">
      <c r="A905" s="80">
        <v>904</v>
      </c>
      <c r="B905" s="81" t="s">
        <v>1533</v>
      </c>
      <c r="C905" s="81" t="s">
        <v>1310</v>
      </c>
      <c r="D905" s="81" t="s">
        <v>267</v>
      </c>
      <c r="E905" s="81" t="s">
        <v>731</v>
      </c>
      <c r="F905" s="81" t="s">
        <v>285</v>
      </c>
      <c r="G905" s="82">
        <v>42.07</v>
      </c>
      <c r="H905" s="83">
        <v>1809.01</v>
      </c>
      <c r="I905" s="83">
        <v>2103.5</v>
      </c>
      <c r="J905" s="81" t="s">
        <v>188</v>
      </c>
      <c r="K905" s="81" t="s">
        <v>275</v>
      </c>
      <c r="L905" s="81" t="s">
        <v>287</v>
      </c>
    </row>
    <row r="906" spans="1:14" x14ac:dyDescent="0.15">
      <c r="A906" s="80">
        <v>905</v>
      </c>
      <c r="B906" s="81" t="s">
        <v>1534</v>
      </c>
      <c r="C906" s="81" t="s">
        <v>1310</v>
      </c>
      <c r="D906" s="81" t="s">
        <v>267</v>
      </c>
      <c r="E906" s="81" t="s">
        <v>733</v>
      </c>
      <c r="F906" s="81" t="s">
        <v>269</v>
      </c>
      <c r="G906" s="82">
        <v>52.91</v>
      </c>
      <c r="H906" s="83">
        <v>2275.13</v>
      </c>
      <c r="I906" s="83">
        <v>2275.13</v>
      </c>
      <c r="J906" s="81" t="s">
        <v>180</v>
      </c>
      <c r="K906" s="81" t="s">
        <v>275</v>
      </c>
      <c r="L906" s="81" t="s">
        <v>276</v>
      </c>
    </row>
    <row r="907" spans="1:14" x14ac:dyDescent="0.15">
      <c r="A907" s="80">
        <v>906</v>
      </c>
      <c r="B907" s="81" t="s">
        <v>1535</v>
      </c>
      <c r="C907" s="81" t="s">
        <v>1310</v>
      </c>
      <c r="D907" s="81" t="s">
        <v>267</v>
      </c>
      <c r="E907" s="81" t="s">
        <v>735</v>
      </c>
      <c r="F907" s="81" t="s">
        <v>269</v>
      </c>
      <c r="G907" s="82">
        <v>52.91</v>
      </c>
      <c r="H907" s="83">
        <v>2275.13</v>
      </c>
      <c r="I907" s="83">
        <v>2275.13</v>
      </c>
      <c r="J907" s="81" t="s">
        <v>181</v>
      </c>
      <c r="K907" s="81" t="s">
        <v>275</v>
      </c>
      <c r="L907" s="81" t="s">
        <v>276</v>
      </c>
    </row>
    <row r="908" spans="1:14" x14ac:dyDescent="0.15">
      <c r="A908" s="80">
        <v>907</v>
      </c>
      <c r="B908" s="81" t="s">
        <v>1536</v>
      </c>
      <c r="C908" s="81" t="s">
        <v>1310</v>
      </c>
      <c r="D908" s="81" t="s">
        <v>267</v>
      </c>
      <c r="E908" s="81" t="s">
        <v>737</v>
      </c>
      <c r="F908" s="81" t="s">
        <v>269</v>
      </c>
      <c r="G908" s="82">
        <v>61.95</v>
      </c>
      <c r="H908" s="83">
        <v>2663.85</v>
      </c>
      <c r="I908" s="83">
        <v>2663.85</v>
      </c>
      <c r="J908" s="81" t="s">
        <v>972</v>
      </c>
      <c r="K908" s="81" t="s">
        <v>291</v>
      </c>
      <c r="L908" s="81" t="s">
        <v>272</v>
      </c>
    </row>
    <row r="909" spans="1:14" x14ac:dyDescent="0.15">
      <c r="A909" s="80">
        <v>908</v>
      </c>
      <c r="B909" s="81" t="s">
        <v>1537</v>
      </c>
      <c r="C909" s="81" t="s">
        <v>1310</v>
      </c>
      <c r="D909" s="81" t="s">
        <v>267</v>
      </c>
      <c r="E909" s="81" t="s">
        <v>739</v>
      </c>
      <c r="F909" s="81" t="s">
        <v>269</v>
      </c>
      <c r="G909" s="82">
        <v>52.91</v>
      </c>
      <c r="H909" s="83">
        <v>2275.13</v>
      </c>
      <c r="I909" s="83">
        <v>2275.13</v>
      </c>
      <c r="J909" s="81" t="s">
        <v>180</v>
      </c>
      <c r="K909" s="81" t="s">
        <v>182</v>
      </c>
      <c r="L909" s="81" t="s">
        <v>276</v>
      </c>
    </row>
    <row r="910" spans="1:14" s="85" customFormat="1" x14ac:dyDescent="0.15">
      <c r="A910" s="80">
        <v>909</v>
      </c>
      <c r="B910" s="81" t="s">
        <v>1538</v>
      </c>
      <c r="C910" s="81" t="s">
        <v>1310</v>
      </c>
      <c r="D910" s="81" t="s">
        <v>267</v>
      </c>
      <c r="E910" s="81" t="s">
        <v>741</v>
      </c>
      <c r="F910" s="81" t="s">
        <v>269</v>
      </c>
      <c r="G910" s="82">
        <v>52.91</v>
      </c>
      <c r="H910" s="83">
        <v>2275.13</v>
      </c>
      <c r="I910" s="83">
        <v>2275.13</v>
      </c>
      <c r="J910" s="81" t="s">
        <v>181</v>
      </c>
      <c r="K910" s="81" t="s">
        <v>182</v>
      </c>
      <c r="L910" s="81" t="s">
        <v>276</v>
      </c>
      <c r="N910" s="87"/>
    </row>
    <row r="911" spans="1:14" x14ac:dyDescent="0.15">
      <c r="A911" s="80">
        <v>910</v>
      </c>
      <c r="B911" s="81" t="s">
        <v>1539</v>
      </c>
      <c r="C911" s="81" t="s">
        <v>1310</v>
      </c>
      <c r="D911" s="81" t="s">
        <v>267</v>
      </c>
      <c r="E911" s="81" t="s">
        <v>743</v>
      </c>
      <c r="F911" s="81" t="s">
        <v>269</v>
      </c>
      <c r="G911" s="82">
        <v>52.91</v>
      </c>
      <c r="H911" s="83">
        <v>2275.13</v>
      </c>
      <c r="I911" s="83">
        <v>2275.13</v>
      </c>
      <c r="J911" s="81" t="s">
        <v>180</v>
      </c>
      <c r="K911" s="81" t="s">
        <v>182</v>
      </c>
      <c r="L911" s="81" t="s">
        <v>276</v>
      </c>
    </row>
    <row r="912" spans="1:14" x14ac:dyDescent="0.15">
      <c r="A912" s="80">
        <v>911</v>
      </c>
      <c r="B912" s="81" t="s">
        <v>1540</v>
      </c>
      <c r="C912" s="81" t="s">
        <v>1310</v>
      </c>
      <c r="D912" s="81" t="s">
        <v>267</v>
      </c>
      <c r="E912" s="81" t="s">
        <v>745</v>
      </c>
      <c r="F912" s="81" t="s">
        <v>269</v>
      </c>
      <c r="G912" s="82">
        <v>52.94</v>
      </c>
      <c r="H912" s="83">
        <v>2276.42</v>
      </c>
      <c r="I912" s="83">
        <v>2276.42</v>
      </c>
      <c r="J912" s="81" t="s">
        <v>180</v>
      </c>
      <c r="K912" s="81" t="s">
        <v>182</v>
      </c>
      <c r="L912" s="81" t="s">
        <v>276</v>
      </c>
    </row>
    <row r="913" spans="1:12" x14ac:dyDescent="0.15">
      <c r="A913" s="80">
        <v>912</v>
      </c>
      <c r="B913" s="81" t="s">
        <v>1541</v>
      </c>
      <c r="C913" s="81" t="s">
        <v>1310</v>
      </c>
      <c r="D913" s="81" t="s">
        <v>267</v>
      </c>
      <c r="E913" s="81" t="s">
        <v>747</v>
      </c>
      <c r="F913" s="81" t="s">
        <v>269</v>
      </c>
      <c r="G913" s="82">
        <v>52.91</v>
      </c>
      <c r="H913" s="83">
        <v>2275.13</v>
      </c>
      <c r="I913" s="83">
        <v>2275.13</v>
      </c>
      <c r="J913" s="81" t="s">
        <v>181</v>
      </c>
      <c r="K913" s="81" t="s">
        <v>182</v>
      </c>
      <c r="L913" s="81" t="s">
        <v>276</v>
      </c>
    </row>
    <row r="914" spans="1:12" x14ac:dyDescent="0.15">
      <c r="A914" s="80">
        <v>913</v>
      </c>
      <c r="B914" s="81" t="s">
        <v>1542</v>
      </c>
      <c r="C914" s="81" t="s">
        <v>1310</v>
      </c>
      <c r="D914" s="81" t="s">
        <v>267</v>
      </c>
      <c r="E914" s="81" t="s">
        <v>749</v>
      </c>
      <c r="F914" s="81" t="s">
        <v>269</v>
      </c>
      <c r="G914" s="82">
        <v>61.95</v>
      </c>
      <c r="H914" s="83">
        <v>2663.85</v>
      </c>
      <c r="I914" s="83">
        <v>2663.85</v>
      </c>
      <c r="J914" s="81" t="s">
        <v>979</v>
      </c>
      <c r="K914" s="81" t="s">
        <v>298</v>
      </c>
      <c r="L914" s="81" t="s">
        <v>272</v>
      </c>
    </row>
    <row r="915" spans="1:12" x14ac:dyDescent="0.15">
      <c r="A915" s="80">
        <v>914</v>
      </c>
      <c r="B915" s="81" t="s">
        <v>1543</v>
      </c>
      <c r="C915" s="81" t="s">
        <v>1310</v>
      </c>
      <c r="D915" s="81" t="s">
        <v>267</v>
      </c>
      <c r="E915" s="81" t="s">
        <v>751</v>
      </c>
      <c r="F915" s="81" t="s">
        <v>269</v>
      </c>
      <c r="G915" s="82">
        <v>52.91</v>
      </c>
      <c r="H915" s="83">
        <v>2275.13</v>
      </c>
      <c r="I915" s="83">
        <v>2275.13</v>
      </c>
      <c r="J915" s="81" t="s">
        <v>180</v>
      </c>
      <c r="K915" s="81" t="s">
        <v>184</v>
      </c>
      <c r="L915" s="81" t="s">
        <v>276</v>
      </c>
    </row>
    <row r="916" spans="1:12" x14ac:dyDescent="0.15">
      <c r="A916" s="80">
        <v>915</v>
      </c>
      <c r="B916" s="81" t="s">
        <v>1544</v>
      </c>
      <c r="C916" s="81" t="s">
        <v>1310</v>
      </c>
      <c r="D916" s="81" t="s">
        <v>267</v>
      </c>
      <c r="E916" s="81" t="s">
        <v>753</v>
      </c>
      <c r="F916" s="81" t="s">
        <v>269</v>
      </c>
      <c r="G916" s="82">
        <v>52.91</v>
      </c>
      <c r="H916" s="83">
        <v>2275.13</v>
      </c>
      <c r="I916" s="83">
        <v>2275.13</v>
      </c>
      <c r="J916" s="81" t="s">
        <v>181</v>
      </c>
      <c r="K916" s="81" t="s">
        <v>184</v>
      </c>
      <c r="L916" s="81" t="s">
        <v>276</v>
      </c>
    </row>
    <row r="917" spans="1:12" x14ac:dyDescent="0.15">
      <c r="A917" s="80">
        <v>916</v>
      </c>
      <c r="B917" s="81" t="s">
        <v>1545</v>
      </c>
      <c r="C917" s="81" t="s">
        <v>1310</v>
      </c>
      <c r="D917" s="81" t="s">
        <v>267</v>
      </c>
      <c r="E917" s="81" t="s">
        <v>755</v>
      </c>
      <c r="F917" s="81" t="s">
        <v>285</v>
      </c>
      <c r="G917" s="82">
        <v>42.07</v>
      </c>
      <c r="H917" s="83">
        <v>1809.01</v>
      </c>
      <c r="I917" s="83">
        <v>1809.01</v>
      </c>
      <c r="J917" s="81" t="s">
        <v>186</v>
      </c>
      <c r="K917" s="81" t="s">
        <v>184</v>
      </c>
      <c r="L917" s="81" t="s">
        <v>287</v>
      </c>
    </row>
    <row r="918" spans="1:12" x14ac:dyDescent="0.15">
      <c r="A918" s="80">
        <v>917</v>
      </c>
      <c r="B918" s="81" t="s">
        <v>1546</v>
      </c>
      <c r="C918" s="81" t="s">
        <v>1310</v>
      </c>
      <c r="D918" s="81" t="s">
        <v>267</v>
      </c>
      <c r="E918" s="81" t="s">
        <v>757</v>
      </c>
      <c r="F918" s="81" t="s">
        <v>285</v>
      </c>
      <c r="G918" s="82">
        <v>41.43</v>
      </c>
      <c r="H918" s="83">
        <v>1781.49</v>
      </c>
      <c r="I918" s="83">
        <v>1781.49</v>
      </c>
      <c r="J918" s="81" t="s">
        <v>183</v>
      </c>
      <c r="K918" s="81" t="s">
        <v>184</v>
      </c>
      <c r="L918" s="81" t="s">
        <v>287</v>
      </c>
    </row>
    <row r="919" spans="1:12" x14ac:dyDescent="0.15">
      <c r="A919" s="80">
        <v>918</v>
      </c>
      <c r="B919" s="81" t="s">
        <v>1547</v>
      </c>
      <c r="C919" s="81" t="s">
        <v>1310</v>
      </c>
      <c r="D919" s="81" t="s">
        <v>267</v>
      </c>
      <c r="E919" s="81" t="s">
        <v>759</v>
      </c>
      <c r="F919" s="81" t="s">
        <v>269</v>
      </c>
      <c r="G919" s="82">
        <v>58.02</v>
      </c>
      <c r="H919" s="83">
        <v>2494.86</v>
      </c>
      <c r="I919" s="83">
        <v>2494.86</v>
      </c>
      <c r="J919" s="81" t="s">
        <v>985</v>
      </c>
      <c r="K919" s="81" t="s">
        <v>187</v>
      </c>
      <c r="L919" s="81" t="s">
        <v>272</v>
      </c>
    </row>
    <row r="920" spans="1:12" x14ac:dyDescent="0.15">
      <c r="A920" s="80">
        <v>919</v>
      </c>
      <c r="B920" s="81" t="s">
        <v>1548</v>
      </c>
      <c r="C920" s="81" t="s">
        <v>1310</v>
      </c>
      <c r="D920" s="81" t="s">
        <v>267</v>
      </c>
      <c r="E920" s="81" t="s">
        <v>761</v>
      </c>
      <c r="F920" s="81" t="s">
        <v>269</v>
      </c>
      <c r="G920" s="82">
        <v>58.02</v>
      </c>
      <c r="H920" s="83">
        <v>2494.86</v>
      </c>
      <c r="I920" s="83">
        <v>2494.86</v>
      </c>
      <c r="J920" s="81" t="s">
        <v>966</v>
      </c>
      <c r="K920" s="81" t="s">
        <v>187</v>
      </c>
      <c r="L920" s="81" t="s">
        <v>272</v>
      </c>
    </row>
    <row r="921" spans="1:12" x14ac:dyDescent="0.15">
      <c r="A921" s="80">
        <v>920</v>
      </c>
      <c r="B921" s="81" t="s">
        <v>1549</v>
      </c>
      <c r="C921" s="81" t="s">
        <v>1310</v>
      </c>
      <c r="D921" s="81" t="s">
        <v>267</v>
      </c>
      <c r="E921" s="81" t="s">
        <v>763</v>
      </c>
      <c r="F921" s="81" t="s">
        <v>285</v>
      </c>
      <c r="G921" s="82">
        <v>41.43</v>
      </c>
      <c r="H921" s="83">
        <v>1781.49</v>
      </c>
      <c r="I921" s="83">
        <v>1781.49</v>
      </c>
      <c r="J921" s="81" t="s">
        <v>185</v>
      </c>
      <c r="K921" s="81" t="s">
        <v>275</v>
      </c>
      <c r="L921" s="81" t="s">
        <v>287</v>
      </c>
    </row>
    <row r="922" spans="1:12" x14ac:dyDescent="0.15">
      <c r="A922" s="80">
        <v>921</v>
      </c>
      <c r="B922" s="81" t="s">
        <v>1550</v>
      </c>
      <c r="C922" s="81" t="s">
        <v>1310</v>
      </c>
      <c r="D922" s="81" t="s">
        <v>267</v>
      </c>
      <c r="E922" s="81" t="s">
        <v>765</v>
      </c>
      <c r="F922" s="81" t="s">
        <v>285</v>
      </c>
      <c r="G922" s="82">
        <v>42.07</v>
      </c>
      <c r="H922" s="83">
        <v>1809.01</v>
      </c>
      <c r="I922" s="83">
        <v>1809.01</v>
      </c>
      <c r="J922" s="81" t="s">
        <v>188</v>
      </c>
      <c r="K922" s="81" t="s">
        <v>275</v>
      </c>
      <c r="L922" s="81" t="s">
        <v>287</v>
      </c>
    </row>
    <row r="923" spans="1:12" x14ac:dyDescent="0.15">
      <c r="A923" s="80">
        <v>922</v>
      </c>
      <c r="B923" s="81" t="s">
        <v>1551</v>
      </c>
      <c r="C923" s="81" t="s">
        <v>1310</v>
      </c>
      <c r="D923" s="81" t="s">
        <v>267</v>
      </c>
      <c r="E923" s="81" t="s">
        <v>767</v>
      </c>
      <c r="F923" s="81" t="s">
        <v>269</v>
      </c>
      <c r="G923" s="82">
        <v>52.91</v>
      </c>
      <c r="H923" s="83">
        <v>2275.13</v>
      </c>
      <c r="I923" s="83">
        <v>2275.13</v>
      </c>
      <c r="J923" s="81" t="s">
        <v>180</v>
      </c>
      <c r="K923" s="81" t="s">
        <v>275</v>
      </c>
      <c r="L923" s="81" t="s">
        <v>276</v>
      </c>
    </row>
    <row r="924" spans="1:12" x14ac:dyDescent="0.15">
      <c r="A924" s="80">
        <v>923</v>
      </c>
      <c r="B924" s="81" t="s">
        <v>1552</v>
      </c>
      <c r="C924" s="81" t="s">
        <v>1310</v>
      </c>
      <c r="D924" s="81" t="s">
        <v>267</v>
      </c>
      <c r="E924" s="81" t="s">
        <v>769</v>
      </c>
      <c r="F924" s="81" t="s">
        <v>269</v>
      </c>
      <c r="G924" s="82">
        <v>52.91</v>
      </c>
      <c r="H924" s="83">
        <v>2275.13</v>
      </c>
      <c r="I924" s="83">
        <v>2275.13</v>
      </c>
      <c r="J924" s="81" t="s">
        <v>181</v>
      </c>
      <c r="K924" s="81" t="s">
        <v>275</v>
      </c>
      <c r="L924" s="81" t="s">
        <v>276</v>
      </c>
    </row>
    <row r="925" spans="1:12" x14ac:dyDescent="0.15">
      <c r="A925" s="80">
        <v>924</v>
      </c>
      <c r="B925" s="81" t="s">
        <v>1553</v>
      </c>
      <c r="C925" s="81" t="s">
        <v>1310</v>
      </c>
      <c r="D925" s="81" t="s">
        <v>267</v>
      </c>
      <c r="E925" s="81" t="s">
        <v>771</v>
      </c>
      <c r="F925" s="81" t="s">
        <v>269</v>
      </c>
      <c r="G925" s="82">
        <v>61.95</v>
      </c>
      <c r="H925" s="83">
        <v>2663.85</v>
      </c>
      <c r="I925" s="83">
        <v>2663.85</v>
      </c>
      <c r="J925" s="81" t="s">
        <v>972</v>
      </c>
      <c r="K925" s="81" t="s">
        <v>291</v>
      </c>
      <c r="L925" s="81" t="s">
        <v>272</v>
      </c>
    </row>
    <row r="926" spans="1:12" x14ac:dyDescent="0.15">
      <c r="A926" s="80">
        <v>925</v>
      </c>
      <c r="B926" s="81" t="s">
        <v>1554</v>
      </c>
      <c r="C926" s="81" t="s">
        <v>1310</v>
      </c>
      <c r="D926" s="81" t="s">
        <v>267</v>
      </c>
      <c r="E926" s="81" t="s">
        <v>773</v>
      </c>
      <c r="F926" s="81" t="s">
        <v>269</v>
      </c>
      <c r="G926" s="82">
        <v>52.91</v>
      </c>
      <c r="H926" s="83">
        <v>2275.13</v>
      </c>
      <c r="I926" s="83">
        <v>2275.13</v>
      </c>
      <c r="J926" s="81" t="s">
        <v>180</v>
      </c>
      <c r="K926" s="81" t="s">
        <v>182</v>
      </c>
      <c r="L926" s="81" t="s">
        <v>276</v>
      </c>
    </row>
    <row r="927" spans="1:12" ht="27" customHeight="1" x14ac:dyDescent="0.15">
      <c r="A927" s="80">
        <v>926</v>
      </c>
      <c r="B927" s="81" t="s">
        <v>1555</v>
      </c>
      <c r="C927" s="81" t="s">
        <v>1310</v>
      </c>
      <c r="D927" s="81" t="s">
        <v>267</v>
      </c>
      <c r="E927" s="81" t="s">
        <v>775</v>
      </c>
      <c r="F927" s="81" t="s">
        <v>269</v>
      </c>
      <c r="G927" s="82">
        <v>52.91</v>
      </c>
      <c r="H927" s="83">
        <v>2275.13</v>
      </c>
      <c r="I927" s="83">
        <v>2275.13</v>
      </c>
      <c r="J927" s="81" t="s">
        <v>181</v>
      </c>
      <c r="K927" s="81" t="s">
        <v>182</v>
      </c>
      <c r="L927" s="81" t="s">
        <v>276</v>
      </c>
    </row>
    <row r="928" spans="1:12" ht="29.25" customHeight="1" x14ac:dyDescent="0.15">
      <c r="A928" s="80">
        <v>927</v>
      </c>
      <c r="B928" s="81" t="s">
        <v>1556</v>
      </c>
      <c r="C928" s="81" t="s">
        <v>1310</v>
      </c>
      <c r="D928" s="81" t="s">
        <v>267</v>
      </c>
      <c r="E928" s="81" t="s">
        <v>777</v>
      </c>
      <c r="F928" s="81" t="s">
        <v>269</v>
      </c>
      <c r="G928" s="82">
        <v>52.91</v>
      </c>
      <c r="H928" s="83">
        <v>2275.13</v>
      </c>
      <c r="I928" s="83">
        <v>2275.13</v>
      </c>
      <c r="J928" s="81" t="s">
        <v>180</v>
      </c>
      <c r="K928" s="81" t="s">
        <v>182</v>
      </c>
      <c r="L928" s="81" t="s">
        <v>276</v>
      </c>
    </row>
    <row r="929" spans="1:12" x14ac:dyDescent="0.15">
      <c r="A929" s="80">
        <v>928</v>
      </c>
      <c r="B929" s="81" t="s">
        <v>1557</v>
      </c>
      <c r="C929" s="81" t="s">
        <v>1310</v>
      </c>
      <c r="D929" s="81" t="s">
        <v>267</v>
      </c>
      <c r="E929" s="81" t="s">
        <v>779</v>
      </c>
      <c r="F929" s="81" t="s">
        <v>269</v>
      </c>
      <c r="G929" s="82">
        <v>52.94</v>
      </c>
      <c r="H929" s="83">
        <v>2276.42</v>
      </c>
      <c r="I929" s="83">
        <v>2276.42</v>
      </c>
      <c r="J929" s="81" t="s">
        <v>180</v>
      </c>
      <c r="K929" s="81" t="s">
        <v>182</v>
      </c>
      <c r="L929" s="81" t="s">
        <v>276</v>
      </c>
    </row>
    <row r="930" spans="1:12" x14ac:dyDescent="0.15">
      <c r="A930" s="80">
        <v>929</v>
      </c>
      <c r="B930" s="81" t="s">
        <v>1558</v>
      </c>
      <c r="C930" s="81" t="s">
        <v>1310</v>
      </c>
      <c r="D930" s="81" t="s">
        <v>267</v>
      </c>
      <c r="E930" s="81" t="s">
        <v>781</v>
      </c>
      <c r="F930" s="81" t="s">
        <v>269</v>
      </c>
      <c r="G930" s="82">
        <v>52.91</v>
      </c>
      <c r="H930" s="83">
        <v>2275.13</v>
      </c>
      <c r="I930" s="83">
        <v>2275.13</v>
      </c>
      <c r="J930" s="81" t="s">
        <v>181</v>
      </c>
      <c r="K930" s="81" t="s">
        <v>182</v>
      </c>
      <c r="L930" s="81" t="s">
        <v>276</v>
      </c>
    </row>
    <row r="931" spans="1:12" x14ac:dyDescent="0.15">
      <c r="A931" s="80">
        <v>930</v>
      </c>
      <c r="B931" s="81" t="s">
        <v>1559</v>
      </c>
      <c r="C931" s="81" t="s">
        <v>1310</v>
      </c>
      <c r="D931" s="81" t="s">
        <v>267</v>
      </c>
      <c r="E931" s="81" t="s">
        <v>783</v>
      </c>
      <c r="F931" s="81" t="s">
        <v>269</v>
      </c>
      <c r="G931" s="82">
        <v>61.95</v>
      </c>
      <c r="H931" s="83">
        <v>2663.85</v>
      </c>
      <c r="I931" s="83">
        <v>2663.85</v>
      </c>
      <c r="J931" s="81" t="s">
        <v>979</v>
      </c>
      <c r="K931" s="81" t="s">
        <v>298</v>
      </c>
      <c r="L931" s="81" t="s">
        <v>272</v>
      </c>
    </row>
    <row r="932" spans="1:12" x14ac:dyDescent="0.15">
      <c r="A932" s="80">
        <v>931</v>
      </c>
      <c r="B932" s="81" t="s">
        <v>1560</v>
      </c>
      <c r="C932" s="81" t="s">
        <v>1310</v>
      </c>
      <c r="D932" s="81" t="s">
        <v>267</v>
      </c>
      <c r="E932" s="81" t="s">
        <v>785</v>
      </c>
      <c r="F932" s="81" t="s">
        <v>269</v>
      </c>
      <c r="G932" s="82">
        <v>52.91</v>
      </c>
      <c r="H932" s="83">
        <v>2275.13</v>
      </c>
      <c r="I932" s="83">
        <v>2275.13</v>
      </c>
      <c r="J932" s="81" t="s">
        <v>180</v>
      </c>
      <c r="K932" s="81" t="s">
        <v>184</v>
      </c>
      <c r="L932" s="81" t="s">
        <v>276</v>
      </c>
    </row>
    <row r="933" spans="1:12" x14ac:dyDescent="0.15">
      <c r="A933" s="80">
        <v>932</v>
      </c>
      <c r="B933" s="81" t="s">
        <v>1561</v>
      </c>
      <c r="C933" s="81" t="s">
        <v>1310</v>
      </c>
      <c r="D933" s="81" t="s">
        <v>267</v>
      </c>
      <c r="E933" s="81" t="s">
        <v>787</v>
      </c>
      <c r="F933" s="81" t="s">
        <v>269</v>
      </c>
      <c r="G933" s="82">
        <v>52.91</v>
      </c>
      <c r="H933" s="83">
        <v>2275.13</v>
      </c>
      <c r="I933" s="83">
        <v>2275.13</v>
      </c>
      <c r="J933" s="81" t="s">
        <v>181</v>
      </c>
      <c r="K933" s="81" t="s">
        <v>184</v>
      </c>
      <c r="L933" s="81" t="s">
        <v>276</v>
      </c>
    </row>
    <row r="934" spans="1:12" x14ac:dyDescent="0.15">
      <c r="A934" s="80">
        <v>933</v>
      </c>
      <c r="B934" s="81" t="s">
        <v>1562</v>
      </c>
      <c r="C934" s="81" t="s">
        <v>1310</v>
      </c>
      <c r="D934" s="81" t="s">
        <v>267</v>
      </c>
      <c r="E934" s="81" t="s">
        <v>789</v>
      </c>
      <c r="F934" s="81" t="s">
        <v>285</v>
      </c>
      <c r="G934" s="82">
        <v>42.07</v>
      </c>
      <c r="H934" s="83">
        <v>1809.01</v>
      </c>
      <c r="I934" s="83">
        <v>1809.01</v>
      </c>
      <c r="J934" s="81" t="s">
        <v>186</v>
      </c>
      <c r="K934" s="81" t="s">
        <v>184</v>
      </c>
      <c r="L934" s="81" t="s">
        <v>287</v>
      </c>
    </row>
    <row r="935" spans="1:12" x14ac:dyDescent="0.15">
      <c r="A935" s="80">
        <v>934</v>
      </c>
      <c r="B935" s="81" t="s">
        <v>1563</v>
      </c>
      <c r="C935" s="81" t="s">
        <v>1310</v>
      </c>
      <c r="D935" s="81" t="s">
        <v>267</v>
      </c>
      <c r="E935" s="81" t="s">
        <v>791</v>
      </c>
      <c r="F935" s="81" t="s">
        <v>285</v>
      </c>
      <c r="G935" s="82">
        <v>41.43</v>
      </c>
      <c r="H935" s="83">
        <v>1781.49</v>
      </c>
      <c r="I935" s="83">
        <v>1781.49</v>
      </c>
      <c r="J935" s="81" t="s">
        <v>183</v>
      </c>
      <c r="K935" s="81" t="s">
        <v>184</v>
      </c>
      <c r="L935" s="81" t="s">
        <v>287</v>
      </c>
    </row>
    <row r="936" spans="1:12" x14ac:dyDescent="0.15">
      <c r="A936" s="80">
        <v>935</v>
      </c>
      <c r="B936" s="81" t="s">
        <v>1564</v>
      </c>
      <c r="C936" s="81" t="s">
        <v>1310</v>
      </c>
      <c r="D936" s="81" t="s">
        <v>267</v>
      </c>
      <c r="E936" s="81" t="s">
        <v>793</v>
      </c>
      <c r="F936" s="81" t="s">
        <v>269</v>
      </c>
      <c r="G936" s="82">
        <v>58.02</v>
      </c>
      <c r="H936" s="83">
        <v>2494.86</v>
      </c>
      <c r="I936" s="83">
        <v>2494.86</v>
      </c>
      <c r="J936" s="81" t="s">
        <v>985</v>
      </c>
      <c r="K936" s="81" t="s">
        <v>187</v>
      </c>
      <c r="L936" s="81" t="s">
        <v>272</v>
      </c>
    </row>
    <row r="937" spans="1:12" x14ac:dyDescent="0.15">
      <c r="A937" s="80">
        <v>936</v>
      </c>
      <c r="B937" s="81" t="s">
        <v>1565</v>
      </c>
      <c r="C937" s="81" t="s">
        <v>1310</v>
      </c>
      <c r="D937" s="81" t="s">
        <v>267</v>
      </c>
      <c r="E937" s="81" t="s">
        <v>795</v>
      </c>
      <c r="F937" s="81" t="s">
        <v>269</v>
      </c>
      <c r="G937" s="82">
        <v>58.02</v>
      </c>
      <c r="H937" s="83">
        <v>2494.86</v>
      </c>
      <c r="I937" s="83">
        <v>2494.86</v>
      </c>
      <c r="J937" s="81" t="s">
        <v>966</v>
      </c>
      <c r="K937" s="81" t="s">
        <v>187</v>
      </c>
      <c r="L937" s="81" t="s">
        <v>272</v>
      </c>
    </row>
    <row r="938" spans="1:12" x14ac:dyDescent="0.15">
      <c r="A938" s="80">
        <v>937</v>
      </c>
      <c r="B938" s="81" t="s">
        <v>1566</v>
      </c>
      <c r="C938" s="81" t="s">
        <v>1310</v>
      </c>
      <c r="D938" s="81" t="s">
        <v>267</v>
      </c>
      <c r="E938" s="81" t="s">
        <v>797</v>
      </c>
      <c r="F938" s="81" t="s">
        <v>285</v>
      </c>
      <c r="G938" s="82">
        <v>41.43</v>
      </c>
      <c r="H938" s="83">
        <v>1781.49</v>
      </c>
      <c r="I938" s="83">
        <v>1781.49</v>
      </c>
      <c r="J938" s="81" t="s">
        <v>185</v>
      </c>
      <c r="K938" s="81" t="s">
        <v>275</v>
      </c>
      <c r="L938" s="81" t="s">
        <v>287</v>
      </c>
    </row>
    <row r="939" spans="1:12" x14ac:dyDescent="0.15">
      <c r="A939" s="80">
        <v>938</v>
      </c>
      <c r="B939" s="81" t="s">
        <v>1567</v>
      </c>
      <c r="C939" s="81" t="s">
        <v>1310</v>
      </c>
      <c r="D939" s="81" t="s">
        <v>267</v>
      </c>
      <c r="E939" s="81" t="s">
        <v>799</v>
      </c>
      <c r="F939" s="81" t="s">
        <v>285</v>
      </c>
      <c r="G939" s="82">
        <v>42.07</v>
      </c>
      <c r="H939" s="83">
        <v>1809.01</v>
      </c>
      <c r="I939" s="83">
        <v>1809.01</v>
      </c>
      <c r="J939" s="81" t="s">
        <v>188</v>
      </c>
      <c r="K939" s="81" t="s">
        <v>275</v>
      </c>
      <c r="L939" s="81" t="s">
        <v>287</v>
      </c>
    </row>
    <row r="940" spans="1:12" x14ac:dyDescent="0.15">
      <c r="A940" s="80">
        <v>939</v>
      </c>
      <c r="B940" s="81" t="s">
        <v>1568</v>
      </c>
      <c r="C940" s="81" t="s">
        <v>1310</v>
      </c>
      <c r="D940" s="81" t="s">
        <v>267</v>
      </c>
      <c r="E940" s="81" t="s">
        <v>801</v>
      </c>
      <c r="F940" s="81" t="s">
        <v>269</v>
      </c>
      <c r="G940" s="82">
        <v>52.91</v>
      </c>
      <c r="H940" s="83">
        <v>2275.13</v>
      </c>
      <c r="I940" s="83">
        <v>2275.13</v>
      </c>
      <c r="J940" s="81" t="s">
        <v>180</v>
      </c>
      <c r="K940" s="81" t="s">
        <v>275</v>
      </c>
      <c r="L940" s="81" t="s">
        <v>276</v>
      </c>
    </row>
    <row r="941" spans="1:12" x14ac:dyDescent="0.15">
      <c r="A941" s="80">
        <v>940</v>
      </c>
      <c r="B941" s="81" t="s">
        <v>1569</v>
      </c>
      <c r="C941" s="81" t="s">
        <v>1310</v>
      </c>
      <c r="D941" s="81" t="s">
        <v>267</v>
      </c>
      <c r="E941" s="81" t="s">
        <v>803</v>
      </c>
      <c r="F941" s="81" t="s">
        <v>269</v>
      </c>
      <c r="G941" s="82">
        <v>52.91</v>
      </c>
      <c r="H941" s="83">
        <v>2275.13</v>
      </c>
      <c r="I941" s="83">
        <v>2275.13</v>
      </c>
      <c r="J941" s="81" t="s">
        <v>181</v>
      </c>
      <c r="K941" s="81" t="s">
        <v>275</v>
      </c>
      <c r="L941" s="81" t="s">
        <v>276</v>
      </c>
    </row>
    <row r="942" spans="1:12" x14ac:dyDescent="0.15">
      <c r="A942" s="80">
        <v>941</v>
      </c>
      <c r="B942" s="81" t="s">
        <v>1570</v>
      </c>
      <c r="C942" s="81" t="s">
        <v>1310</v>
      </c>
      <c r="D942" s="81" t="s">
        <v>267</v>
      </c>
      <c r="E942" s="81" t="s">
        <v>805</v>
      </c>
      <c r="F942" s="81" t="s">
        <v>269</v>
      </c>
      <c r="G942" s="82">
        <v>61.95</v>
      </c>
      <c r="H942" s="83">
        <v>2663.85</v>
      </c>
      <c r="I942" s="83">
        <v>2663.85</v>
      </c>
      <c r="J942" s="81" t="s">
        <v>972</v>
      </c>
      <c r="K942" s="81" t="s">
        <v>291</v>
      </c>
      <c r="L942" s="81" t="s">
        <v>272</v>
      </c>
    </row>
    <row r="943" spans="1:12" x14ac:dyDescent="0.15">
      <c r="A943" s="80">
        <v>942</v>
      </c>
      <c r="B943" s="81" t="s">
        <v>1571</v>
      </c>
      <c r="C943" s="81" t="s">
        <v>1310</v>
      </c>
      <c r="D943" s="81" t="s">
        <v>267</v>
      </c>
      <c r="E943" s="81" t="s">
        <v>807</v>
      </c>
      <c r="F943" s="81" t="s">
        <v>269</v>
      </c>
      <c r="G943" s="82">
        <v>52.91</v>
      </c>
      <c r="H943" s="83">
        <v>2275.13</v>
      </c>
      <c r="I943" s="83">
        <v>2275.13</v>
      </c>
      <c r="J943" s="81" t="s">
        <v>180</v>
      </c>
      <c r="K943" s="81" t="s">
        <v>182</v>
      </c>
      <c r="L943" s="81" t="s">
        <v>276</v>
      </c>
    </row>
    <row r="944" spans="1:12" x14ac:dyDescent="0.15">
      <c r="A944" s="80">
        <v>943</v>
      </c>
      <c r="B944" s="81" t="s">
        <v>1572</v>
      </c>
      <c r="C944" s="81" t="s">
        <v>1310</v>
      </c>
      <c r="D944" s="81" t="s">
        <v>267</v>
      </c>
      <c r="E944" s="81" t="s">
        <v>809</v>
      </c>
      <c r="F944" s="81" t="s">
        <v>269</v>
      </c>
      <c r="G944" s="82">
        <v>52.91</v>
      </c>
      <c r="H944" s="83">
        <v>2275.13</v>
      </c>
      <c r="I944" s="83">
        <v>2275.13</v>
      </c>
      <c r="J944" s="81" t="s">
        <v>181</v>
      </c>
      <c r="K944" s="81" t="s">
        <v>182</v>
      </c>
      <c r="L944" s="81" t="s">
        <v>276</v>
      </c>
    </row>
    <row r="945" spans="1:14" x14ac:dyDescent="0.15">
      <c r="A945" s="80">
        <v>944</v>
      </c>
      <c r="B945" s="81" t="s">
        <v>1573</v>
      </c>
      <c r="C945" s="81" t="s">
        <v>1310</v>
      </c>
      <c r="D945" s="81" t="s">
        <v>267</v>
      </c>
      <c r="E945" s="81" t="s">
        <v>811</v>
      </c>
      <c r="F945" s="81" t="s">
        <v>269</v>
      </c>
      <c r="G945" s="82">
        <v>52.91</v>
      </c>
      <c r="H945" s="83">
        <v>2275.13</v>
      </c>
      <c r="I945" s="83">
        <v>2275.13</v>
      </c>
      <c r="J945" s="81" t="s">
        <v>180</v>
      </c>
      <c r="K945" s="81" t="s">
        <v>182</v>
      </c>
      <c r="L945" s="81" t="s">
        <v>276</v>
      </c>
    </row>
    <row r="946" spans="1:14" x14ac:dyDescent="0.15">
      <c r="A946" s="80">
        <v>945</v>
      </c>
      <c r="B946" s="81" t="s">
        <v>1574</v>
      </c>
      <c r="C946" s="81" t="s">
        <v>1310</v>
      </c>
      <c r="D946" s="81" t="s">
        <v>267</v>
      </c>
      <c r="E946" s="81" t="s">
        <v>813</v>
      </c>
      <c r="F946" s="81" t="s">
        <v>269</v>
      </c>
      <c r="G946" s="82">
        <v>52.94</v>
      </c>
      <c r="H946" s="83">
        <v>2276.42</v>
      </c>
      <c r="I946" s="83">
        <v>2276.42</v>
      </c>
      <c r="J946" s="81" t="s">
        <v>180</v>
      </c>
      <c r="K946" s="81" t="s">
        <v>182</v>
      </c>
      <c r="L946" s="81" t="s">
        <v>276</v>
      </c>
    </row>
    <row r="947" spans="1:14" x14ac:dyDescent="0.15">
      <c r="A947" s="80">
        <v>946</v>
      </c>
      <c r="B947" s="81" t="s">
        <v>1575</v>
      </c>
      <c r="C947" s="81" t="s">
        <v>1310</v>
      </c>
      <c r="D947" s="81" t="s">
        <v>267</v>
      </c>
      <c r="E947" s="81" t="s">
        <v>815</v>
      </c>
      <c r="F947" s="81" t="s">
        <v>269</v>
      </c>
      <c r="G947" s="82">
        <v>52.91</v>
      </c>
      <c r="H947" s="83">
        <v>2275.13</v>
      </c>
      <c r="I947" s="83">
        <v>2275.13</v>
      </c>
      <c r="J947" s="81" t="s">
        <v>181</v>
      </c>
      <c r="K947" s="81" t="s">
        <v>182</v>
      </c>
      <c r="L947" s="81" t="s">
        <v>276</v>
      </c>
    </row>
    <row r="948" spans="1:14" s="85" customFormat="1" x14ac:dyDescent="0.15">
      <c r="A948" s="80">
        <v>947</v>
      </c>
      <c r="B948" s="81" t="s">
        <v>1576</v>
      </c>
      <c r="C948" s="81" t="s">
        <v>1310</v>
      </c>
      <c r="D948" s="81" t="s">
        <v>267</v>
      </c>
      <c r="E948" s="81" t="s">
        <v>817</v>
      </c>
      <c r="F948" s="81" t="s">
        <v>269</v>
      </c>
      <c r="G948" s="82">
        <v>61.95</v>
      </c>
      <c r="H948" s="83">
        <v>2663.85</v>
      </c>
      <c r="I948" s="83">
        <v>2663.85</v>
      </c>
      <c r="J948" s="81" t="s">
        <v>979</v>
      </c>
      <c r="K948" s="81" t="s">
        <v>298</v>
      </c>
      <c r="L948" s="81" t="s">
        <v>272</v>
      </c>
      <c r="N948" s="87"/>
    </row>
    <row r="949" spans="1:14" x14ac:dyDescent="0.15">
      <c r="A949" s="80">
        <v>948</v>
      </c>
      <c r="B949" s="81" t="s">
        <v>1577</v>
      </c>
      <c r="C949" s="81" t="s">
        <v>1310</v>
      </c>
      <c r="D949" s="81" t="s">
        <v>267</v>
      </c>
      <c r="E949" s="81" t="s">
        <v>819</v>
      </c>
      <c r="F949" s="81" t="s">
        <v>269</v>
      </c>
      <c r="G949" s="82">
        <v>52.91</v>
      </c>
      <c r="H949" s="83">
        <v>2275.13</v>
      </c>
      <c r="I949" s="83">
        <v>2275.13</v>
      </c>
      <c r="J949" s="81" t="s">
        <v>180</v>
      </c>
      <c r="K949" s="81" t="s">
        <v>184</v>
      </c>
      <c r="L949" s="81" t="s">
        <v>276</v>
      </c>
    </row>
    <row r="950" spans="1:14" x14ac:dyDescent="0.15">
      <c r="A950" s="80">
        <v>949</v>
      </c>
      <c r="B950" s="81" t="s">
        <v>1578</v>
      </c>
      <c r="C950" s="81" t="s">
        <v>1310</v>
      </c>
      <c r="D950" s="81" t="s">
        <v>267</v>
      </c>
      <c r="E950" s="81" t="s">
        <v>821</v>
      </c>
      <c r="F950" s="81" t="s">
        <v>269</v>
      </c>
      <c r="G950" s="82">
        <v>52.91</v>
      </c>
      <c r="H950" s="83">
        <v>2275.13</v>
      </c>
      <c r="I950" s="83">
        <v>2275.13</v>
      </c>
      <c r="J950" s="81" t="s">
        <v>181</v>
      </c>
      <c r="K950" s="81" t="s">
        <v>184</v>
      </c>
      <c r="L950" s="81" t="s">
        <v>276</v>
      </c>
    </row>
    <row r="951" spans="1:14" x14ac:dyDescent="0.15">
      <c r="A951" s="80">
        <v>950</v>
      </c>
      <c r="B951" s="81" t="s">
        <v>1579</v>
      </c>
      <c r="C951" s="81" t="s">
        <v>1310</v>
      </c>
      <c r="D951" s="81" t="s">
        <v>267</v>
      </c>
      <c r="E951" s="81" t="s">
        <v>823</v>
      </c>
      <c r="F951" s="81" t="s">
        <v>285</v>
      </c>
      <c r="G951" s="82">
        <v>42.07</v>
      </c>
      <c r="H951" s="83">
        <v>1809.01</v>
      </c>
      <c r="I951" s="83">
        <v>1809.01</v>
      </c>
      <c r="J951" s="81" t="s">
        <v>186</v>
      </c>
      <c r="K951" s="81" t="s">
        <v>184</v>
      </c>
      <c r="L951" s="81" t="s">
        <v>287</v>
      </c>
    </row>
    <row r="952" spans="1:14" x14ac:dyDescent="0.15">
      <c r="A952" s="80">
        <v>951</v>
      </c>
      <c r="B952" s="81" t="s">
        <v>1580</v>
      </c>
      <c r="C952" s="81" t="s">
        <v>1310</v>
      </c>
      <c r="D952" s="81" t="s">
        <v>267</v>
      </c>
      <c r="E952" s="81" t="s">
        <v>825</v>
      </c>
      <c r="F952" s="81" t="s">
        <v>285</v>
      </c>
      <c r="G952" s="82">
        <v>41.43</v>
      </c>
      <c r="H952" s="83">
        <v>1781.49</v>
      </c>
      <c r="I952" s="83">
        <v>1781.49</v>
      </c>
      <c r="J952" s="81" t="s">
        <v>183</v>
      </c>
      <c r="K952" s="81" t="s">
        <v>184</v>
      </c>
      <c r="L952" s="81" t="s">
        <v>287</v>
      </c>
    </row>
    <row r="953" spans="1:14" x14ac:dyDescent="0.15">
      <c r="A953" s="80">
        <v>952</v>
      </c>
      <c r="B953" s="81" t="s">
        <v>1581</v>
      </c>
      <c r="C953" s="81" t="s">
        <v>1310</v>
      </c>
      <c r="D953" s="81" t="s">
        <v>267</v>
      </c>
      <c r="E953" s="81" t="s">
        <v>827</v>
      </c>
      <c r="F953" s="81" t="s">
        <v>269</v>
      </c>
      <c r="G953" s="82">
        <v>58.02</v>
      </c>
      <c r="H953" s="83">
        <v>2494.86</v>
      </c>
      <c r="I953" s="83">
        <v>2494.86</v>
      </c>
      <c r="J953" s="81" t="s">
        <v>985</v>
      </c>
      <c r="K953" s="81" t="s">
        <v>187</v>
      </c>
      <c r="L953" s="81" t="s">
        <v>272</v>
      </c>
    </row>
    <row r="954" spans="1:14" x14ac:dyDescent="0.15">
      <c r="A954" s="80">
        <v>953</v>
      </c>
      <c r="B954" s="81" t="s">
        <v>1582</v>
      </c>
      <c r="C954" s="81" t="s">
        <v>1310</v>
      </c>
      <c r="D954" s="81" t="s">
        <v>267</v>
      </c>
      <c r="E954" s="81" t="s">
        <v>829</v>
      </c>
      <c r="F954" s="81" t="s">
        <v>269</v>
      </c>
      <c r="G954" s="82">
        <v>58.02</v>
      </c>
      <c r="H954" s="83">
        <v>2494.86</v>
      </c>
      <c r="I954" s="83">
        <v>2494.86</v>
      </c>
      <c r="J954" s="81" t="s">
        <v>966</v>
      </c>
      <c r="K954" s="81" t="s">
        <v>187</v>
      </c>
      <c r="L954" s="81" t="s">
        <v>272</v>
      </c>
    </row>
    <row r="955" spans="1:14" x14ac:dyDescent="0.15">
      <c r="A955" s="80">
        <v>954</v>
      </c>
      <c r="B955" s="81" t="s">
        <v>1583</v>
      </c>
      <c r="C955" s="81" t="s">
        <v>1310</v>
      </c>
      <c r="D955" s="81" t="s">
        <v>267</v>
      </c>
      <c r="E955" s="81" t="s">
        <v>831</v>
      </c>
      <c r="F955" s="81" t="s">
        <v>285</v>
      </c>
      <c r="G955" s="82">
        <v>41.43</v>
      </c>
      <c r="H955" s="83">
        <v>1781.49</v>
      </c>
      <c r="I955" s="83">
        <v>1781.49</v>
      </c>
      <c r="J955" s="81" t="s">
        <v>185</v>
      </c>
      <c r="K955" s="81" t="s">
        <v>275</v>
      </c>
      <c r="L955" s="81" t="s">
        <v>287</v>
      </c>
    </row>
    <row r="956" spans="1:14" x14ac:dyDescent="0.15">
      <c r="A956" s="80">
        <v>955</v>
      </c>
      <c r="B956" s="81" t="s">
        <v>1584</v>
      </c>
      <c r="C956" s="81" t="s">
        <v>1310</v>
      </c>
      <c r="D956" s="81" t="s">
        <v>267</v>
      </c>
      <c r="E956" s="81" t="s">
        <v>833</v>
      </c>
      <c r="F956" s="81" t="s">
        <v>285</v>
      </c>
      <c r="G956" s="82">
        <v>42.07</v>
      </c>
      <c r="H956" s="83">
        <v>1809.01</v>
      </c>
      <c r="I956" s="83">
        <v>1809.01</v>
      </c>
      <c r="J956" s="81" t="s">
        <v>188</v>
      </c>
      <c r="K956" s="81" t="s">
        <v>275</v>
      </c>
      <c r="L956" s="81" t="s">
        <v>287</v>
      </c>
    </row>
    <row r="957" spans="1:14" x14ac:dyDescent="0.15">
      <c r="A957" s="80">
        <v>956</v>
      </c>
      <c r="B957" s="81" t="s">
        <v>1585</v>
      </c>
      <c r="C957" s="81" t="s">
        <v>1310</v>
      </c>
      <c r="D957" s="81" t="s">
        <v>267</v>
      </c>
      <c r="E957" s="81" t="s">
        <v>835</v>
      </c>
      <c r="F957" s="81" t="s">
        <v>269</v>
      </c>
      <c r="G957" s="82">
        <v>52.91</v>
      </c>
      <c r="H957" s="83">
        <v>2275.13</v>
      </c>
      <c r="I957" s="83">
        <v>2275.13</v>
      </c>
      <c r="J957" s="81" t="s">
        <v>180</v>
      </c>
      <c r="K957" s="81" t="s">
        <v>275</v>
      </c>
      <c r="L957" s="81" t="s">
        <v>276</v>
      </c>
    </row>
    <row r="958" spans="1:14" x14ac:dyDescent="0.15">
      <c r="A958" s="80">
        <v>957</v>
      </c>
      <c r="B958" s="81" t="s">
        <v>1586</v>
      </c>
      <c r="C958" s="81" t="s">
        <v>1310</v>
      </c>
      <c r="D958" s="81" t="s">
        <v>267</v>
      </c>
      <c r="E958" s="81" t="s">
        <v>837</v>
      </c>
      <c r="F958" s="81" t="s">
        <v>269</v>
      </c>
      <c r="G958" s="82">
        <v>52.91</v>
      </c>
      <c r="H958" s="83">
        <v>2275.13</v>
      </c>
      <c r="I958" s="83">
        <v>2275.13</v>
      </c>
      <c r="J958" s="81" t="s">
        <v>181</v>
      </c>
      <c r="K958" s="81" t="s">
        <v>275</v>
      </c>
      <c r="L958" s="81" t="s">
        <v>276</v>
      </c>
    </row>
    <row r="959" spans="1:14" x14ac:dyDescent="0.15">
      <c r="A959" s="80">
        <v>958</v>
      </c>
      <c r="B959" s="81" t="s">
        <v>1587</v>
      </c>
      <c r="C959" s="81" t="s">
        <v>1310</v>
      </c>
      <c r="D959" s="81" t="s">
        <v>267</v>
      </c>
      <c r="E959" s="81" t="s">
        <v>839</v>
      </c>
      <c r="F959" s="81" t="s">
        <v>269</v>
      </c>
      <c r="G959" s="82">
        <v>61.95</v>
      </c>
      <c r="H959" s="83">
        <v>2663.85</v>
      </c>
      <c r="I959" s="83">
        <v>2663.85</v>
      </c>
      <c r="J959" s="81" t="s">
        <v>972</v>
      </c>
      <c r="K959" s="81" t="s">
        <v>291</v>
      </c>
      <c r="L959" s="81" t="s">
        <v>272</v>
      </c>
    </row>
    <row r="960" spans="1:14" x14ac:dyDescent="0.15">
      <c r="A960" s="80">
        <v>959</v>
      </c>
      <c r="B960" s="81" t="s">
        <v>1588</v>
      </c>
      <c r="C960" s="81" t="s">
        <v>1310</v>
      </c>
      <c r="D960" s="81" t="s">
        <v>267</v>
      </c>
      <c r="E960" s="81" t="s">
        <v>841</v>
      </c>
      <c r="F960" s="81" t="s">
        <v>269</v>
      </c>
      <c r="G960" s="82">
        <v>52.91</v>
      </c>
      <c r="H960" s="83">
        <v>2275.13</v>
      </c>
      <c r="I960" s="83">
        <v>2275.13</v>
      </c>
      <c r="J960" s="81" t="s">
        <v>180</v>
      </c>
      <c r="K960" s="81" t="s">
        <v>182</v>
      </c>
      <c r="L960" s="81" t="s">
        <v>276</v>
      </c>
    </row>
    <row r="961" spans="1:12" x14ac:dyDescent="0.15">
      <c r="A961" s="80">
        <v>960</v>
      </c>
      <c r="B961" s="81" t="s">
        <v>1589</v>
      </c>
      <c r="C961" s="80" t="s">
        <v>1310</v>
      </c>
      <c r="D961" s="80" t="s">
        <v>267</v>
      </c>
      <c r="E961" s="80" t="s">
        <v>843</v>
      </c>
      <c r="F961" s="80" t="s">
        <v>269</v>
      </c>
      <c r="G961" s="81">
        <v>52.91</v>
      </c>
      <c r="H961" s="81">
        <v>2275.13</v>
      </c>
      <c r="I961" s="81">
        <v>2275.13</v>
      </c>
      <c r="J961" s="81" t="s">
        <v>181</v>
      </c>
      <c r="K961" s="81" t="s">
        <v>182</v>
      </c>
      <c r="L961" s="81" t="s">
        <v>276</v>
      </c>
    </row>
    <row r="962" spans="1:12" x14ac:dyDescent="0.15">
      <c r="A962" s="80">
        <v>961</v>
      </c>
      <c r="B962" s="81" t="s">
        <v>1590</v>
      </c>
      <c r="C962" s="81" t="s">
        <v>1310</v>
      </c>
      <c r="D962" s="81" t="s">
        <v>267</v>
      </c>
      <c r="E962" s="81" t="s">
        <v>845</v>
      </c>
      <c r="F962" s="81" t="s">
        <v>269</v>
      </c>
      <c r="G962" s="82">
        <v>52.91</v>
      </c>
      <c r="H962" s="83">
        <v>2275.13</v>
      </c>
      <c r="I962" s="83">
        <v>2275.13</v>
      </c>
      <c r="J962" s="81" t="s">
        <v>180</v>
      </c>
      <c r="K962" s="81" t="s">
        <v>182</v>
      </c>
      <c r="L962" s="81" t="s">
        <v>276</v>
      </c>
    </row>
    <row r="963" spans="1:12" x14ac:dyDescent="0.15">
      <c r="A963" s="80">
        <v>962</v>
      </c>
      <c r="B963" s="81" t="s">
        <v>1591</v>
      </c>
      <c r="C963" s="81" t="s">
        <v>1310</v>
      </c>
      <c r="D963" s="81" t="s">
        <v>267</v>
      </c>
      <c r="E963" s="81" t="s">
        <v>847</v>
      </c>
      <c r="F963" s="81" t="s">
        <v>269</v>
      </c>
      <c r="G963" s="82">
        <v>52.94</v>
      </c>
      <c r="H963" s="83">
        <v>2276.42</v>
      </c>
      <c r="I963" s="83">
        <v>2276.42</v>
      </c>
      <c r="J963" s="81" t="s">
        <v>180</v>
      </c>
      <c r="K963" s="81" t="s">
        <v>182</v>
      </c>
      <c r="L963" s="81" t="s">
        <v>276</v>
      </c>
    </row>
    <row r="964" spans="1:12" x14ac:dyDescent="0.15">
      <c r="A964" s="80">
        <v>963</v>
      </c>
      <c r="B964" s="81" t="s">
        <v>1592</v>
      </c>
      <c r="C964" s="81" t="s">
        <v>1310</v>
      </c>
      <c r="D964" s="81" t="s">
        <v>267</v>
      </c>
      <c r="E964" s="81" t="s">
        <v>849</v>
      </c>
      <c r="F964" s="81" t="s">
        <v>269</v>
      </c>
      <c r="G964" s="82">
        <v>52.91</v>
      </c>
      <c r="H964" s="83">
        <v>2275.13</v>
      </c>
      <c r="I964" s="83">
        <v>2275.13</v>
      </c>
      <c r="J964" s="81" t="s">
        <v>181</v>
      </c>
      <c r="K964" s="81" t="s">
        <v>182</v>
      </c>
      <c r="L964" s="81" t="s">
        <v>276</v>
      </c>
    </row>
    <row r="965" spans="1:12" x14ac:dyDescent="0.15">
      <c r="A965" s="80">
        <v>964</v>
      </c>
      <c r="B965" s="81" t="s">
        <v>1593</v>
      </c>
      <c r="C965" s="81" t="s">
        <v>1310</v>
      </c>
      <c r="D965" s="81" t="s">
        <v>267</v>
      </c>
      <c r="E965" s="81" t="s">
        <v>851</v>
      </c>
      <c r="F965" s="81" t="s">
        <v>269</v>
      </c>
      <c r="G965" s="82">
        <v>61.95</v>
      </c>
      <c r="H965" s="83">
        <v>2663.85</v>
      </c>
      <c r="I965" s="83">
        <v>2663.85</v>
      </c>
      <c r="J965" s="81" t="s">
        <v>979</v>
      </c>
      <c r="K965" s="81" t="s">
        <v>298</v>
      </c>
      <c r="L965" s="81" t="s">
        <v>272</v>
      </c>
    </row>
    <row r="966" spans="1:12" x14ac:dyDescent="0.15">
      <c r="A966" s="80">
        <v>965</v>
      </c>
      <c r="B966" s="81" t="s">
        <v>1594</v>
      </c>
      <c r="C966" s="81" t="s">
        <v>1310</v>
      </c>
      <c r="D966" s="81" t="s">
        <v>267</v>
      </c>
      <c r="E966" s="81" t="s">
        <v>853</v>
      </c>
      <c r="F966" s="81" t="s">
        <v>269</v>
      </c>
      <c r="G966" s="82">
        <v>52.91</v>
      </c>
      <c r="H966" s="83">
        <v>2275.13</v>
      </c>
      <c r="I966" s="83">
        <v>2275.13</v>
      </c>
      <c r="J966" s="81" t="s">
        <v>180</v>
      </c>
      <c r="K966" s="81" t="s">
        <v>184</v>
      </c>
      <c r="L966" s="81" t="s">
        <v>276</v>
      </c>
    </row>
    <row r="967" spans="1:12" x14ac:dyDescent="0.15">
      <c r="A967" s="80">
        <v>966</v>
      </c>
      <c r="B967" s="81" t="s">
        <v>1595</v>
      </c>
      <c r="C967" s="81" t="s">
        <v>1310</v>
      </c>
      <c r="D967" s="81" t="s">
        <v>267</v>
      </c>
      <c r="E967" s="81" t="s">
        <v>855</v>
      </c>
      <c r="F967" s="81" t="s">
        <v>269</v>
      </c>
      <c r="G967" s="82">
        <v>52.91</v>
      </c>
      <c r="H967" s="83">
        <v>2275.13</v>
      </c>
      <c r="I967" s="83">
        <v>2275.13</v>
      </c>
      <c r="J967" s="81" t="s">
        <v>181</v>
      </c>
      <c r="K967" s="81" t="s">
        <v>184</v>
      </c>
      <c r="L967" s="81" t="s">
        <v>276</v>
      </c>
    </row>
    <row r="968" spans="1:12" x14ac:dyDescent="0.15">
      <c r="A968" s="80">
        <v>967</v>
      </c>
      <c r="B968" s="81" t="s">
        <v>1596</v>
      </c>
      <c r="C968" s="81" t="s">
        <v>1310</v>
      </c>
      <c r="D968" s="81" t="s">
        <v>267</v>
      </c>
      <c r="E968" s="81" t="s">
        <v>857</v>
      </c>
      <c r="F968" s="81" t="s">
        <v>285</v>
      </c>
      <c r="G968" s="82">
        <v>42.07</v>
      </c>
      <c r="H968" s="83">
        <v>1809.01</v>
      </c>
      <c r="I968" s="83">
        <v>1809.01</v>
      </c>
      <c r="J968" s="81" t="s">
        <v>186</v>
      </c>
      <c r="K968" s="81" t="s">
        <v>184</v>
      </c>
      <c r="L968" s="81" t="s">
        <v>287</v>
      </c>
    </row>
    <row r="969" spans="1:12" x14ac:dyDescent="0.15">
      <c r="A969" s="80">
        <v>968</v>
      </c>
      <c r="B969" s="81" t="s">
        <v>1597</v>
      </c>
      <c r="C969" s="81" t="s">
        <v>1310</v>
      </c>
      <c r="D969" s="81" t="s">
        <v>267</v>
      </c>
      <c r="E969" s="81" t="s">
        <v>859</v>
      </c>
      <c r="F969" s="81" t="s">
        <v>285</v>
      </c>
      <c r="G969" s="82">
        <v>41.43</v>
      </c>
      <c r="H969" s="83">
        <v>1781.49</v>
      </c>
      <c r="I969" s="83">
        <v>1781.49</v>
      </c>
      <c r="J969" s="81" t="s">
        <v>183</v>
      </c>
      <c r="K969" s="81" t="s">
        <v>184</v>
      </c>
      <c r="L969" s="81" t="s">
        <v>287</v>
      </c>
    </row>
    <row r="970" spans="1:12" x14ac:dyDescent="0.15">
      <c r="A970" s="80">
        <v>969</v>
      </c>
      <c r="B970" s="81" t="s">
        <v>1598</v>
      </c>
      <c r="C970" s="81" t="s">
        <v>1310</v>
      </c>
      <c r="D970" s="81" t="s">
        <v>267</v>
      </c>
      <c r="E970" s="81" t="s">
        <v>861</v>
      </c>
      <c r="F970" s="81" t="s">
        <v>269</v>
      </c>
      <c r="G970" s="82">
        <v>58.02</v>
      </c>
      <c r="H970" s="83">
        <v>2494.86</v>
      </c>
      <c r="I970" s="83">
        <v>2494.86</v>
      </c>
      <c r="J970" s="81" t="s">
        <v>985</v>
      </c>
      <c r="K970" s="81" t="s">
        <v>187</v>
      </c>
      <c r="L970" s="81" t="s">
        <v>272</v>
      </c>
    </row>
    <row r="971" spans="1:12" x14ac:dyDescent="0.15">
      <c r="A971" s="80">
        <v>970</v>
      </c>
      <c r="B971" s="80" t="s">
        <v>1599</v>
      </c>
      <c r="C971" s="81" t="s">
        <v>1310</v>
      </c>
      <c r="D971" s="81" t="s">
        <v>267</v>
      </c>
      <c r="E971" s="81" t="s">
        <v>863</v>
      </c>
      <c r="F971" s="81" t="s">
        <v>269</v>
      </c>
      <c r="G971" s="82">
        <v>58.02</v>
      </c>
      <c r="H971" s="83">
        <v>2494.86</v>
      </c>
      <c r="I971" s="83">
        <v>2494.86</v>
      </c>
      <c r="J971" s="81" t="s">
        <v>966</v>
      </c>
      <c r="K971" s="81" t="s">
        <v>187</v>
      </c>
      <c r="L971" s="81" t="s">
        <v>272</v>
      </c>
    </row>
    <row r="972" spans="1:12" x14ac:dyDescent="0.15">
      <c r="A972" s="80">
        <v>971</v>
      </c>
      <c r="B972" s="81" t="s">
        <v>1600</v>
      </c>
      <c r="C972" s="81" t="s">
        <v>1310</v>
      </c>
      <c r="D972" s="81" t="s">
        <v>267</v>
      </c>
      <c r="E972" s="81" t="s">
        <v>865</v>
      </c>
      <c r="F972" s="81" t="s">
        <v>285</v>
      </c>
      <c r="G972" s="82">
        <v>41.43</v>
      </c>
      <c r="H972" s="83">
        <v>1781.49</v>
      </c>
      <c r="I972" s="83">
        <v>1781.49</v>
      </c>
      <c r="J972" s="81" t="s">
        <v>185</v>
      </c>
      <c r="K972" s="81" t="s">
        <v>275</v>
      </c>
      <c r="L972" s="81" t="s">
        <v>287</v>
      </c>
    </row>
    <row r="973" spans="1:12" x14ac:dyDescent="0.15">
      <c r="A973" s="80">
        <v>972</v>
      </c>
      <c r="B973" s="81" t="s">
        <v>1601</v>
      </c>
      <c r="C973" s="81" t="s">
        <v>1310</v>
      </c>
      <c r="D973" s="81" t="s">
        <v>267</v>
      </c>
      <c r="E973" s="81" t="s">
        <v>867</v>
      </c>
      <c r="F973" s="81" t="s">
        <v>285</v>
      </c>
      <c r="G973" s="82">
        <v>42.07</v>
      </c>
      <c r="H973" s="83">
        <v>1809.01</v>
      </c>
      <c r="I973" s="83">
        <v>1809.01</v>
      </c>
      <c r="J973" s="81" t="s">
        <v>188</v>
      </c>
      <c r="K973" s="81" t="s">
        <v>275</v>
      </c>
      <c r="L973" s="81" t="s">
        <v>287</v>
      </c>
    </row>
    <row r="974" spans="1:12" x14ac:dyDescent="0.15">
      <c r="A974" s="80">
        <v>973</v>
      </c>
      <c r="B974" s="81" t="s">
        <v>1602</v>
      </c>
      <c r="C974" s="81" t="s">
        <v>1310</v>
      </c>
      <c r="D974" s="81" t="s">
        <v>267</v>
      </c>
      <c r="E974" s="81" t="s">
        <v>869</v>
      </c>
      <c r="F974" s="81" t="s">
        <v>269</v>
      </c>
      <c r="G974" s="82">
        <v>52.91</v>
      </c>
      <c r="H974" s="83">
        <v>2275.13</v>
      </c>
      <c r="I974" s="83">
        <v>2275.13</v>
      </c>
      <c r="J974" s="81" t="s">
        <v>180</v>
      </c>
      <c r="K974" s="81" t="s">
        <v>275</v>
      </c>
      <c r="L974" s="81" t="s">
        <v>276</v>
      </c>
    </row>
    <row r="975" spans="1:12" x14ac:dyDescent="0.15">
      <c r="A975" s="80">
        <v>974</v>
      </c>
      <c r="B975" s="81" t="s">
        <v>1603</v>
      </c>
      <c r="C975" s="81" t="s">
        <v>1310</v>
      </c>
      <c r="D975" s="81" t="s">
        <v>267</v>
      </c>
      <c r="E975" s="81" t="s">
        <v>871</v>
      </c>
      <c r="F975" s="81" t="s">
        <v>269</v>
      </c>
      <c r="G975" s="82">
        <v>52.91</v>
      </c>
      <c r="H975" s="83">
        <v>2275.13</v>
      </c>
      <c r="I975" s="83">
        <v>2275.13</v>
      </c>
      <c r="J975" s="81" t="s">
        <v>181</v>
      </c>
      <c r="K975" s="81" t="s">
        <v>275</v>
      </c>
      <c r="L975" s="81" t="s">
        <v>276</v>
      </c>
    </row>
    <row r="976" spans="1:12" x14ac:dyDescent="0.15">
      <c r="A976" s="80">
        <v>975</v>
      </c>
      <c r="B976" s="81" t="s">
        <v>1604</v>
      </c>
      <c r="C976" s="81" t="s">
        <v>1310</v>
      </c>
      <c r="D976" s="81" t="s">
        <v>267</v>
      </c>
      <c r="E976" s="81" t="s">
        <v>873</v>
      </c>
      <c r="F976" s="81" t="s">
        <v>269</v>
      </c>
      <c r="G976" s="82">
        <v>61.95</v>
      </c>
      <c r="H976" s="83">
        <v>2663.85</v>
      </c>
      <c r="I976" s="83">
        <v>2663.85</v>
      </c>
      <c r="J976" s="81" t="s">
        <v>972</v>
      </c>
      <c r="K976" s="81" t="s">
        <v>291</v>
      </c>
      <c r="L976" s="81" t="s">
        <v>272</v>
      </c>
    </row>
    <row r="977" spans="1:12" x14ac:dyDescent="0.15">
      <c r="A977" s="80">
        <v>976</v>
      </c>
      <c r="B977" s="81" t="s">
        <v>1605</v>
      </c>
      <c r="C977" s="81" t="s">
        <v>1310</v>
      </c>
      <c r="D977" s="81" t="s">
        <v>267</v>
      </c>
      <c r="E977" s="81" t="s">
        <v>875</v>
      </c>
      <c r="F977" s="81" t="s">
        <v>269</v>
      </c>
      <c r="G977" s="82">
        <v>52.91</v>
      </c>
      <c r="H977" s="83">
        <v>2275.13</v>
      </c>
      <c r="I977" s="83">
        <v>2275.13</v>
      </c>
      <c r="J977" s="81" t="s">
        <v>180</v>
      </c>
      <c r="K977" s="81" t="s">
        <v>182</v>
      </c>
      <c r="L977" s="81" t="s">
        <v>276</v>
      </c>
    </row>
    <row r="978" spans="1:12" x14ac:dyDescent="0.15">
      <c r="A978" s="80">
        <v>977</v>
      </c>
      <c r="B978" s="81" t="s">
        <v>1606</v>
      </c>
      <c r="C978" s="81" t="s">
        <v>1310</v>
      </c>
      <c r="D978" s="81" t="s">
        <v>267</v>
      </c>
      <c r="E978" s="81" t="s">
        <v>877</v>
      </c>
      <c r="F978" s="81" t="s">
        <v>269</v>
      </c>
      <c r="G978" s="82">
        <v>52.91</v>
      </c>
      <c r="H978" s="83">
        <v>2275.13</v>
      </c>
      <c r="I978" s="83">
        <v>2275.13</v>
      </c>
      <c r="J978" s="81" t="s">
        <v>181</v>
      </c>
      <c r="K978" s="81" t="s">
        <v>182</v>
      </c>
      <c r="L978" s="81" t="s">
        <v>276</v>
      </c>
    </row>
    <row r="979" spans="1:12" x14ac:dyDescent="0.15">
      <c r="A979" s="80">
        <v>978</v>
      </c>
      <c r="B979" s="81" t="s">
        <v>1607</v>
      </c>
      <c r="C979" s="81" t="s">
        <v>1310</v>
      </c>
      <c r="D979" s="81" t="s">
        <v>267</v>
      </c>
      <c r="E979" s="81" t="s">
        <v>879</v>
      </c>
      <c r="F979" s="81" t="s">
        <v>269</v>
      </c>
      <c r="G979" s="82">
        <v>52.91</v>
      </c>
      <c r="H979" s="83">
        <v>2275.13</v>
      </c>
      <c r="I979" s="83">
        <v>2275.13</v>
      </c>
      <c r="J979" s="81" t="s">
        <v>180</v>
      </c>
      <c r="K979" s="81" t="s">
        <v>182</v>
      </c>
      <c r="L979" s="81" t="s">
        <v>276</v>
      </c>
    </row>
    <row r="980" spans="1:12" x14ac:dyDescent="0.15">
      <c r="A980" s="80">
        <v>979</v>
      </c>
      <c r="B980" s="81" t="s">
        <v>1608</v>
      </c>
      <c r="C980" s="80" t="s">
        <v>1310</v>
      </c>
      <c r="D980" s="80" t="s">
        <v>267</v>
      </c>
      <c r="E980" s="80" t="s">
        <v>881</v>
      </c>
      <c r="F980" s="80" t="s">
        <v>269</v>
      </c>
      <c r="G980" s="81">
        <v>52.94</v>
      </c>
      <c r="H980" s="81">
        <v>2276.42</v>
      </c>
      <c r="I980" s="81">
        <v>2276.42</v>
      </c>
      <c r="J980" s="81" t="s">
        <v>180</v>
      </c>
      <c r="K980" s="81" t="s">
        <v>182</v>
      </c>
      <c r="L980" s="81" t="s">
        <v>276</v>
      </c>
    </row>
    <row r="981" spans="1:12" x14ac:dyDescent="0.15">
      <c r="A981" s="80">
        <v>980</v>
      </c>
      <c r="B981" s="81" t="s">
        <v>1609</v>
      </c>
      <c r="C981" s="81" t="s">
        <v>1310</v>
      </c>
      <c r="D981" s="81" t="s">
        <v>267</v>
      </c>
      <c r="E981" s="81" t="s">
        <v>883</v>
      </c>
      <c r="F981" s="81" t="s">
        <v>269</v>
      </c>
      <c r="G981" s="82">
        <v>52.91</v>
      </c>
      <c r="H981" s="83">
        <v>2275.13</v>
      </c>
      <c r="I981" s="83">
        <v>2275.13</v>
      </c>
      <c r="J981" s="81" t="s">
        <v>181</v>
      </c>
      <c r="K981" s="81" t="s">
        <v>182</v>
      </c>
      <c r="L981" s="81" t="s">
        <v>276</v>
      </c>
    </row>
    <row r="982" spans="1:12" x14ac:dyDescent="0.15">
      <c r="A982" s="80">
        <v>981</v>
      </c>
      <c r="B982" s="81" t="s">
        <v>1610</v>
      </c>
      <c r="C982" s="81" t="s">
        <v>1310</v>
      </c>
      <c r="D982" s="81" t="s">
        <v>267</v>
      </c>
      <c r="E982" s="81" t="s">
        <v>885</v>
      </c>
      <c r="F982" s="81" t="s">
        <v>269</v>
      </c>
      <c r="G982" s="82">
        <v>61.95</v>
      </c>
      <c r="H982" s="83">
        <v>2663.85</v>
      </c>
      <c r="I982" s="83">
        <v>2663.85</v>
      </c>
      <c r="J982" s="81" t="s">
        <v>979</v>
      </c>
      <c r="K982" s="81" t="s">
        <v>298</v>
      </c>
      <c r="L982" s="81" t="s">
        <v>272</v>
      </c>
    </row>
    <row r="983" spans="1:12" x14ac:dyDescent="0.15">
      <c r="A983" s="80">
        <v>982</v>
      </c>
      <c r="B983" s="81" t="s">
        <v>1611</v>
      </c>
      <c r="C983" s="81" t="s">
        <v>1310</v>
      </c>
      <c r="D983" s="81" t="s">
        <v>267</v>
      </c>
      <c r="E983" s="81" t="s">
        <v>887</v>
      </c>
      <c r="F983" s="81" t="s">
        <v>269</v>
      </c>
      <c r="G983" s="82">
        <v>52.91</v>
      </c>
      <c r="H983" s="83">
        <v>2275.13</v>
      </c>
      <c r="I983" s="83">
        <v>2275.13</v>
      </c>
      <c r="J983" s="81" t="s">
        <v>180</v>
      </c>
      <c r="K983" s="81" t="s">
        <v>184</v>
      </c>
      <c r="L983" s="81" t="s">
        <v>276</v>
      </c>
    </row>
    <row r="984" spans="1:12" x14ac:dyDescent="0.15">
      <c r="A984" s="80">
        <v>983</v>
      </c>
      <c r="B984" s="81" t="s">
        <v>1612</v>
      </c>
      <c r="C984" s="81" t="s">
        <v>1310</v>
      </c>
      <c r="D984" s="81" t="s">
        <v>267</v>
      </c>
      <c r="E984" s="81" t="s">
        <v>889</v>
      </c>
      <c r="F984" s="81" t="s">
        <v>269</v>
      </c>
      <c r="G984" s="82">
        <v>52.91</v>
      </c>
      <c r="H984" s="83">
        <v>2275.13</v>
      </c>
      <c r="I984" s="83">
        <v>2275.13</v>
      </c>
      <c r="J984" s="81" t="s">
        <v>181</v>
      </c>
      <c r="K984" s="81" t="s">
        <v>184</v>
      </c>
      <c r="L984" s="81" t="s">
        <v>276</v>
      </c>
    </row>
    <row r="985" spans="1:12" x14ac:dyDescent="0.15">
      <c r="A985" s="80">
        <v>984</v>
      </c>
      <c r="B985" s="81" t="s">
        <v>1613</v>
      </c>
      <c r="C985" s="81" t="s">
        <v>1310</v>
      </c>
      <c r="D985" s="81" t="s">
        <v>267</v>
      </c>
      <c r="E985" s="81" t="s">
        <v>891</v>
      </c>
      <c r="F985" s="81" t="s">
        <v>285</v>
      </c>
      <c r="G985" s="82">
        <v>42.07</v>
      </c>
      <c r="H985" s="83">
        <v>1809.01</v>
      </c>
      <c r="I985" s="83">
        <v>1809.01</v>
      </c>
      <c r="J985" s="81" t="s">
        <v>186</v>
      </c>
      <c r="K985" s="81" t="s">
        <v>184</v>
      </c>
      <c r="L985" s="81" t="s">
        <v>287</v>
      </c>
    </row>
    <row r="986" spans="1:12" x14ac:dyDescent="0.15">
      <c r="A986" s="80">
        <v>985</v>
      </c>
      <c r="B986" s="81" t="s">
        <v>1614</v>
      </c>
      <c r="C986" s="81" t="s">
        <v>1310</v>
      </c>
      <c r="D986" s="81" t="s">
        <v>267</v>
      </c>
      <c r="E986" s="81" t="s">
        <v>893</v>
      </c>
      <c r="F986" s="81" t="s">
        <v>285</v>
      </c>
      <c r="G986" s="82">
        <v>41.43</v>
      </c>
      <c r="H986" s="83">
        <v>1781.49</v>
      </c>
      <c r="I986" s="83">
        <v>1781.49</v>
      </c>
      <c r="J986" s="81" t="s">
        <v>183</v>
      </c>
      <c r="K986" s="81" t="s">
        <v>184</v>
      </c>
      <c r="L986" s="81" t="s">
        <v>287</v>
      </c>
    </row>
    <row r="987" spans="1:12" x14ac:dyDescent="0.15">
      <c r="A987" s="80">
        <v>986</v>
      </c>
      <c r="B987" s="81" t="s">
        <v>1615</v>
      </c>
      <c r="C987" s="81" t="s">
        <v>1310</v>
      </c>
      <c r="D987" s="81" t="s">
        <v>267</v>
      </c>
      <c r="E987" s="81" t="s">
        <v>895</v>
      </c>
      <c r="F987" s="81" t="s">
        <v>269</v>
      </c>
      <c r="G987" s="82">
        <v>58.02</v>
      </c>
      <c r="H987" s="83">
        <v>2494.86</v>
      </c>
      <c r="I987" s="83">
        <v>2494.86</v>
      </c>
      <c r="J987" s="81" t="s">
        <v>985</v>
      </c>
      <c r="K987" s="81" t="s">
        <v>187</v>
      </c>
      <c r="L987" s="81" t="s">
        <v>272</v>
      </c>
    </row>
    <row r="988" spans="1:12" x14ac:dyDescent="0.15">
      <c r="A988" s="80">
        <v>987</v>
      </c>
      <c r="B988" s="81" t="s">
        <v>1616</v>
      </c>
      <c r="C988" s="81" t="s">
        <v>1310</v>
      </c>
      <c r="D988" s="81" t="s">
        <v>267</v>
      </c>
      <c r="E988" s="81" t="s">
        <v>897</v>
      </c>
      <c r="F988" s="81" t="s">
        <v>269</v>
      </c>
      <c r="G988" s="82">
        <v>58.02</v>
      </c>
      <c r="H988" s="83">
        <v>2494.86</v>
      </c>
      <c r="I988" s="83">
        <v>2494.86</v>
      </c>
      <c r="J988" s="81" t="s">
        <v>966</v>
      </c>
      <c r="K988" s="81" t="s">
        <v>187</v>
      </c>
      <c r="L988" s="81" t="s">
        <v>272</v>
      </c>
    </row>
    <row r="989" spans="1:12" x14ac:dyDescent="0.15">
      <c r="A989" s="80">
        <v>988</v>
      </c>
      <c r="B989" s="81" t="s">
        <v>1617</v>
      </c>
      <c r="C989" s="81" t="s">
        <v>1310</v>
      </c>
      <c r="D989" s="81" t="s">
        <v>267</v>
      </c>
      <c r="E989" s="81" t="s">
        <v>899</v>
      </c>
      <c r="F989" s="81" t="s">
        <v>285</v>
      </c>
      <c r="G989" s="82">
        <v>41.43</v>
      </c>
      <c r="H989" s="83">
        <v>1781.49</v>
      </c>
      <c r="I989" s="83">
        <v>1781.49</v>
      </c>
      <c r="J989" s="81" t="s">
        <v>185</v>
      </c>
      <c r="K989" s="81" t="s">
        <v>275</v>
      </c>
      <c r="L989" s="81" t="s">
        <v>287</v>
      </c>
    </row>
    <row r="990" spans="1:12" x14ac:dyDescent="0.15">
      <c r="A990" s="80">
        <v>989</v>
      </c>
      <c r="B990" s="81" t="s">
        <v>1618</v>
      </c>
      <c r="C990" s="81" t="s">
        <v>1310</v>
      </c>
      <c r="D990" s="81" t="s">
        <v>267</v>
      </c>
      <c r="E990" s="81" t="s">
        <v>901</v>
      </c>
      <c r="F990" s="81" t="s">
        <v>285</v>
      </c>
      <c r="G990" s="82">
        <v>42.07</v>
      </c>
      <c r="H990" s="83">
        <v>1809.01</v>
      </c>
      <c r="I990" s="83">
        <v>1809.01</v>
      </c>
      <c r="J990" s="81" t="s">
        <v>188</v>
      </c>
      <c r="K990" s="81" t="s">
        <v>275</v>
      </c>
      <c r="L990" s="81" t="s">
        <v>287</v>
      </c>
    </row>
    <row r="991" spans="1:12" x14ac:dyDescent="0.15">
      <c r="A991" s="80">
        <v>990</v>
      </c>
      <c r="B991" s="81" t="s">
        <v>1619</v>
      </c>
      <c r="C991" s="81" t="s">
        <v>1310</v>
      </c>
      <c r="D991" s="81" t="s">
        <v>267</v>
      </c>
      <c r="E991" s="81" t="s">
        <v>903</v>
      </c>
      <c r="F991" s="81" t="s">
        <v>269</v>
      </c>
      <c r="G991" s="82">
        <v>52.91</v>
      </c>
      <c r="H991" s="83">
        <v>2275.13</v>
      </c>
      <c r="I991" s="83">
        <v>2275.13</v>
      </c>
      <c r="J991" s="81" t="s">
        <v>180</v>
      </c>
      <c r="K991" s="81" t="s">
        <v>275</v>
      </c>
      <c r="L991" s="81" t="s">
        <v>276</v>
      </c>
    </row>
    <row r="992" spans="1:12" x14ac:dyDescent="0.15">
      <c r="A992" s="80">
        <v>991</v>
      </c>
      <c r="B992" s="81" t="s">
        <v>1620</v>
      </c>
      <c r="C992" s="81" t="s">
        <v>1310</v>
      </c>
      <c r="D992" s="81" t="s">
        <v>267</v>
      </c>
      <c r="E992" s="81" t="s">
        <v>905</v>
      </c>
      <c r="F992" s="81" t="s">
        <v>269</v>
      </c>
      <c r="G992" s="82">
        <v>52.91</v>
      </c>
      <c r="H992" s="83">
        <v>2275.13</v>
      </c>
      <c r="I992" s="83">
        <v>2275.13</v>
      </c>
      <c r="J992" s="81" t="s">
        <v>181</v>
      </c>
      <c r="K992" s="81" t="s">
        <v>275</v>
      </c>
      <c r="L992" s="81" t="s">
        <v>276</v>
      </c>
    </row>
    <row r="993" spans="1:14" s="85" customFormat="1" x14ac:dyDescent="0.15">
      <c r="A993" s="80">
        <v>992</v>
      </c>
      <c r="B993" s="81" t="s">
        <v>1621</v>
      </c>
      <c r="C993" s="81" t="s">
        <v>1310</v>
      </c>
      <c r="D993" s="81" t="s">
        <v>267</v>
      </c>
      <c r="E993" s="81" t="s">
        <v>907</v>
      </c>
      <c r="F993" s="81" t="s">
        <v>269</v>
      </c>
      <c r="G993" s="82">
        <v>61.95</v>
      </c>
      <c r="H993" s="83">
        <v>2663.85</v>
      </c>
      <c r="I993" s="83">
        <v>2663.85</v>
      </c>
      <c r="J993" s="81" t="s">
        <v>972</v>
      </c>
      <c r="K993" s="81" t="s">
        <v>291</v>
      </c>
      <c r="L993" s="81" t="s">
        <v>272</v>
      </c>
      <c r="N993" s="87"/>
    </row>
    <row r="994" spans="1:14" x14ac:dyDescent="0.15">
      <c r="A994" s="80">
        <v>993</v>
      </c>
      <c r="B994" s="81" t="s">
        <v>1622</v>
      </c>
      <c r="C994" s="81" t="s">
        <v>1310</v>
      </c>
      <c r="D994" s="81" t="s">
        <v>267</v>
      </c>
      <c r="E994" s="81" t="s">
        <v>909</v>
      </c>
      <c r="F994" s="81" t="s">
        <v>269</v>
      </c>
      <c r="G994" s="82">
        <v>52.91</v>
      </c>
      <c r="H994" s="83">
        <v>2275.13</v>
      </c>
      <c r="I994" s="83">
        <v>2275.13</v>
      </c>
      <c r="J994" s="81" t="s">
        <v>180</v>
      </c>
      <c r="K994" s="81" t="s">
        <v>182</v>
      </c>
      <c r="L994" s="81" t="s">
        <v>276</v>
      </c>
    </row>
    <row r="995" spans="1:14" x14ac:dyDescent="0.15">
      <c r="A995" s="80">
        <v>994</v>
      </c>
      <c r="B995" s="81" t="s">
        <v>1623</v>
      </c>
      <c r="C995" s="81" t="s">
        <v>1310</v>
      </c>
      <c r="D995" s="81" t="s">
        <v>267</v>
      </c>
      <c r="E995" s="81" t="s">
        <v>911</v>
      </c>
      <c r="F995" s="81" t="s">
        <v>269</v>
      </c>
      <c r="G995" s="82">
        <v>52.91</v>
      </c>
      <c r="H995" s="83">
        <v>2275.13</v>
      </c>
      <c r="I995" s="83">
        <v>2275.13</v>
      </c>
      <c r="J995" s="81" t="s">
        <v>181</v>
      </c>
      <c r="K995" s="81" t="s">
        <v>182</v>
      </c>
      <c r="L995" s="81" t="s">
        <v>276</v>
      </c>
    </row>
    <row r="996" spans="1:14" x14ac:dyDescent="0.15">
      <c r="A996" s="80">
        <v>995</v>
      </c>
      <c r="B996" s="81" t="s">
        <v>1624</v>
      </c>
      <c r="C996" s="81" t="s">
        <v>1310</v>
      </c>
      <c r="D996" s="81" t="s">
        <v>267</v>
      </c>
      <c r="E996" s="81" t="s">
        <v>913</v>
      </c>
      <c r="F996" s="81" t="s">
        <v>269</v>
      </c>
      <c r="G996" s="82">
        <v>52.91</v>
      </c>
      <c r="H996" s="83">
        <v>2275.13</v>
      </c>
      <c r="I996" s="83">
        <v>2275.13</v>
      </c>
      <c r="J996" s="81" t="s">
        <v>180</v>
      </c>
      <c r="K996" s="81" t="s">
        <v>182</v>
      </c>
      <c r="L996" s="81" t="s">
        <v>276</v>
      </c>
    </row>
    <row r="997" spans="1:14" x14ac:dyDescent="0.15">
      <c r="A997" s="80">
        <v>996</v>
      </c>
      <c r="B997" s="81" t="s">
        <v>1625</v>
      </c>
      <c r="C997" s="81" t="s">
        <v>1310</v>
      </c>
      <c r="D997" s="81" t="s">
        <v>267</v>
      </c>
      <c r="E997" s="81" t="s">
        <v>915</v>
      </c>
      <c r="F997" s="81" t="s">
        <v>269</v>
      </c>
      <c r="G997" s="82">
        <v>52.94</v>
      </c>
      <c r="H997" s="83">
        <v>2276.42</v>
      </c>
      <c r="I997" s="83">
        <v>2276.42</v>
      </c>
      <c r="J997" s="81" t="s">
        <v>180</v>
      </c>
      <c r="K997" s="81" t="s">
        <v>182</v>
      </c>
      <c r="L997" s="81" t="s">
        <v>276</v>
      </c>
    </row>
    <row r="998" spans="1:14" x14ac:dyDescent="0.15">
      <c r="A998" s="80">
        <v>997</v>
      </c>
      <c r="B998" s="81" t="s">
        <v>1626</v>
      </c>
      <c r="C998" s="81" t="s">
        <v>1310</v>
      </c>
      <c r="D998" s="81" t="s">
        <v>267</v>
      </c>
      <c r="E998" s="81" t="s">
        <v>917</v>
      </c>
      <c r="F998" s="81" t="s">
        <v>269</v>
      </c>
      <c r="G998" s="82">
        <v>52.91</v>
      </c>
      <c r="H998" s="83">
        <v>2275.13</v>
      </c>
      <c r="I998" s="83">
        <v>2275.13</v>
      </c>
      <c r="J998" s="81" t="s">
        <v>181</v>
      </c>
      <c r="K998" s="81" t="s">
        <v>182</v>
      </c>
      <c r="L998" s="81" t="s">
        <v>276</v>
      </c>
    </row>
    <row r="999" spans="1:14" x14ac:dyDescent="0.15">
      <c r="A999" s="80">
        <v>998</v>
      </c>
      <c r="B999" s="81" t="s">
        <v>1627</v>
      </c>
      <c r="C999" s="81" t="s">
        <v>1310</v>
      </c>
      <c r="D999" s="81" t="s">
        <v>267</v>
      </c>
      <c r="E999" s="81" t="s">
        <v>919</v>
      </c>
      <c r="F999" s="81" t="s">
        <v>269</v>
      </c>
      <c r="G999" s="82">
        <v>61.95</v>
      </c>
      <c r="H999" s="83">
        <v>2663.85</v>
      </c>
      <c r="I999" s="83">
        <v>2663.85</v>
      </c>
      <c r="J999" s="81" t="s">
        <v>979</v>
      </c>
      <c r="K999" s="81" t="s">
        <v>298</v>
      </c>
      <c r="L999" s="81" t="s">
        <v>272</v>
      </c>
    </row>
    <row r="1000" spans="1:14" x14ac:dyDescent="0.15">
      <c r="A1000" s="80">
        <v>999</v>
      </c>
      <c r="B1000" s="81" t="s">
        <v>1628</v>
      </c>
      <c r="C1000" s="81" t="s">
        <v>1310</v>
      </c>
      <c r="D1000" s="81" t="s">
        <v>267</v>
      </c>
      <c r="E1000" s="81" t="s">
        <v>921</v>
      </c>
      <c r="F1000" s="81" t="s">
        <v>269</v>
      </c>
      <c r="G1000" s="82">
        <v>52.91</v>
      </c>
      <c r="H1000" s="83">
        <v>2275.13</v>
      </c>
      <c r="I1000" s="83">
        <v>2275.13</v>
      </c>
      <c r="J1000" s="81" t="s">
        <v>180</v>
      </c>
      <c r="K1000" s="81" t="s">
        <v>184</v>
      </c>
      <c r="L1000" s="81" t="s">
        <v>276</v>
      </c>
    </row>
    <row r="1001" spans="1:14" x14ac:dyDescent="0.15">
      <c r="A1001" s="80">
        <v>1000</v>
      </c>
      <c r="B1001" s="81" t="s">
        <v>1629</v>
      </c>
      <c r="C1001" s="81" t="s">
        <v>1310</v>
      </c>
      <c r="D1001" s="81" t="s">
        <v>267</v>
      </c>
      <c r="E1001" s="81" t="s">
        <v>923</v>
      </c>
      <c r="F1001" s="81" t="s">
        <v>269</v>
      </c>
      <c r="G1001" s="82">
        <v>52.91</v>
      </c>
      <c r="H1001" s="83">
        <v>2275.13</v>
      </c>
      <c r="I1001" s="83">
        <v>2275.13</v>
      </c>
      <c r="J1001" s="81" t="s">
        <v>181</v>
      </c>
      <c r="K1001" s="81" t="s">
        <v>184</v>
      </c>
      <c r="L1001" s="81" t="s">
        <v>276</v>
      </c>
    </row>
    <row r="1002" spans="1:14" x14ac:dyDescent="0.15">
      <c r="A1002" s="80">
        <v>1001</v>
      </c>
      <c r="B1002" s="81" t="s">
        <v>1630</v>
      </c>
      <c r="C1002" s="81" t="s">
        <v>1310</v>
      </c>
      <c r="D1002" s="81" t="s">
        <v>267</v>
      </c>
      <c r="E1002" s="81" t="s">
        <v>925</v>
      </c>
      <c r="F1002" s="81" t="s">
        <v>285</v>
      </c>
      <c r="G1002" s="82">
        <v>42.07</v>
      </c>
      <c r="H1002" s="83">
        <v>1809.01</v>
      </c>
      <c r="I1002" s="83">
        <v>1809.01</v>
      </c>
      <c r="J1002" s="81" t="s">
        <v>186</v>
      </c>
      <c r="K1002" s="81" t="s">
        <v>184</v>
      </c>
      <c r="L1002" s="81" t="s">
        <v>287</v>
      </c>
    </row>
    <row r="1003" spans="1:14" s="85" customFormat="1" x14ac:dyDescent="0.15">
      <c r="A1003" s="80">
        <v>1002</v>
      </c>
      <c r="B1003" s="81" t="s">
        <v>1631</v>
      </c>
      <c r="C1003" s="81" t="s">
        <v>1310</v>
      </c>
      <c r="D1003" s="81" t="s">
        <v>267</v>
      </c>
      <c r="E1003" s="81" t="s">
        <v>927</v>
      </c>
      <c r="F1003" s="81" t="s">
        <v>285</v>
      </c>
      <c r="G1003" s="82">
        <v>41.43</v>
      </c>
      <c r="H1003" s="83">
        <v>1781.49</v>
      </c>
      <c r="I1003" s="83">
        <v>1781.49</v>
      </c>
      <c r="J1003" s="81" t="s">
        <v>183</v>
      </c>
      <c r="K1003" s="81" t="s">
        <v>184</v>
      </c>
      <c r="L1003" s="81" t="s">
        <v>287</v>
      </c>
      <c r="N1003" s="87"/>
    </row>
    <row r="1004" spans="1:14" x14ac:dyDescent="0.15">
      <c r="A1004" s="80">
        <v>1003</v>
      </c>
      <c r="B1004" s="81" t="s">
        <v>1632</v>
      </c>
      <c r="C1004" s="81" t="s">
        <v>1310</v>
      </c>
      <c r="D1004" s="81" t="s">
        <v>267</v>
      </c>
      <c r="E1004" s="81" t="s">
        <v>929</v>
      </c>
      <c r="F1004" s="81" t="s">
        <v>269</v>
      </c>
      <c r="G1004" s="82">
        <v>58.02</v>
      </c>
      <c r="H1004" s="83">
        <v>2494.86</v>
      </c>
      <c r="I1004" s="83">
        <v>2494.86</v>
      </c>
      <c r="J1004" s="81" t="s">
        <v>985</v>
      </c>
      <c r="K1004" s="81" t="s">
        <v>187</v>
      </c>
      <c r="L1004" s="81" t="s">
        <v>272</v>
      </c>
    </row>
    <row r="1005" spans="1:14" x14ac:dyDescent="0.15">
      <c r="A1005" s="80">
        <v>1004</v>
      </c>
      <c r="B1005" s="81" t="s">
        <v>1633</v>
      </c>
      <c r="C1005" s="81" t="s">
        <v>1310</v>
      </c>
      <c r="D1005" s="81" t="s">
        <v>267</v>
      </c>
      <c r="E1005" s="81" t="s">
        <v>931</v>
      </c>
      <c r="F1005" s="81" t="s">
        <v>269</v>
      </c>
      <c r="G1005" s="82">
        <v>58.02</v>
      </c>
      <c r="H1005" s="83">
        <v>2494.86</v>
      </c>
      <c r="I1005" s="83">
        <v>2494.86</v>
      </c>
      <c r="J1005" s="81" t="s">
        <v>966</v>
      </c>
      <c r="K1005" s="81" t="s">
        <v>187</v>
      </c>
      <c r="L1005" s="81" t="s">
        <v>272</v>
      </c>
    </row>
    <row r="1006" spans="1:14" x14ac:dyDescent="0.15">
      <c r="A1006" s="80">
        <v>1005</v>
      </c>
      <c r="B1006" s="81" t="s">
        <v>1634</v>
      </c>
      <c r="C1006" s="81" t="s">
        <v>1310</v>
      </c>
      <c r="D1006" s="81" t="s">
        <v>267</v>
      </c>
      <c r="E1006" s="81" t="s">
        <v>933</v>
      </c>
      <c r="F1006" s="81" t="s">
        <v>285</v>
      </c>
      <c r="G1006" s="82">
        <v>41.43</v>
      </c>
      <c r="H1006" s="83">
        <v>1781.49</v>
      </c>
      <c r="I1006" s="83">
        <v>2071.5</v>
      </c>
      <c r="J1006" s="81" t="s">
        <v>185</v>
      </c>
      <c r="K1006" s="81" t="s">
        <v>275</v>
      </c>
      <c r="L1006" s="81" t="s">
        <v>287</v>
      </c>
    </row>
    <row r="1007" spans="1:14" x14ac:dyDescent="0.15">
      <c r="A1007" s="80">
        <v>1006</v>
      </c>
      <c r="B1007" s="81" t="s">
        <v>1635</v>
      </c>
      <c r="C1007" s="81" t="s">
        <v>1310</v>
      </c>
      <c r="D1007" s="81" t="s">
        <v>267</v>
      </c>
      <c r="E1007" s="81" t="s">
        <v>935</v>
      </c>
      <c r="F1007" s="81" t="s">
        <v>285</v>
      </c>
      <c r="G1007" s="82">
        <v>42.07</v>
      </c>
      <c r="H1007" s="83">
        <v>1809.01</v>
      </c>
      <c r="I1007" s="83">
        <v>1809.01</v>
      </c>
      <c r="J1007" s="81" t="s">
        <v>188</v>
      </c>
      <c r="K1007" s="81" t="s">
        <v>275</v>
      </c>
      <c r="L1007" s="81" t="s">
        <v>287</v>
      </c>
    </row>
    <row r="1008" spans="1:14" x14ac:dyDescent="0.15">
      <c r="A1008" s="80">
        <v>1007</v>
      </c>
      <c r="B1008" s="81" t="s">
        <v>1636</v>
      </c>
      <c r="C1008" s="81" t="s">
        <v>1310</v>
      </c>
      <c r="D1008" s="81" t="s">
        <v>267</v>
      </c>
      <c r="E1008" s="81" t="s">
        <v>937</v>
      </c>
      <c r="F1008" s="81" t="s">
        <v>269</v>
      </c>
      <c r="G1008" s="82">
        <v>52.91</v>
      </c>
      <c r="H1008" s="83">
        <v>2275.13</v>
      </c>
      <c r="I1008" s="83">
        <v>2275.13</v>
      </c>
      <c r="J1008" s="81" t="s">
        <v>180</v>
      </c>
      <c r="K1008" s="81" t="s">
        <v>275</v>
      </c>
      <c r="L1008" s="81" t="s">
        <v>276</v>
      </c>
    </row>
    <row r="1009" spans="1:12" x14ac:dyDescent="0.15">
      <c r="A1009" s="80">
        <v>1008</v>
      </c>
      <c r="B1009" s="81" t="s">
        <v>1637</v>
      </c>
      <c r="C1009" s="81" t="s">
        <v>1310</v>
      </c>
      <c r="D1009" s="81" t="s">
        <v>267</v>
      </c>
      <c r="E1009" s="81" t="s">
        <v>939</v>
      </c>
      <c r="F1009" s="81" t="s">
        <v>269</v>
      </c>
      <c r="G1009" s="82">
        <v>52.91</v>
      </c>
      <c r="H1009" s="83">
        <v>2275.13</v>
      </c>
      <c r="I1009" s="83">
        <v>2275.13</v>
      </c>
      <c r="J1009" s="81" t="s">
        <v>181</v>
      </c>
      <c r="K1009" s="81" t="s">
        <v>275</v>
      </c>
      <c r="L1009" s="81" t="s">
        <v>276</v>
      </c>
    </row>
    <row r="1010" spans="1:12" x14ac:dyDescent="0.15">
      <c r="A1010" s="80">
        <v>1009</v>
      </c>
      <c r="B1010" s="81" t="s">
        <v>1638</v>
      </c>
      <c r="C1010" s="81" t="s">
        <v>1310</v>
      </c>
      <c r="D1010" s="81" t="s">
        <v>267</v>
      </c>
      <c r="E1010" s="81" t="s">
        <v>941</v>
      </c>
      <c r="F1010" s="81" t="s">
        <v>269</v>
      </c>
      <c r="G1010" s="82">
        <v>61.95</v>
      </c>
      <c r="H1010" s="83">
        <v>2663.85</v>
      </c>
      <c r="I1010" s="83">
        <v>2663.85</v>
      </c>
      <c r="J1010" s="81" t="s">
        <v>972</v>
      </c>
      <c r="K1010" s="81" t="s">
        <v>291</v>
      </c>
      <c r="L1010" s="81" t="s">
        <v>272</v>
      </c>
    </row>
    <row r="1011" spans="1:12" x14ac:dyDescent="0.15">
      <c r="A1011" s="80">
        <v>1010</v>
      </c>
      <c r="B1011" s="81" t="s">
        <v>1639</v>
      </c>
      <c r="C1011" s="81" t="s">
        <v>1310</v>
      </c>
      <c r="D1011" s="81" t="s">
        <v>267</v>
      </c>
      <c r="E1011" s="81" t="s">
        <v>943</v>
      </c>
      <c r="F1011" s="81" t="s">
        <v>269</v>
      </c>
      <c r="G1011" s="82">
        <v>52.91</v>
      </c>
      <c r="H1011" s="83">
        <v>2275.13</v>
      </c>
      <c r="I1011" s="83">
        <v>2275.13</v>
      </c>
      <c r="J1011" s="81" t="s">
        <v>180</v>
      </c>
      <c r="K1011" s="81" t="s">
        <v>182</v>
      </c>
      <c r="L1011" s="81" t="s">
        <v>276</v>
      </c>
    </row>
    <row r="1012" spans="1:12" x14ac:dyDescent="0.15">
      <c r="A1012" s="80">
        <v>1011</v>
      </c>
      <c r="B1012" s="81" t="s">
        <v>1640</v>
      </c>
      <c r="C1012" s="81" t="s">
        <v>1310</v>
      </c>
      <c r="D1012" s="81" t="s">
        <v>267</v>
      </c>
      <c r="E1012" s="81" t="s">
        <v>945</v>
      </c>
      <c r="F1012" s="81" t="s">
        <v>269</v>
      </c>
      <c r="G1012" s="82">
        <v>52.91</v>
      </c>
      <c r="H1012" s="83">
        <v>2275.13</v>
      </c>
      <c r="I1012" s="83">
        <v>2275.13</v>
      </c>
      <c r="J1012" s="81" t="s">
        <v>181</v>
      </c>
      <c r="K1012" s="81" t="s">
        <v>182</v>
      </c>
      <c r="L1012" s="81" t="s">
        <v>276</v>
      </c>
    </row>
    <row r="1013" spans="1:12" x14ac:dyDescent="0.15">
      <c r="A1013" s="80">
        <v>1012</v>
      </c>
      <c r="B1013" s="81" t="s">
        <v>1641</v>
      </c>
      <c r="C1013" s="81" t="s">
        <v>1310</v>
      </c>
      <c r="D1013" s="81" t="s">
        <v>267</v>
      </c>
      <c r="E1013" s="81" t="s">
        <v>947</v>
      </c>
      <c r="F1013" s="81" t="s">
        <v>269</v>
      </c>
      <c r="G1013" s="82">
        <v>52.91</v>
      </c>
      <c r="H1013" s="83">
        <v>2275.13</v>
      </c>
      <c r="I1013" s="83">
        <v>2275.13</v>
      </c>
      <c r="J1013" s="81" t="s">
        <v>180</v>
      </c>
      <c r="K1013" s="81" t="s">
        <v>182</v>
      </c>
      <c r="L1013" s="81" t="s">
        <v>276</v>
      </c>
    </row>
    <row r="1014" spans="1:12" x14ac:dyDescent="0.15">
      <c r="A1014" s="80">
        <v>1013</v>
      </c>
      <c r="B1014" s="81" t="s">
        <v>1642</v>
      </c>
      <c r="C1014" s="81" t="s">
        <v>1310</v>
      </c>
      <c r="D1014" s="81" t="s">
        <v>267</v>
      </c>
      <c r="E1014" s="81" t="s">
        <v>949</v>
      </c>
      <c r="F1014" s="81" t="s">
        <v>269</v>
      </c>
      <c r="G1014" s="82">
        <v>52.94</v>
      </c>
      <c r="H1014" s="83">
        <v>2276.42</v>
      </c>
      <c r="I1014" s="83">
        <v>2276.42</v>
      </c>
      <c r="J1014" s="81" t="s">
        <v>180</v>
      </c>
      <c r="K1014" s="81" t="s">
        <v>182</v>
      </c>
      <c r="L1014" s="81" t="s">
        <v>276</v>
      </c>
    </row>
    <row r="1015" spans="1:12" x14ac:dyDescent="0.15">
      <c r="A1015" s="80">
        <v>1014</v>
      </c>
      <c r="B1015" s="81" t="s">
        <v>1643</v>
      </c>
      <c r="C1015" s="81" t="s">
        <v>1310</v>
      </c>
      <c r="D1015" s="81" t="s">
        <v>267</v>
      </c>
      <c r="E1015" s="81" t="s">
        <v>951</v>
      </c>
      <c r="F1015" s="81" t="s">
        <v>269</v>
      </c>
      <c r="G1015" s="82">
        <v>52.91</v>
      </c>
      <c r="H1015" s="83">
        <v>2275.13</v>
      </c>
      <c r="I1015" s="83">
        <v>2275.13</v>
      </c>
      <c r="J1015" s="81" t="s">
        <v>181</v>
      </c>
      <c r="K1015" s="81" t="s">
        <v>182</v>
      </c>
      <c r="L1015" s="81" t="s">
        <v>276</v>
      </c>
    </row>
    <row r="1016" spans="1:12" x14ac:dyDescent="0.15">
      <c r="A1016" s="80">
        <v>1015</v>
      </c>
      <c r="B1016" s="81" t="s">
        <v>1644</v>
      </c>
      <c r="C1016" s="81" t="s">
        <v>1310</v>
      </c>
      <c r="D1016" s="81" t="s">
        <v>267</v>
      </c>
      <c r="E1016" s="81" t="s">
        <v>953</v>
      </c>
      <c r="F1016" s="81" t="s">
        <v>269</v>
      </c>
      <c r="G1016" s="82">
        <v>61.95</v>
      </c>
      <c r="H1016" s="83">
        <v>2663.85</v>
      </c>
      <c r="I1016" s="83">
        <v>2663.85</v>
      </c>
      <c r="J1016" s="81" t="s">
        <v>979</v>
      </c>
      <c r="K1016" s="81" t="s">
        <v>298</v>
      </c>
      <c r="L1016" s="81" t="s">
        <v>272</v>
      </c>
    </row>
    <row r="1017" spans="1:12" x14ac:dyDescent="0.15">
      <c r="A1017" s="80">
        <v>1016</v>
      </c>
      <c r="B1017" s="81" t="s">
        <v>1645</v>
      </c>
      <c r="C1017" s="81" t="s">
        <v>1310</v>
      </c>
      <c r="D1017" s="81" t="s">
        <v>267</v>
      </c>
      <c r="E1017" s="81" t="s">
        <v>955</v>
      </c>
      <c r="F1017" s="81" t="s">
        <v>269</v>
      </c>
      <c r="G1017" s="82">
        <v>52.91</v>
      </c>
      <c r="H1017" s="83">
        <v>2275.13</v>
      </c>
      <c r="I1017" s="83">
        <v>2275.13</v>
      </c>
      <c r="J1017" s="81" t="s">
        <v>180</v>
      </c>
      <c r="K1017" s="81" t="s">
        <v>184</v>
      </c>
      <c r="L1017" s="81" t="s">
        <v>276</v>
      </c>
    </row>
    <row r="1018" spans="1:12" x14ac:dyDescent="0.15">
      <c r="A1018" s="80">
        <v>1017</v>
      </c>
      <c r="B1018" s="81" t="s">
        <v>1646</v>
      </c>
      <c r="C1018" s="81" t="s">
        <v>1310</v>
      </c>
      <c r="D1018" s="81" t="s">
        <v>267</v>
      </c>
      <c r="E1018" s="81" t="s">
        <v>957</v>
      </c>
      <c r="F1018" s="81" t="s">
        <v>269</v>
      </c>
      <c r="G1018" s="82">
        <v>52.91</v>
      </c>
      <c r="H1018" s="83">
        <v>2275.13</v>
      </c>
      <c r="I1018" s="83">
        <v>2275.13</v>
      </c>
      <c r="J1018" s="81" t="s">
        <v>181</v>
      </c>
      <c r="K1018" s="81" t="s">
        <v>184</v>
      </c>
      <c r="L1018" s="81" t="s">
        <v>276</v>
      </c>
    </row>
    <row r="1019" spans="1:12" x14ac:dyDescent="0.15">
      <c r="A1019" s="80">
        <v>1018</v>
      </c>
      <c r="B1019" s="81" t="s">
        <v>1647</v>
      </c>
      <c r="C1019" s="81" t="s">
        <v>1310</v>
      </c>
      <c r="D1019" s="81" t="s">
        <v>267</v>
      </c>
      <c r="E1019" s="81" t="s">
        <v>959</v>
      </c>
      <c r="F1019" s="81" t="s">
        <v>285</v>
      </c>
      <c r="G1019" s="82">
        <v>42.07</v>
      </c>
      <c r="H1019" s="83">
        <v>1809.01</v>
      </c>
      <c r="I1019" s="83">
        <v>1809.01</v>
      </c>
      <c r="J1019" s="81" t="s">
        <v>186</v>
      </c>
      <c r="K1019" s="81" t="s">
        <v>184</v>
      </c>
      <c r="L1019" s="81" t="s">
        <v>287</v>
      </c>
    </row>
    <row r="1020" spans="1:12" x14ac:dyDescent="0.15">
      <c r="A1020" s="80">
        <v>1019</v>
      </c>
      <c r="B1020" s="81" t="s">
        <v>1648</v>
      </c>
      <c r="C1020" s="81" t="s">
        <v>1310</v>
      </c>
      <c r="D1020" s="81" t="s">
        <v>267</v>
      </c>
      <c r="E1020" s="81" t="s">
        <v>961</v>
      </c>
      <c r="F1020" s="81" t="s">
        <v>285</v>
      </c>
      <c r="G1020" s="82">
        <v>41.43</v>
      </c>
      <c r="H1020" s="83">
        <v>1781.49</v>
      </c>
      <c r="I1020" s="83">
        <v>1781.49</v>
      </c>
      <c r="J1020" s="81" t="s">
        <v>183</v>
      </c>
      <c r="K1020" s="81" t="s">
        <v>184</v>
      </c>
      <c r="L1020" s="81" t="s">
        <v>287</v>
      </c>
    </row>
    <row r="1021" spans="1:12" x14ac:dyDescent="0.15">
      <c r="A1021" s="80">
        <v>1020</v>
      </c>
      <c r="B1021" s="81" t="s">
        <v>1649</v>
      </c>
      <c r="C1021" s="81" t="s">
        <v>1310</v>
      </c>
      <c r="D1021" s="81" t="s">
        <v>267</v>
      </c>
      <c r="E1021" s="81" t="s">
        <v>963</v>
      </c>
      <c r="F1021" s="81" t="s">
        <v>269</v>
      </c>
      <c r="G1021" s="82">
        <v>58.02</v>
      </c>
      <c r="H1021" s="83">
        <v>2494.86</v>
      </c>
      <c r="I1021" s="83">
        <v>2494.86</v>
      </c>
      <c r="J1021" s="81" t="s">
        <v>985</v>
      </c>
      <c r="K1021" s="81" t="s">
        <v>187</v>
      </c>
      <c r="L1021" s="81" t="s">
        <v>272</v>
      </c>
    </row>
    <row r="1022" spans="1:12" x14ac:dyDescent="0.15">
      <c r="G1022" s="91">
        <f>SUM(G2:G1021)</f>
        <v>51698.800000000345</v>
      </c>
    </row>
  </sheetData>
  <mergeCells count="2">
    <mergeCell ref="R4:R7"/>
    <mergeCell ref="R8:R15"/>
  </mergeCells>
  <phoneticPr fontId="1"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Normal="100" workbookViewId="0">
      <selection activeCell="D3" sqref="D3"/>
    </sheetView>
  </sheetViews>
  <sheetFormatPr defaultColWidth="22.875" defaultRowHeight="13.5" x14ac:dyDescent="0.15"/>
  <cols>
    <col min="1" max="2" width="22.875" style="5"/>
    <col min="3" max="3" width="15.5" style="5" customWidth="1"/>
    <col min="4" max="4" width="38.375" style="5" customWidth="1"/>
    <col min="5" max="16384" width="22.875" style="5"/>
  </cols>
  <sheetData>
    <row r="1" spans="1:6" x14ac:dyDescent="0.15">
      <c r="A1" s="56" t="s">
        <v>78</v>
      </c>
      <c r="B1" s="56" t="s">
        <v>79</v>
      </c>
      <c r="C1" s="56" t="s">
        <v>80</v>
      </c>
      <c r="D1" s="56" t="s">
        <v>81</v>
      </c>
    </row>
    <row r="2" spans="1:6" ht="90.75" customHeight="1" x14ac:dyDescent="0.15">
      <c r="A2" s="57">
        <v>1</v>
      </c>
      <c r="B2" s="56" t="s">
        <v>82</v>
      </c>
      <c r="C2" s="112">
        <f>F2</f>
        <v>8274631</v>
      </c>
      <c r="D2" s="58" t="s">
        <v>1708</v>
      </c>
      <c r="E2" s="5">
        <v>496477859.25999999</v>
      </c>
      <c r="F2" s="5">
        <f>ROUND(E2/60,0)</f>
        <v>8274631</v>
      </c>
    </row>
    <row r="3" spans="1:6" ht="35.1" customHeight="1" x14ac:dyDescent="0.15">
      <c r="A3" s="57">
        <v>2</v>
      </c>
      <c r="B3" s="56" t="s">
        <v>83</v>
      </c>
      <c r="C3" s="57">
        <f>C4+C5+C6</f>
        <v>4079048</v>
      </c>
      <c r="D3" s="59" t="s">
        <v>84</v>
      </c>
    </row>
    <row r="4" spans="1:6" ht="83.25" customHeight="1" x14ac:dyDescent="0.15">
      <c r="A4" s="57">
        <v>2.1</v>
      </c>
      <c r="B4" s="56" t="s">
        <v>85</v>
      </c>
      <c r="C4" s="57">
        <f>ROUND((2220+1000)*1.5%*E4,0)</f>
        <v>2497052</v>
      </c>
      <c r="D4" s="60" t="s">
        <v>1704</v>
      </c>
      <c r="E4" s="111">
        <f>系统读取表!B1</f>
        <v>51698.800000000345</v>
      </c>
      <c r="F4" s="5">
        <f>E4*(2220+1000)*1.5%</f>
        <v>2497052.0400000163</v>
      </c>
    </row>
    <row r="5" spans="1:6" ht="49.5" customHeight="1" x14ac:dyDescent="0.15">
      <c r="A5" s="57">
        <v>2.2000000000000002</v>
      </c>
      <c r="B5" s="56" t="s">
        <v>86</v>
      </c>
      <c r="C5" s="57">
        <f>ROUND(E5,0)</f>
        <v>37236</v>
      </c>
      <c r="D5" s="60" t="s">
        <v>1706</v>
      </c>
      <c r="E5" s="5">
        <v>37235.839999999997</v>
      </c>
    </row>
    <row r="6" spans="1:6" ht="35.1" customHeight="1" x14ac:dyDescent="0.15">
      <c r="A6" s="57">
        <v>2.2999999999999998</v>
      </c>
      <c r="B6" s="56" t="s">
        <v>87</v>
      </c>
      <c r="C6" s="112">
        <f>ROUND(F6,0)</f>
        <v>1544760</v>
      </c>
      <c r="D6" s="58" t="s">
        <v>1705</v>
      </c>
      <c r="E6" s="5">
        <v>2.4900000000000002</v>
      </c>
      <c r="F6" s="5">
        <f>E6*E4*12</f>
        <v>1544760.1440000106</v>
      </c>
    </row>
    <row r="7" spans="1:6" ht="35.1" customHeight="1" x14ac:dyDescent="0.15">
      <c r="A7" s="57">
        <v>3</v>
      </c>
      <c r="B7" s="56" t="s">
        <v>88</v>
      </c>
      <c r="C7" s="57">
        <f>C8+C9+C10</f>
        <v>1139888</v>
      </c>
      <c r="D7" s="59" t="s">
        <v>89</v>
      </c>
    </row>
    <row r="8" spans="1:6" ht="36.75" customHeight="1" x14ac:dyDescent="0.15">
      <c r="A8" s="57">
        <v>3.1</v>
      </c>
      <c r="B8" s="56" t="s">
        <v>90</v>
      </c>
      <c r="C8" s="57">
        <f>F8</f>
        <v>769278</v>
      </c>
      <c r="D8" s="58" t="s">
        <v>1703</v>
      </c>
      <c r="E8" s="5">
        <f>ROUND(比较法!C27*系统读取表!B1*12,0)</f>
        <v>38463907</v>
      </c>
      <c r="F8" s="5">
        <f>ROUND(E8*0.02,0)</f>
        <v>769278</v>
      </c>
    </row>
    <row r="9" spans="1:6" ht="38.25" customHeight="1" x14ac:dyDescent="0.15">
      <c r="A9" s="57">
        <v>3.2</v>
      </c>
      <c r="B9" s="56" t="s">
        <v>91</v>
      </c>
      <c r="C9" s="57">
        <v>0</v>
      </c>
      <c r="D9" s="58" t="s">
        <v>171</v>
      </c>
    </row>
    <row r="10" spans="1:6" ht="51.75" customHeight="1" x14ac:dyDescent="0.15">
      <c r="A10" s="57">
        <v>3.3</v>
      </c>
      <c r="B10" s="56" t="s">
        <v>92</v>
      </c>
      <c r="C10" s="112">
        <f>ROUND((C2+C3)*3%,0)</f>
        <v>370610</v>
      </c>
      <c r="D10" s="58" t="s">
        <v>1707</v>
      </c>
    </row>
    <row r="11" spans="1:6" x14ac:dyDescent="0.15">
      <c r="A11" s="57">
        <v>4</v>
      </c>
      <c r="B11" s="56" t="s">
        <v>93</v>
      </c>
      <c r="C11" s="112">
        <f>C2+C3+C7</f>
        <v>13493567</v>
      </c>
      <c r="D11" s="59" t="s">
        <v>94</v>
      </c>
    </row>
    <row r="12" spans="1:6" x14ac:dyDescent="0.15">
      <c r="A12" s="57">
        <v>5</v>
      </c>
      <c r="B12" s="56" t="s">
        <v>95</v>
      </c>
      <c r="C12" s="112">
        <f>ROUND(C11/E4/12,0)</f>
        <v>22</v>
      </c>
      <c r="D12" s="59" t="s">
        <v>167</v>
      </c>
    </row>
  </sheetData>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x14ac:dyDescent="0.15"/>
  <cols>
    <col min="1" max="1" width="24.375" style="5" customWidth="1"/>
    <col min="2" max="16384" width="14.625" style="5"/>
  </cols>
  <sheetData>
    <row r="1" spans="1:9" ht="16.5" x14ac:dyDescent="0.15">
      <c r="A1" s="1" t="s">
        <v>0</v>
      </c>
      <c r="B1" s="2">
        <f>房屋明细!G1022</f>
        <v>51698.800000000345</v>
      </c>
      <c r="C1" s="3"/>
      <c r="D1" s="3"/>
      <c r="E1" s="3"/>
      <c r="F1" s="3"/>
      <c r="G1" s="4"/>
    </row>
    <row r="2" spans="1:9" ht="16.5" x14ac:dyDescent="0.15">
      <c r="A2" s="1" t="s">
        <v>1</v>
      </c>
      <c r="B2" s="1">
        <f>SUM(C14:C23)</f>
        <v>0</v>
      </c>
      <c r="C2" s="3"/>
      <c r="D2" s="3"/>
      <c r="E2" s="3"/>
      <c r="F2" s="3"/>
      <c r="G2" s="4"/>
    </row>
    <row r="3" spans="1:9" ht="16.5" x14ac:dyDescent="0.15">
      <c r="A3" s="1" t="s">
        <v>2</v>
      </c>
      <c r="B3" s="6">
        <v>44317</v>
      </c>
      <c r="C3" s="3"/>
      <c r="D3" s="3"/>
      <c r="E3" s="3"/>
      <c r="F3" s="3"/>
      <c r="G3" s="4"/>
    </row>
    <row r="4" spans="1:9" ht="33" x14ac:dyDescent="0.15">
      <c r="A4" s="1" t="s">
        <v>3</v>
      </c>
      <c r="B4" s="1" t="s">
        <v>4</v>
      </c>
      <c r="C4" s="1" t="s">
        <v>5</v>
      </c>
      <c r="D4" s="1" t="s">
        <v>6</v>
      </c>
      <c r="E4" s="3"/>
      <c r="F4" s="4"/>
      <c r="G4" s="4"/>
    </row>
    <row r="5" spans="1:9" ht="16.5" x14ac:dyDescent="0.15">
      <c r="A5" s="1" t="s">
        <v>7</v>
      </c>
      <c r="B5" s="1">
        <f>SUM(D14:D23)</f>
        <v>258494.00000000172</v>
      </c>
      <c r="C5" s="1">
        <f>ROUND(B5*10000/$B$1,0)</f>
        <v>50000</v>
      </c>
      <c r="D5" s="1" t="e">
        <f>ROUND(B5*10000/$B$2,0)</f>
        <v>#DIV/0!</v>
      </c>
      <c r="E5" s="3"/>
      <c r="F5" s="4"/>
      <c r="G5" s="4"/>
    </row>
    <row r="6" spans="1:9" ht="16.5" x14ac:dyDescent="0.15">
      <c r="A6" s="1" t="s">
        <v>8</v>
      </c>
      <c r="B6" s="1">
        <f>SUM(D14:D23)</f>
        <v>258494.00000000172</v>
      </c>
      <c r="C6" s="1">
        <f>ROUND(B6*10000/$B$1,0)</f>
        <v>50000</v>
      </c>
      <c r="D6" s="1" t="e">
        <f>ROUND(B6*10000/$B$2,0)</f>
        <v>#DIV/0!</v>
      </c>
      <c r="E6" s="3"/>
      <c r="F6" s="4"/>
      <c r="G6" s="4"/>
    </row>
    <row r="7" spans="1:9" ht="16.5" x14ac:dyDescent="0.15">
      <c r="A7" s="1" t="s">
        <v>9</v>
      </c>
      <c r="B7" s="1">
        <f>B5</f>
        <v>258494.00000000172</v>
      </c>
      <c r="C7" s="1">
        <f>ROUND(B7*10000/$B$1,0)</f>
        <v>50000</v>
      </c>
      <c r="D7" s="1" t="e">
        <f>ROUND(B7*10000/$B$2,0)</f>
        <v>#DIV/0!</v>
      </c>
      <c r="E7" s="3"/>
      <c r="F7" s="4"/>
      <c r="G7" s="4"/>
    </row>
    <row r="8" spans="1:9" ht="16.5" x14ac:dyDescent="0.15">
      <c r="A8" s="1" t="s">
        <v>10</v>
      </c>
      <c r="B8" s="1">
        <f>B5</f>
        <v>258494.00000000172</v>
      </c>
      <c r="C8" s="1">
        <f>ROUND(B8*10000/$B$1,0)</f>
        <v>50000</v>
      </c>
      <c r="D8" s="1" t="e">
        <f>ROUND(B8*10000/$B$2,0)</f>
        <v>#DIV/0!</v>
      </c>
      <c r="E8" s="3"/>
      <c r="F8" s="4"/>
      <c r="G8" s="4"/>
    </row>
    <row r="9" spans="1:9" ht="16.5" x14ac:dyDescent="0.15">
      <c r="A9" s="1" t="s">
        <v>11</v>
      </c>
      <c r="B9" s="7">
        <f>B5</f>
        <v>258494.00000000172</v>
      </c>
      <c r="C9" s="3"/>
      <c r="D9" s="3"/>
      <c r="E9" s="3"/>
      <c r="F9" s="4"/>
      <c r="G9" s="4"/>
    </row>
    <row r="10" spans="1:9" ht="16.5" x14ac:dyDescent="0.15">
      <c r="A10" s="1" t="s">
        <v>12</v>
      </c>
      <c r="B10" s="7">
        <f>B5</f>
        <v>258494.00000000172</v>
      </c>
      <c r="C10" s="3"/>
      <c r="D10" s="3"/>
      <c r="E10" s="3"/>
      <c r="F10" s="4"/>
      <c r="G10" s="4"/>
    </row>
    <row r="11" spans="1:9" ht="16.5" x14ac:dyDescent="0.15">
      <c r="A11" s="1" t="s">
        <v>13</v>
      </c>
      <c r="B11" s="7">
        <f>B5</f>
        <v>258494.00000000172</v>
      </c>
      <c r="C11" s="3"/>
      <c r="D11" s="3"/>
      <c r="E11" s="3"/>
      <c r="F11" s="4"/>
      <c r="G11" s="4"/>
    </row>
    <row r="12" spans="1:9" ht="16.5" x14ac:dyDescent="0.15">
      <c r="A12" s="3"/>
      <c r="B12" s="3"/>
      <c r="C12" s="3"/>
      <c r="D12" s="3"/>
      <c r="E12" s="3"/>
      <c r="F12" s="4"/>
      <c r="G12" s="4"/>
    </row>
    <row r="13" spans="1:9" ht="33" x14ac:dyDescent="0.15">
      <c r="A13" s="8" t="s">
        <v>14</v>
      </c>
      <c r="B13" s="9" t="s">
        <v>0</v>
      </c>
      <c r="C13" s="9" t="s">
        <v>1</v>
      </c>
      <c r="D13" s="9" t="s">
        <v>15</v>
      </c>
      <c r="E13" s="1" t="s">
        <v>5</v>
      </c>
      <c r="F13" s="1" t="s">
        <v>6</v>
      </c>
      <c r="G13" s="9" t="s">
        <v>16</v>
      </c>
      <c r="H13" s="9" t="s">
        <v>17</v>
      </c>
      <c r="I13" s="9" t="s">
        <v>18</v>
      </c>
    </row>
    <row r="14" spans="1:9" ht="16.5" x14ac:dyDescent="0.15">
      <c r="A14" s="10" t="s">
        <v>19</v>
      </c>
      <c r="B14" s="9">
        <f>B1</f>
        <v>51698.800000000345</v>
      </c>
      <c r="C14" s="9">
        <v>0</v>
      </c>
      <c r="D14" s="9">
        <f>B14*E14/10000</f>
        <v>258494.00000000172</v>
      </c>
      <c r="E14" s="9">
        <v>50000</v>
      </c>
      <c r="F14" s="9" t="e">
        <f>ROUND(D14*10000/C14,0)</f>
        <v>#DIV/0!</v>
      </c>
      <c r="G14" s="9">
        <v>0</v>
      </c>
      <c r="H14" s="9">
        <v>0</v>
      </c>
      <c r="I14" s="9">
        <v>0</v>
      </c>
    </row>
    <row r="15" spans="1:9" ht="16.5" x14ac:dyDescent="0.15">
      <c r="A15" s="11" t="s">
        <v>20</v>
      </c>
      <c r="B15" s="12"/>
      <c r="C15" s="12"/>
      <c r="D15" s="12"/>
      <c r="E15" s="9" t="e">
        <f t="shared" ref="E15:E23" si="0">ROUND(D15*10000/B15,0)</f>
        <v>#DIV/0!</v>
      </c>
      <c r="F15" s="9" t="e">
        <f t="shared" ref="F15:F23" si="1">ROUND(D15*10000/C15,0)</f>
        <v>#DIV/0!</v>
      </c>
      <c r="G15" s="13"/>
      <c r="H15" s="13"/>
      <c r="I15" s="12"/>
    </row>
    <row r="16" spans="1:9" ht="16.5" x14ac:dyDescent="0.15">
      <c r="A16" s="11" t="s">
        <v>21</v>
      </c>
      <c r="B16" s="12"/>
      <c r="C16" s="12"/>
      <c r="D16" s="12"/>
      <c r="E16" s="9" t="e">
        <f t="shared" si="0"/>
        <v>#DIV/0!</v>
      </c>
      <c r="F16" s="9" t="e">
        <f t="shared" si="1"/>
        <v>#DIV/0!</v>
      </c>
      <c r="G16" s="13"/>
      <c r="H16" s="13"/>
      <c r="I16" s="12"/>
    </row>
    <row r="17" spans="1:9" ht="16.5" x14ac:dyDescent="0.15">
      <c r="A17" s="11" t="s">
        <v>22</v>
      </c>
      <c r="B17" s="12"/>
      <c r="C17" s="12"/>
      <c r="D17" s="12"/>
      <c r="E17" s="9" t="e">
        <f t="shared" si="0"/>
        <v>#DIV/0!</v>
      </c>
      <c r="F17" s="9" t="e">
        <f t="shared" si="1"/>
        <v>#DIV/0!</v>
      </c>
      <c r="G17" s="13"/>
      <c r="H17" s="13"/>
      <c r="I17" s="12"/>
    </row>
    <row r="18" spans="1:9" ht="16.5" x14ac:dyDescent="0.15">
      <c r="A18" s="11" t="s">
        <v>23</v>
      </c>
      <c r="B18" s="12"/>
      <c r="C18" s="12"/>
      <c r="D18" s="12"/>
      <c r="E18" s="9" t="e">
        <f t="shared" si="0"/>
        <v>#DIV/0!</v>
      </c>
      <c r="F18" s="9" t="e">
        <f t="shared" si="1"/>
        <v>#DIV/0!</v>
      </c>
      <c r="G18" s="12"/>
      <c r="H18" s="12"/>
      <c r="I18" s="12"/>
    </row>
    <row r="19" spans="1:9" ht="16.5" x14ac:dyDescent="0.15">
      <c r="A19" s="11" t="s">
        <v>24</v>
      </c>
      <c r="B19" s="12"/>
      <c r="C19" s="12"/>
      <c r="D19" s="12"/>
      <c r="E19" s="9" t="e">
        <f t="shared" si="0"/>
        <v>#DIV/0!</v>
      </c>
      <c r="F19" s="9" t="e">
        <f t="shared" si="1"/>
        <v>#DIV/0!</v>
      </c>
      <c r="G19" s="12"/>
      <c r="H19" s="12"/>
      <c r="I19" s="12"/>
    </row>
    <row r="20" spans="1:9" ht="16.5" x14ac:dyDescent="0.15">
      <c r="A20" s="11" t="s">
        <v>25</v>
      </c>
      <c r="B20" s="12"/>
      <c r="C20" s="12"/>
      <c r="D20" s="12"/>
      <c r="E20" s="9" t="e">
        <f t="shared" si="0"/>
        <v>#DIV/0!</v>
      </c>
      <c r="F20" s="9" t="e">
        <f t="shared" si="1"/>
        <v>#DIV/0!</v>
      </c>
      <c r="G20" s="12"/>
      <c r="H20" s="12"/>
      <c r="I20" s="12"/>
    </row>
    <row r="21" spans="1:9" ht="16.5" x14ac:dyDescent="0.15">
      <c r="A21" s="11" t="s">
        <v>26</v>
      </c>
      <c r="B21" s="12"/>
      <c r="C21" s="12"/>
      <c r="D21" s="12"/>
      <c r="E21" s="9" t="e">
        <f t="shared" si="0"/>
        <v>#DIV/0!</v>
      </c>
      <c r="F21" s="9" t="e">
        <f t="shared" si="1"/>
        <v>#DIV/0!</v>
      </c>
      <c r="G21" s="12"/>
      <c r="H21" s="12"/>
      <c r="I21" s="12"/>
    </row>
    <row r="22" spans="1:9" ht="16.5" x14ac:dyDescent="0.15">
      <c r="A22" s="11" t="s">
        <v>27</v>
      </c>
      <c r="B22" s="12"/>
      <c r="C22" s="12"/>
      <c r="D22" s="12"/>
      <c r="E22" s="9" t="e">
        <f t="shared" si="0"/>
        <v>#DIV/0!</v>
      </c>
      <c r="F22" s="9" t="e">
        <f t="shared" si="1"/>
        <v>#DIV/0!</v>
      </c>
      <c r="G22" s="12"/>
      <c r="H22" s="12"/>
      <c r="I22" s="12"/>
    </row>
    <row r="23" spans="1:9" ht="16.5" x14ac:dyDescent="0.1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1"/>
  <sheetViews>
    <sheetView zoomScale="90" zoomScaleNormal="90" workbookViewId="0">
      <selection activeCell="H27" sqref="H27"/>
    </sheetView>
  </sheetViews>
  <sheetFormatPr defaultColWidth="9" defaultRowHeight="14.25" x14ac:dyDescent="0.1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1" width="9" style="27"/>
    <col min="12" max="12" width="9" style="62"/>
    <col min="13" max="16384" width="9" style="27"/>
  </cols>
  <sheetData>
    <row r="1" spans="1:12" x14ac:dyDescent="0.15">
      <c r="B1" s="26" t="s">
        <v>96</v>
      </c>
      <c r="F1" s="26">
        <v>12</v>
      </c>
    </row>
    <row r="2" spans="1:12" x14ac:dyDescent="0.15">
      <c r="B2" s="28" t="s">
        <v>97</v>
      </c>
      <c r="C2" s="139" t="str">
        <f>中指数据!C5</f>
        <v>富力·又一城</v>
      </c>
      <c r="D2" s="140"/>
      <c r="E2" s="29"/>
    </row>
    <row r="3" spans="1:12" x14ac:dyDescent="0.15">
      <c r="A3" s="30" t="str">
        <f>[3]富润家园数据!A4</f>
        <v>时间</v>
      </c>
      <c r="B3" s="31" t="s">
        <v>98</v>
      </c>
      <c r="C3" s="31" t="s">
        <v>99</v>
      </c>
      <c r="D3" s="31" t="str">
        <f>[3]富润家园数据!D4</f>
        <v>估价机构样本小区数据</v>
      </c>
      <c r="E3" s="31" t="str">
        <f>[3]富润家园数据!E4</f>
        <v>样本数量</v>
      </c>
      <c r="F3" s="30" t="str">
        <f>[3]富润家园数据!F4</f>
        <v>租金平均单价（元/平方米·月）</v>
      </c>
    </row>
    <row r="4" spans="1:12" x14ac:dyDescent="0.15">
      <c r="A4" s="137" t="s">
        <v>1682</v>
      </c>
      <c r="B4" s="32">
        <v>43922</v>
      </c>
      <c r="C4" s="31">
        <v>1</v>
      </c>
      <c r="D4" s="34" t="s">
        <v>1700</v>
      </c>
      <c r="E4" s="143">
        <f>SUM(C4:C5)</f>
        <v>3</v>
      </c>
      <c r="F4" s="137">
        <f>ROUND(AVERAGE(D4:D6),2)</f>
        <v>70.900000000000006</v>
      </c>
    </row>
    <row r="5" spans="1:12" x14ac:dyDescent="0.15">
      <c r="A5" s="142"/>
      <c r="B5" s="32">
        <v>43952</v>
      </c>
      <c r="C5" s="31">
        <v>2</v>
      </c>
      <c r="D5" s="34">
        <f>中指数据!AT5</f>
        <v>71.900000000000006</v>
      </c>
      <c r="E5" s="144"/>
      <c r="F5" s="138"/>
    </row>
    <row r="6" spans="1:12" x14ac:dyDescent="0.15">
      <c r="A6" s="142"/>
      <c r="B6" s="32">
        <v>43983</v>
      </c>
      <c r="C6" s="31">
        <v>3</v>
      </c>
      <c r="D6" s="34">
        <f>中指数据!AP5</f>
        <v>69.89</v>
      </c>
      <c r="E6" s="144"/>
      <c r="F6" s="141">
        <f>AVERAGE(D7:D9)</f>
        <v>70.983333333333334</v>
      </c>
      <c r="G6" s="35"/>
      <c r="H6" s="36" t="s">
        <v>100</v>
      </c>
      <c r="I6" s="36" t="s">
        <v>101</v>
      </c>
      <c r="J6" s="37" t="s">
        <v>102</v>
      </c>
    </row>
    <row r="7" spans="1:12" x14ac:dyDescent="0.15">
      <c r="A7" s="137" t="s">
        <v>1683</v>
      </c>
      <c r="B7" s="32">
        <v>44013</v>
      </c>
      <c r="C7" s="31">
        <v>1</v>
      </c>
      <c r="D7" s="34">
        <f>中指数据!AL5</f>
        <v>70.540000000000006</v>
      </c>
      <c r="E7" s="144">
        <f>SUM(C7:C9)</f>
        <v>3</v>
      </c>
      <c r="F7" s="141"/>
      <c r="G7" s="35" t="s">
        <v>103</v>
      </c>
      <c r="H7" s="38">
        <f>F17</f>
        <v>70.209999999999994</v>
      </c>
      <c r="I7" s="39"/>
      <c r="J7" s="145">
        <f>SUM(H7:H9)/3</f>
        <v>70.436666666666653</v>
      </c>
    </row>
    <row r="8" spans="1:12" x14ac:dyDescent="0.15">
      <c r="A8" s="142"/>
      <c r="B8" s="32">
        <v>44044</v>
      </c>
      <c r="C8" s="31">
        <v>1</v>
      </c>
      <c r="D8" s="34">
        <f>中指数据!AH5</f>
        <v>70.14</v>
      </c>
      <c r="E8" s="144"/>
      <c r="F8" s="141"/>
      <c r="G8" s="35" t="s">
        <v>104</v>
      </c>
      <c r="H8" s="38">
        <f>F34</f>
        <v>69.44</v>
      </c>
      <c r="I8" s="39"/>
      <c r="J8" s="145"/>
      <c r="K8" s="61" t="s">
        <v>169</v>
      </c>
      <c r="L8" s="62">
        <v>2.2000000000000002</v>
      </c>
    </row>
    <row r="9" spans="1:12" x14ac:dyDescent="0.15">
      <c r="A9" s="142"/>
      <c r="B9" s="32">
        <v>44075</v>
      </c>
      <c r="C9" s="31">
        <v>1</v>
      </c>
      <c r="D9" s="34">
        <f>中指数据!AD5</f>
        <v>72.27</v>
      </c>
      <c r="E9" s="144"/>
      <c r="F9" s="141">
        <f>AVERAGE(D10:D12)</f>
        <v>68.096666666666678</v>
      </c>
      <c r="G9" s="40" t="s">
        <v>105</v>
      </c>
      <c r="H9" s="41">
        <f>F51</f>
        <v>71.66</v>
      </c>
      <c r="I9" s="39"/>
      <c r="J9" s="145"/>
    </row>
    <row r="10" spans="1:12" x14ac:dyDescent="0.15">
      <c r="A10" s="137" t="s">
        <v>1684</v>
      </c>
      <c r="B10" s="32">
        <v>44105</v>
      </c>
      <c r="C10" s="31">
        <v>2</v>
      </c>
      <c r="D10" s="34">
        <f>中指数据!Z5</f>
        <v>68.48</v>
      </c>
      <c r="E10" s="144">
        <f>SUM(C10:C12)</f>
        <v>7</v>
      </c>
      <c r="F10" s="141"/>
    </row>
    <row r="11" spans="1:12" x14ac:dyDescent="0.15">
      <c r="A11" s="142"/>
      <c r="B11" s="32">
        <v>44136</v>
      </c>
      <c r="C11" s="31">
        <v>3</v>
      </c>
      <c r="D11" s="34">
        <f>中指数据!V5</f>
        <v>69.02</v>
      </c>
      <c r="E11" s="144"/>
      <c r="F11" s="141"/>
    </row>
    <row r="12" spans="1:12" x14ac:dyDescent="0.15">
      <c r="A12" s="142"/>
      <c r="B12" s="32">
        <v>44166</v>
      </c>
      <c r="C12" s="31">
        <v>2</v>
      </c>
      <c r="D12" s="34">
        <f>中指数据!R5</f>
        <v>66.790000000000006</v>
      </c>
      <c r="E12" s="144"/>
      <c r="F12" s="141">
        <f>AVERAGE(D13:D15)</f>
        <v>70.866666666666674</v>
      </c>
    </row>
    <row r="13" spans="1:12" x14ac:dyDescent="0.15">
      <c r="A13" s="142" t="s">
        <v>172</v>
      </c>
      <c r="B13" s="32">
        <v>44197</v>
      </c>
      <c r="C13" s="31">
        <v>2</v>
      </c>
      <c r="D13" s="34">
        <f>中指数据!N5</f>
        <v>70.53</v>
      </c>
      <c r="E13" s="144">
        <f>SUM(C13:C15)</f>
        <v>7</v>
      </c>
      <c r="F13" s="141"/>
    </row>
    <row r="14" spans="1:12" x14ac:dyDescent="0.15">
      <c r="A14" s="142"/>
      <c r="B14" s="32">
        <v>44228</v>
      </c>
      <c r="C14" s="31">
        <v>3</v>
      </c>
      <c r="D14" s="34">
        <f>中指数据!J5</f>
        <v>73.930000000000007</v>
      </c>
      <c r="E14" s="144"/>
      <c r="F14" s="141"/>
    </row>
    <row r="15" spans="1:12" x14ac:dyDescent="0.15">
      <c r="A15" s="142"/>
      <c r="B15" s="32">
        <v>44256</v>
      </c>
      <c r="C15" s="67">
        <v>2</v>
      </c>
      <c r="D15" s="34">
        <f>中指数据!F5</f>
        <v>68.14</v>
      </c>
      <c r="E15" s="144"/>
      <c r="F15" s="149">
        <f>D16</f>
        <v>0</v>
      </c>
    </row>
    <row r="16" spans="1:12" x14ac:dyDescent="0.15">
      <c r="A16" s="99" t="s">
        <v>1685</v>
      </c>
      <c r="B16" s="32">
        <v>44287</v>
      </c>
      <c r="C16" s="67">
        <v>2</v>
      </c>
      <c r="D16" s="69">
        <v>0</v>
      </c>
      <c r="E16" s="100"/>
      <c r="F16" s="150"/>
    </row>
    <row r="17" spans="1:10" x14ac:dyDescent="0.15">
      <c r="A17" s="146" t="s">
        <v>106</v>
      </c>
      <c r="B17" s="147"/>
      <c r="C17" s="147"/>
      <c r="D17" s="147"/>
      <c r="E17" s="148"/>
      <c r="F17" s="42">
        <f>ROUND(AVERAGE(F4:F14),2)</f>
        <v>70.209999999999994</v>
      </c>
    </row>
    <row r="18" spans="1:10" x14ac:dyDescent="0.15">
      <c r="J18" s="27">
        <f>47.98*1.2</f>
        <v>57.575999999999993</v>
      </c>
    </row>
    <row r="19" spans="1:10" x14ac:dyDescent="0.15">
      <c r="B19" s="135" t="s">
        <v>107</v>
      </c>
      <c r="C19" s="135"/>
      <c r="D19" s="30"/>
      <c r="E19" s="43"/>
    </row>
    <row r="20" spans="1:10" x14ac:dyDescent="0.15">
      <c r="A20" s="30" t="str">
        <f>A3</f>
        <v>时间</v>
      </c>
      <c r="B20" s="30" t="s">
        <v>108</v>
      </c>
      <c r="C20" s="30" t="s">
        <v>109</v>
      </c>
      <c r="D20" s="30" t="s">
        <v>110</v>
      </c>
      <c r="E20" s="30" t="str">
        <f>E3</f>
        <v>样本数量</v>
      </c>
      <c r="F20" s="30" t="str">
        <f>F3</f>
        <v>租金平均单价（元/平方米·月）</v>
      </c>
    </row>
    <row r="21" spans="1:10" x14ac:dyDescent="0.15">
      <c r="A21" s="137" t="s">
        <v>1682</v>
      </c>
      <c r="B21" s="32">
        <v>43922</v>
      </c>
      <c r="C21" s="30"/>
      <c r="D21" s="34" t="s">
        <v>1700</v>
      </c>
      <c r="E21" s="134">
        <f>SUM(C21:C22)</f>
        <v>0</v>
      </c>
      <c r="F21" s="137">
        <f>ROUND(AVERAGE(D21:D23)+$L$8,2)</f>
        <v>69.28</v>
      </c>
    </row>
    <row r="22" spans="1:10" x14ac:dyDescent="0.15">
      <c r="A22" s="142"/>
      <c r="B22" s="32">
        <v>43952</v>
      </c>
      <c r="C22" s="30"/>
      <c r="D22" s="34">
        <f>城研数据!E26</f>
        <v>68.653389932172402</v>
      </c>
      <c r="E22" s="134"/>
      <c r="F22" s="142"/>
    </row>
    <row r="23" spans="1:10" x14ac:dyDescent="0.15">
      <c r="A23" s="142"/>
      <c r="B23" s="32">
        <v>43983</v>
      </c>
      <c r="C23" s="30"/>
      <c r="D23" s="34">
        <f>城研数据!E27</f>
        <v>65.499394630014706</v>
      </c>
      <c r="E23" s="134"/>
      <c r="F23" s="142"/>
    </row>
    <row r="24" spans="1:10" x14ac:dyDescent="0.15">
      <c r="A24" s="137" t="s">
        <v>1683</v>
      </c>
      <c r="B24" s="32">
        <v>44013</v>
      </c>
      <c r="C24" s="30"/>
      <c r="D24" s="34">
        <f>城研数据!E28</f>
        <v>62.1436077683219</v>
      </c>
      <c r="E24" s="134">
        <f>SUM(C24:C26)</f>
        <v>0</v>
      </c>
      <c r="F24" s="137">
        <f>ROUND(AVERAGE(D24:D26)+$L$8,2)</f>
        <v>67.180000000000007</v>
      </c>
    </row>
    <row r="25" spans="1:10" x14ac:dyDescent="0.15">
      <c r="A25" s="142"/>
      <c r="B25" s="32">
        <v>44044</v>
      </c>
      <c r="C25" s="30"/>
      <c r="D25" s="34">
        <f>城研数据!E29</f>
        <v>67.737842669314702</v>
      </c>
      <c r="E25" s="134"/>
      <c r="F25" s="142"/>
    </row>
    <row r="26" spans="1:10" x14ac:dyDescent="0.15">
      <c r="A26" s="142"/>
      <c r="B26" s="32">
        <v>44075</v>
      </c>
      <c r="C26" s="30"/>
      <c r="D26" s="34">
        <f>城研数据!E30</f>
        <v>65.051165740111699</v>
      </c>
      <c r="E26" s="134"/>
      <c r="F26" s="142"/>
    </row>
    <row r="27" spans="1:10" x14ac:dyDescent="0.15">
      <c r="A27" s="154" t="s">
        <v>1684</v>
      </c>
      <c r="B27" s="32">
        <v>44105</v>
      </c>
      <c r="C27" s="30"/>
      <c r="D27" s="34">
        <f>城研数据!E31</f>
        <v>65.655742229953105</v>
      </c>
      <c r="E27" s="134">
        <f>SUM(C27:C29)</f>
        <v>0</v>
      </c>
      <c r="F27" s="137">
        <f>ROUND(AVERAGE(D27:D29)+$L$8,2)</f>
        <v>67.17</v>
      </c>
    </row>
    <row r="28" spans="1:10" x14ac:dyDescent="0.15">
      <c r="A28" s="154"/>
      <c r="B28" s="32">
        <v>44136</v>
      </c>
      <c r="C28" s="30"/>
      <c r="D28" s="34">
        <f>城研数据!E32</f>
        <v>71.112077088146194</v>
      </c>
      <c r="E28" s="134"/>
      <c r="F28" s="142"/>
    </row>
    <row r="29" spans="1:10" x14ac:dyDescent="0.15">
      <c r="A29" s="154"/>
      <c r="B29" s="32">
        <v>44166</v>
      </c>
      <c r="C29" s="30"/>
      <c r="D29" s="34">
        <f>城研数据!E33</f>
        <v>58.140432878160603</v>
      </c>
      <c r="E29" s="134"/>
      <c r="F29" s="142"/>
    </row>
    <row r="30" spans="1:10" x14ac:dyDescent="0.15">
      <c r="A30" s="154" t="s">
        <v>172</v>
      </c>
      <c r="B30" s="32">
        <v>44197</v>
      </c>
      <c r="C30" s="30"/>
      <c r="D30" s="34">
        <f>城研数据!E34</f>
        <v>68.384679404577994</v>
      </c>
      <c r="E30" s="134">
        <f>SUM(C30:C32)</f>
        <v>0</v>
      </c>
      <c r="F30" s="137">
        <f>ROUND(AVERAGE(D30:D32)+$L$8,2)</f>
        <v>72.38</v>
      </c>
    </row>
    <row r="31" spans="1:10" x14ac:dyDescent="0.15">
      <c r="A31" s="154"/>
      <c r="B31" s="32">
        <v>44228</v>
      </c>
      <c r="C31" s="30"/>
      <c r="D31" s="34">
        <f>城研数据!E35</f>
        <v>69.011511275357094</v>
      </c>
      <c r="E31" s="134"/>
      <c r="F31" s="142"/>
    </row>
    <row r="32" spans="1:10" x14ac:dyDescent="0.15">
      <c r="A32" s="154"/>
      <c r="B32" s="32">
        <v>44256</v>
      </c>
      <c r="C32" s="63"/>
      <c r="D32" s="34">
        <f>城研数据!E36</f>
        <v>73.146931565783504</v>
      </c>
      <c r="E32" s="134"/>
      <c r="F32" s="142"/>
      <c r="J32" s="27">
        <v>33</v>
      </c>
    </row>
    <row r="33" spans="1:10" x14ac:dyDescent="0.15">
      <c r="A33" s="99" t="s">
        <v>1685</v>
      </c>
      <c r="B33" s="32">
        <v>44287</v>
      </c>
      <c r="C33" s="30"/>
      <c r="D33" s="34">
        <f>城研数据!E37</f>
        <v>69.014136766724803</v>
      </c>
      <c r="E33" s="100">
        <f>C33</f>
        <v>0</v>
      </c>
      <c r="F33" s="95">
        <f>ROUND(D33+L8,2)</f>
        <v>71.209999999999994</v>
      </c>
      <c r="J33" s="27">
        <f>J32*1.1/0.8</f>
        <v>45.375</v>
      </c>
    </row>
    <row r="34" spans="1:10" x14ac:dyDescent="0.15">
      <c r="A34" s="151" t="s">
        <v>100</v>
      </c>
      <c r="B34" s="152"/>
      <c r="C34" s="152"/>
      <c r="D34" s="152"/>
      <c r="E34" s="153"/>
      <c r="F34" s="42">
        <f>ROUND(AVERAGE(F21:F33),2)</f>
        <v>69.44</v>
      </c>
    </row>
    <row r="36" spans="1:10" x14ac:dyDescent="0.15">
      <c r="B36" s="135" t="s">
        <v>111</v>
      </c>
      <c r="C36" s="135"/>
      <c r="D36" s="30"/>
      <c r="E36" s="43"/>
    </row>
    <row r="37" spans="1:10" x14ac:dyDescent="0.15">
      <c r="A37" s="30" t="str">
        <f>A3</f>
        <v>时间</v>
      </c>
      <c r="B37" s="30" t="s">
        <v>108</v>
      </c>
      <c r="C37" s="30" t="s">
        <v>109</v>
      </c>
      <c r="D37" s="30" t="s">
        <v>110</v>
      </c>
      <c r="E37" s="30" t="str">
        <f>E3</f>
        <v>样本数量</v>
      </c>
      <c r="F37" s="30" t="str">
        <f>F3</f>
        <v>租金平均单价（元/平方米·月）</v>
      </c>
    </row>
    <row r="38" spans="1:10" x14ac:dyDescent="0.15">
      <c r="A38" s="137" t="s">
        <v>1682</v>
      </c>
      <c r="B38" s="32">
        <v>43922</v>
      </c>
      <c r="C38" s="30" t="s">
        <v>1701</v>
      </c>
      <c r="D38" s="42" t="s">
        <v>1700</v>
      </c>
      <c r="E38" s="134">
        <f>SUM(C38:C40)</f>
        <v>26</v>
      </c>
      <c r="F38" s="132">
        <f>ROUND(AVERAGE(D38:D40),2)</f>
        <v>70.03</v>
      </c>
    </row>
    <row r="39" spans="1:10" x14ac:dyDescent="0.15">
      <c r="A39" s="142"/>
      <c r="B39" s="32">
        <v>43952</v>
      </c>
      <c r="C39" s="92">
        <v>16</v>
      </c>
      <c r="D39" s="42">
        <f>E230</f>
        <v>67.849999999999994</v>
      </c>
      <c r="E39" s="134"/>
      <c r="F39" s="132"/>
    </row>
    <row r="40" spans="1:10" x14ac:dyDescent="0.15">
      <c r="A40" s="142"/>
      <c r="B40" s="32">
        <v>43983</v>
      </c>
      <c r="C40" s="92">
        <v>10</v>
      </c>
      <c r="D40" s="42">
        <f>E220</f>
        <v>72.209999999999994</v>
      </c>
      <c r="E40" s="134"/>
      <c r="F40" s="132"/>
    </row>
    <row r="41" spans="1:10" x14ac:dyDescent="0.15">
      <c r="A41" s="137" t="s">
        <v>1683</v>
      </c>
      <c r="B41" s="32">
        <v>44013</v>
      </c>
      <c r="C41" s="92">
        <v>11</v>
      </c>
      <c r="D41" s="42">
        <f>E209</f>
        <v>65.81</v>
      </c>
      <c r="E41" s="134">
        <f>SUM(C41:C43)</f>
        <v>47</v>
      </c>
      <c r="F41" s="132">
        <f>AVERAGE(D41:D43)</f>
        <v>70.183333333333323</v>
      </c>
    </row>
    <row r="42" spans="1:10" x14ac:dyDescent="0.15">
      <c r="A42" s="142"/>
      <c r="B42" s="32">
        <v>44044</v>
      </c>
      <c r="C42" s="92">
        <v>15</v>
      </c>
      <c r="D42" s="42">
        <f>E194</f>
        <v>70.64</v>
      </c>
      <c r="E42" s="134"/>
      <c r="F42" s="132"/>
    </row>
    <row r="43" spans="1:10" x14ac:dyDescent="0.15">
      <c r="A43" s="142"/>
      <c r="B43" s="32">
        <v>44075</v>
      </c>
      <c r="C43" s="92">
        <v>21</v>
      </c>
      <c r="D43" s="42">
        <f>E173</f>
        <v>74.099999999999994</v>
      </c>
      <c r="E43" s="134"/>
      <c r="F43" s="132"/>
    </row>
    <row r="44" spans="1:10" x14ac:dyDescent="0.15">
      <c r="A44" s="137" t="s">
        <v>1684</v>
      </c>
      <c r="B44" s="32">
        <v>44105</v>
      </c>
      <c r="C44" s="92">
        <v>17</v>
      </c>
      <c r="D44" s="42">
        <f>E156</f>
        <v>72.900000000000006</v>
      </c>
      <c r="E44" s="134">
        <f>SUM(C44:C46)</f>
        <v>44</v>
      </c>
      <c r="F44" s="132">
        <f>AVERAGE(D44:D46)</f>
        <v>71.443333333333342</v>
      </c>
    </row>
    <row r="45" spans="1:10" x14ac:dyDescent="0.15">
      <c r="A45" s="142"/>
      <c r="B45" s="32">
        <v>44136</v>
      </c>
      <c r="C45" s="92">
        <v>14</v>
      </c>
      <c r="D45" s="42">
        <f>E142</f>
        <v>73.400000000000006</v>
      </c>
      <c r="E45" s="134"/>
      <c r="F45" s="132"/>
    </row>
    <row r="46" spans="1:10" x14ac:dyDescent="0.15">
      <c r="A46" s="142"/>
      <c r="B46" s="32">
        <v>44166</v>
      </c>
      <c r="C46" s="92">
        <v>13</v>
      </c>
      <c r="D46" s="42">
        <f>E129</f>
        <v>68.03</v>
      </c>
      <c r="E46" s="134"/>
      <c r="F46" s="132"/>
    </row>
    <row r="47" spans="1:10" x14ac:dyDescent="0.15">
      <c r="A47" s="142" t="s">
        <v>172</v>
      </c>
      <c r="B47" s="32">
        <v>44197</v>
      </c>
      <c r="C47" s="92">
        <v>6</v>
      </c>
      <c r="D47" s="42">
        <f>E123</f>
        <v>72.260000000000005</v>
      </c>
      <c r="E47" s="134">
        <f>SUM(C47:C49)</f>
        <v>35</v>
      </c>
      <c r="F47" s="132">
        <f>ROUND(AVERAGE(D47:D49),2)</f>
        <v>73.58</v>
      </c>
    </row>
    <row r="48" spans="1:10" x14ac:dyDescent="0.15">
      <c r="A48" s="142"/>
      <c r="B48" s="32">
        <v>44228</v>
      </c>
      <c r="C48" s="92">
        <v>12</v>
      </c>
      <c r="D48" s="42">
        <f>E111</f>
        <v>69.28</v>
      </c>
      <c r="E48" s="134"/>
      <c r="F48" s="132"/>
    </row>
    <row r="49" spans="1:6" x14ac:dyDescent="0.15">
      <c r="A49" s="142"/>
      <c r="B49" s="32">
        <v>44256</v>
      </c>
      <c r="C49" s="92">
        <v>17</v>
      </c>
      <c r="D49" s="64">
        <f>E94</f>
        <v>79.209999999999994</v>
      </c>
      <c r="E49" s="134"/>
      <c r="F49" s="132"/>
    </row>
    <row r="50" spans="1:6" x14ac:dyDescent="0.15">
      <c r="A50" s="99" t="s">
        <v>1685</v>
      </c>
      <c r="B50" s="32">
        <v>44287</v>
      </c>
      <c r="C50" s="92">
        <v>13</v>
      </c>
      <c r="D50" s="42">
        <f>E81</f>
        <v>73.069999999999993</v>
      </c>
      <c r="E50" s="68">
        <f>C50</f>
        <v>13</v>
      </c>
      <c r="F50" s="106">
        <f>D50</f>
        <v>73.069999999999993</v>
      </c>
    </row>
    <row r="51" spans="1:6" x14ac:dyDescent="0.15">
      <c r="A51" s="151" t="s">
        <v>100</v>
      </c>
      <c r="B51" s="152"/>
      <c r="C51" s="152"/>
      <c r="D51" s="152"/>
      <c r="E51" s="153"/>
      <c r="F51" s="42">
        <f>ROUND(AVERAGE(F38:F50),2)</f>
        <v>71.66</v>
      </c>
    </row>
    <row r="54" spans="1:6" hidden="1" x14ac:dyDescent="0.15">
      <c r="A54" s="44" t="s">
        <v>112</v>
      </c>
      <c r="B54" s="30" t="s">
        <v>108</v>
      </c>
      <c r="C54" s="30" t="s">
        <v>109</v>
      </c>
      <c r="D54" s="30" t="s">
        <v>113</v>
      </c>
      <c r="E54" s="44" t="s">
        <v>114</v>
      </c>
      <c r="F54" s="44" t="s">
        <v>115</v>
      </c>
    </row>
    <row r="55" spans="1:6" hidden="1" x14ac:dyDescent="0.2">
      <c r="A55" s="30" t="str">
        <f>A38</f>
        <v>2020年二季度</v>
      </c>
      <c r="B55" s="32">
        <v>43617</v>
      </c>
      <c r="C55" s="30">
        <v>3</v>
      </c>
      <c r="D55" s="33">
        <v>91.57</v>
      </c>
      <c r="E55" s="34">
        <f>E4</f>
        <v>3</v>
      </c>
      <c r="F55" s="30">
        <f>F4</f>
        <v>70.900000000000006</v>
      </c>
    </row>
    <row r="56" spans="1:6" hidden="1" x14ac:dyDescent="0.2">
      <c r="A56" s="30">
        <f>A40</f>
        <v>0</v>
      </c>
      <c r="B56" s="32"/>
      <c r="C56" s="30"/>
      <c r="D56" s="33"/>
      <c r="E56" s="34">
        <f>E6</f>
        <v>0</v>
      </c>
      <c r="F56" s="42">
        <f>F6</f>
        <v>70.983333333333334</v>
      </c>
    </row>
    <row r="57" spans="1:6" hidden="1" x14ac:dyDescent="0.2">
      <c r="A57" s="30">
        <f>A43</f>
        <v>0</v>
      </c>
      <c r="B57" s="32"/>
      <c r="C57" s="30"/>
      <c r="D57" s="33"/>
      <c r="E57" s="34">
        <f>E7</f>
        <v>3</v>
      </c>
      <c r="F57" s="42">
        <f>F9</f>
        <v>68.096666666666678</v>
      </c>
    </row>
    <row r="58" spans="1:6" hidden="1" x14ac:dyDescent="0.2">
      <c r="A58" s="30">
        <f>A46</f>
        <v>0</v>
      </c>
      <c r="B58" s="32">
        <v>43891</v>
      </c>
      <c r="C58" s="30">
        <v>2</v>
      </c>
      <c r="D58" s="33">
        <v>92.31</v>
      </c>
      <c r="E58" s="34">
        <f>E10</f>
        <v>7</v>
      </c>
      <c r="F58" s="42">
        <f>F12</f>
        <v>70.866666666666674</v>
      </c>
    </row>
    <row r="59" spans="1:6" hidden="1" x14ac:dyDescent="0.2">
      <c r="A59" s="30">
        <f>A49</f>
        <v>0</v>
      </c>
      <c r="B59" s="32"/>
      <c r="C59" s="30"/>
      <c r="D59" s="33"/>
      <c r="E59" s="34">
        <f>E13</f>
        <v>7</v>
      </c>
      <c r="F59" s="42">
        <f>F15</f>
        <v>0</v>
      </c>
    </row>
    <row r="60" spans="1:6" hidden="1" x14ac:dyDescent="0.15">
      <c r="A60" s="135" t="s">
        <v>100</v>
      </c>
      <c r="B60" s="135"/>
      <c r="C60" s="135"/>
      <c r="D60" s="135"/>
      <c r="E60" s="135"/>
      <c r="F60" s="42">
        <f>ROUND(AVERAGE(F55:F59),2)</f>
        <v>56.17</v>
      </c>
    </row>
    <row r="61" spans="1:6" hidden="1" x14ac:dyDescent="0.15"/>
    <row r="62" spans="1:6" hidden="1" x14ac:dyDescent="0.15">
      <c r="A62" s="44" t="s">
        <v>112</v>
      </c>
      <c r="B62" s="30" t="s">
        <v>108</v>
      </c>
      <c r="C62" s="30" t="s">
        <v>109</v>
      </c>
      <c r="D62" s="30" t="s">
        <v>113</v>
      </c>
      <c r="E62" s="44" t="s">
        <v>114</v>
      </c>
      <c r="F62" s="44" t="s">
        <v>115</v>
      </c>
    </row>
    <row r="63" spans="1:6" hidden="1" x14ac:dyDescent="0.2">
      <c r="A63" s="30" t="s">
        <v>116</v>
      </c>
      <c r="B63" s="32">
        <v>43617</v>
      </c>
      <c r="C63" s="30">
        <v>3</v>
      </c>
      <c r="D63" s="33">
        <v>91.57</v>
      </c>
      <c r="E63" s="34">
        <f>E21</f>
        <v>0</v>
      </c>
      <c r="F63" s="42">
        <f>F21</f>
        <v>69.28</v>
      </c>
    </row>
    <row r="64" spans="1:6" hidden="1" x14ac:dyDescent="0.2">
      <c r="A64" s="30" t="s">
        <v>117</v>
      </c>
      <c r="B64" s="32"/>
      <c r="C64" s="30"/>
      <c r="D64" s="33"/>
      <c r="E64" s="34">
        <f>E22</f>
        <v>0</v>
      </c>
      <c r="F64" s="42">
        <f>F22</f>
        <v>0</v>
      </c>
    </row>
    <row r="65" spans="1:6" hidden="1" x14ac:dyDescent="0.2">
      <c r="A65" s="30" t="s">
        <v>118</v>
      </c>
      <c r="B65" s="32"/>
      <c r="C65" s="30"/>
      <c r="D65" s="33"/>
      <c r="E65" s="34">
        <f>E25</f>
        <v>0</v>
      </c>
      <c r="F65" s="42">
        <f>F23</f>
        <v>0</v>
      </c>
    </row>
    <row r="66" spans="1:6" hidden="1" x14ac:dyDescent="0.2">
      <c r="A66" s="30" t="s">
        <v>119</v>
      </c>
      <c r="B66" s="32">
        <v>43891</v>
      </c>
      <c r="C66" s="30">
        <v>2</v>
      </c>
      <c r="D66" s="33">
        <v>92.31</v>
      </c>
      <c r="E66" s="34">
        <f>E28</f>
        <v>0</v>
      </c>
      <c r="F66" s="42">
        <f>F24</f>
        <v>67.180000000000007</v>
      </c>
    </row>
    <row r="67" spans="1:6" hidden="1" x14ac:dyDescent="0.2">
      <c r="A67" s="30" t="s">
        <v>121</v>
      </c>
      <c r="B67" s="32"/>
      <c r="C67" s="30"/>
      <c r="D67" s="33"/>
      <c r="E67" s="34">
        <f>E31</f>
        <v>0</v>
      </c>
      <c r="F67" s="42">
        <f>F27</f>
        <v>67.17</v>
      </c>
    </row>
    <row r="68" spans="1:6" hidden="1" x14ac:dyDescent="0.15">
      <c r="A68" s="135" t="s">
        <v>100</v>
      </c>
      <c r="B68" s="135"/>
      <c r="C68" s="135"/>
      <c r="D68" s="135"/>
      <c r="E68" s="135"/>
      <c r="F68" s="42">
        <f>ROUND(AVERAGE(F63:F66),2)</f>
        <v>34.119999999999997</v>
      </c>
    </row>
    <row r="69" spans="1:6" hidden="1" x14ac:dyDescent="0.15"/>
    <row r="70" spans="1:6" hidden="1" x14ac:dyDescent="0.15">
      <c r="A70" s="44" t="s">
        <v>112</v>
      </c>
      <c r="B70" s="30" t="s">
        <v>108</v>
      </c>
      <c r="C70" s="30" t="s">
        <v>109</v>
      </c>
      <c r="D70" s="30" t="s">
        <v>113</v>
      </c>
      <c r="E70" s="44" t="s">
        <v>114</v>
      </c>
      <c r="F70" s="44" t="s">
        <v>115</v>
      </c>
    </row>
    <row r="71" spans="1:6" hidden="1" x14ac:dyDescent="0.2">
      <c r="A71" s="30" t="s">
        <v>116</v>
      </c>
      <c r="B71" s="32">
        <v>43617</v>
      </c>
      <c r="C71" s="30">
        <v>3</v>
      </c>
      <c r="D71" s="33">
        <v>91.57</v>
      </c>
      <c r="E71" s="34">
        <f>E38</f>
        <v>26</v>
      </c>
      <c r="F71" s="42">
        <f>F38</f>
        <v>70.03</v>
      </c>
    </row>
    <row r="72" spans="1:6" hidden="1" x14ac:dyDescent="0.2">
      <c r="A72" s="30" t="s">
        <v>117</v>
      </c>
      <c r="B72" s="32"/>
      <c r="C72" s="30"/>
      <c r="D72" s="33"/>
      <c r="E72" s="34">
        <f>E39</f>
        <v>0</v>
      </c>
      <c r="F72" s="42">
        <f>F39</f>
        <v>0</v>
      </c>
    </row>
    <row r="73" spans="1:6" hidden="1" x14ac:dyDescent="0.2">
      <c r="A73" s="30" t="s">
        <v>118</v>
      </c>
      <c r="B73" s="32"/>
      <c r="C73" s="30"/>
      <c r="D73" s="33"/>
      <c r="E73" s="34">
        <f>E42</f>
        <v>0</v>
      </c>
      <c r="F73" s="42">
        <f>F42</f>
        <v>0</v>
      </c>
    </row>
    <row r="74" spans="1:6" hidden="1" x14ac:dyDescent="0.2">
      <c r="A74" s="30" t="s">
        <v>119</v>
      </c>
      <c r="B74" s="32">
        <v>43891</v>
      </c>
      <c r="C74" s="30">
        <v>2</v>
      </c>
      <c r="D74" s="33">
        <v>92.31</v>
      </c>
      <c r="E74" s="34">
        <f>E45</f>
        <v>0</v>
      </c>
      <c r="F74" s="42">
        <f>F45</f>
        <v>0</v>
      </c>
    </row>
    <row r="75" spans="1:6" hidden="1" x14ac:dyDescent="0.2">
      <c r="A75" s="30" t="s">
        <v>120</v>
      </c>
      <c r="B75" s="32"/>
      <c r="C75" s="30"/>
      <c r="D75" s="33"/>
      <c r="E75" s="34">
        <f>E48</f>
        <v>0</v>
      </c>
      <c r="F75" s="42">
        <f>F48</f>
        <v>0</v>
      </c>
    </row>
    <row r="76" spans="1:6" hidden="1" x14ac:dyDescent="0.15">
      <c r="A76" s="135" t="s">
        <v>100</v>
      </c>
      <c r="B76" s="135"/>
      <c r="C76" s="135"/>
      <c r="D76" s="135"/>
      <c r="E76" s="135"/>
      <c r="F76" s="42">
        <f>ROUND(AVERAGE(F71:F75),2)</f>
        <v>14.01</v>
      </c>
    </row>
    <row r="78" spans="1:6" x14ac:dyDescent="0.15">
      <c r="A78" s="44" t="s">
        <v>139</v>
      </c>
      <c r="B78" s="44" t="s">
        <v>140</v>
      </c>
      <c r="C78" s="44" t="s">
        <v>141</v>
      </c>
      <c r="D78" s="44" t="s">
        <v>142</v>
      </c>
      <c r="E78" s="46" t="s">
        <v>165</v>
      </c>
    </row>
    <row r="79" spans="1:6" x14ac:dyDescent="0.15">
      <c r="A79" s="54">
        <v>44323</v>
      </c>
      <c r="B79" s="48">
        <v>47</v>
      </c>
      <c r="C79" s="48">
        <v>4000</v>
      </c>
      <c r="D79" s="48">
        <f t="shared" ref="D79:D261" si="0">C79/B79</f>
        <v>85.106382978723403</v>
      </c>
      <c r="E79" s="136">
        <f>ROUND(AVERAGE(D79:D80),2)</f>
        <v>86.17</v>
      </c>
    </row>
    <row r="80" spans="1:6" x14ac:dyDescent="0.15">
      <c r="A80" s="54">
        <v>44319</v>
      </c>
      <c r="B80" s="48">
        <v>47</v>
      </c>
      <c r="C80" s="48">
        <v>4100</v>
      </c>
      <c r="D80" s="48">
        <f t="shared" si="0"/>
        <v>87.234042553191486</v>
      </c>
      <c r="E80" s="136"/>
    </row>
    <row r="81" spans="1:5" x14ac:dyDescent="0.15">
      <c r="A81" s="54">
        <v>44315</v>
      </c>
      <c r="B81" s="48">
        <v>47</v>
      </c>
      <c r="C81" s="48">
        <v>4000</v>
      </c>
      <c r="D81" s="48">
        <f t="shared" si="0"/>
        <v>85.106382978723403</v>
      </c>
      <c r="E81" s="136">
        <f>ROUND(AVERAGE(D81:D93),2)</f>
        <v>73.069999999999993</v>
      </c>
    </row>
    <row r="82" spans="1:5" x14ac:dyDescent="0.15">
      <c r="A82" s="54">
        <v>44313</v>
      </c>
      <c r="B82" s="63">
        <v>89</v>
      </c>
      <c r="C82" s="48">
        <v>5700</v>
      </c>
      <c r="D82" s="48">
        <f t="shared" si="0"/>
        <v>64.044943820224717</v>
      </c>
      <c r="E82" s="136"/>
    </row>
    <row r="83" spans="1:5" x14ac:dyDescent="0.15">
      <c r="A83" s="54">
        <v>44312</v>
      </c>
      <c r="B83" s="63">
        <v>47</v>
      </c>
      <c r="C83" s="48">
        <v>4200</v>
      </c>
      <c r="D83" s="48">
        <f t="shared" si="0"/>
        <v>89.361702127659569</v>
      </c>
      <c r="E83" s="136"/>
    </row>
    <row r="84" spans="1:5" x14ac:dyDescent="0.15">
      <c r="A84" s="54">
        <v>44311</v>
      </c>
      <c r="B84" s="63">
        <v>90</v>
      </c>
      <c r="C84" s="48">
        <v>5800</v>
      </c>
      <c r="D84" s="48">
        <f t="shared" si="0"/>
        <v>64.444444444444443</v>
      </c>
      <c r="E84" s="136"/>
    </row>
    <row r="85" spans="1:5" x14ac:dyDescent="0.15">
      <c r="A85" s="54">
        <v>44310</v>
      </c>
      <c r="B85" s="63">
        <v>47</v>
      </c>
      <c r="C85" s="63">
        <v>3900</v>
      </c>
      <c r="D85" s="63">
        <f t="shared" si="0"/>
        <v>82.978723404255319</v>
      </c>
      <c r="E85" s="136"/>
    </row>
    <row r="86" spans="1:5" x14ac:dyDescent="0.15">
      <c r="A86" s="54">
        <v>44307</v>
      </c>
      <c r="B86" s="63">
        <v>90</v>
      </c>
      <c r="C86" s="63">
        <v>6400</v>
      </c>
      <c r="D86" s="63">
        <f t="shared" si="0"/>
        <v>71.111111111111114</v>
      </c>
      <c r="E86" s="136"/>
    </row>
    <row r="87" spans="1:5" x14ac:dyDescent="0.15">
      <c r="A87" s="54">
        <v>44303</v>
      </c>
      <c r="B87" s="63">
        <v>89</v>
      </c>
      <c r="C87" s="63">
        <v>5800</v>
      </c>
      <c r="D87" s="63">
        <f t="shared" si="0"/>
        <v>65.168539325842701</v>
      </c>
      <c r="E87" s="136"/>
    </row>
    <row r="88" spans="1:5" x14ac:dyDescent="0.15">
      <c r="A88" s="54">
        <v>44298</v>
      </c>
      <c r="B88" s="63">
        <v>87</v>
      </c>
      <c r="C88" s="63">
        <v>5500</v>
      </c>
      <c r="D88" s="63">
        <f t="shared" si="0"/>
        <v>63.218390804597703</v>
      </c>
      <c r="E88" s="136"/>
    </row>
    <row r="89" spans="1:5" x14ac:dyDescent="0.15">
      <c r="A89" s="54">
        <v>44298</v>
      </c>
      <c r="B89" s="63">
        <v>47</v>
      </c>
      <c r="C89" s="63">
        <v>3900</v>
      </c>
      <c r="D89" s="63">
        <f t="shared" si="0"/>
        <v>82.978723404255319</v>
      </c>
      <c r="E89" s="136"/>
    </row>
    <row r="90" spans="1:5" x14ac:dyDescent="0.15">
      <c r="A90" s="54">
        <v>44296</v>
      </c>
      <c r="B90" s="63">
        <v>90</v>
      </c>
      <c r="C90" s="63">
        <v>6200</v>
      </c>
      <c r="D90" s="63">
        <f t="shared" si="0"/>
        <v>68.888888888888886</v>
      </c>
      <c r="E90" s="136"/>
    </row>
    <row r="91" spans="1:5" x14ac:dyDescent="0.15">
      <c r="A91" s="54">
        <v>44295</v>
      </c>
      <c r="B91" s="63">
        <v>86</v>
      </c>
      <c r="C91" s="63">
        <v>5600</v>
      </c>
      <c r="D91" s="63">
        <f t="shared" si="0"/>
        <v>65.116279069767444</v>
      </c>
      <c r="E91" s="136"/>
    </row>
    <row r="92" spans="1:5" x14ac:dyDescent="0.15">
      <c r="A92" s="54">
        <v>44293</v>
      </c>
      <c r="B92" s="63">
        <v>87</v>
      </c>
      <c r="C92" s="63">
        <v>5800</v>
      </c>
      <c r="D92" s="63">
        <f t="shared" si="0"/>
        <v>66.666666666666671</v>
      </c>
      <c r="E92" s="136"/>
    </row>
    <row r="93" spans="1:5" x14ac:dyDescent="0.15">
      <c r="A93" s="54">
        <v>44292</v>
      </c>
      <c r="B93" s="63">
        <v>47</v>
      </c>
      <c r="C93" s="63">
        <v>3800</v>
      </c>
      <c r="D93" s="63">
        <f t="shared" si="0"/>
        <v>80.851063829787236</v>
      </c>
      <c r="E93" s="136"/>
    </row>
    <row r="94" spans="1:5" x14ac:dyDescent="0.15">
      <c r="A94" s="54">
        <v>44284</v>
      </c>
      <c r="B94" s="63">
        <v>91</v>
      </c>
      <c r="C94" s="63">
        <v>6200</v>
      </c>
      <c r="D94" s="63">
        <f t="shared" si="0"/>
        <v>68.131868131868131</v>
      </c>
      <c r="E94" s="136">
        <f>ROUND(AVERAGE(D94:D110),2)</f>
        <v>79.209999999999994</v>
      </c>
    </row>
    <row r="95" spans="1:5" x14ac:dyDescent="0.15">
      <c r="A95" s="54">
        <v>44283</v>
      </c>
      <c r="B95" s="63">
        <v>36</v>
      </c>
      <c r="C95" s="63">
        <v>4200</v>
      </c>
      <c r="D95" s="63">
        <f t="shared" si="0"/>
        <v>116.66666666666667</v>
      </c>
      <c r="E95" s="136"/>
    </row>
    <row r="96" spans="1:5" x14ac:dyDescent="0.15">
      <c r="A96" s="54">
        <v>44281</v>
      </c>
      <c r="B96" s="63">
        <v>47</v>
      </c>
      <c r="C96" s="63">
        <v>4000</v>
      </c>
      <c r="D96" s="63">
        <f t="shared" si="0"/>
        <v>85.106382978723403</v>
      </c>
      <c r="E96" s="136"/>
    </row>
    <row r="97" spans="1:5" x14ac:dyDescent="0.15">
      <c r="A97" s="54">
        <v>44276</v>
      </c>
      <c r="B97" s="63">
        <v>88</v>
      </c>
      <c r="C97" s="63">
        <v>6800</v>
      </c>
      <c r="D97" s="63">
        <f t="shared" si="0"/>
        <v>77.272727272727266</v>
      </c>
      <c r="E97" s="136"/>
    </row>
    <row r="98" spans="1:5" x14ac:dyDescent="0.15">
      <c r="A98" s="54">
        <v>44276</v>
      </c>
      <c r="B98" s="63">
        <v>47</v>
      </c>
      <c r="C98" s="63">
        <v>4500</v>
      </c>
      <c r="D98" s="63">
        <f t="shared" si="0"/>
        <v>95.744680851063833</v>
      </c>
      <c r="E98" s="136"/>
    </row>
    <row r="99" spans="1:5" x14ac:dyDescent="0.15">
      <c r="A99" s="54">
        <v>44275</v>
      </c>
      <c r="B99" s="63">
        <v>87</v>
      </c>
      <c r="C99" s="63">
        <v>6500</v>
      </c>
      <c r="D99" s="63">
        <f t="shared" si="0"/>
        <v>74.712643678160916</v>
      </c>
      <c r="E99" s="136"/>
    </row>
    <row r="100" spans="1:5" x14ac:dyDescent="0.15">
      <c r="A100" s="54">
        <v>44274</v>
      </c>
      <c r="B100" s="63">
        <v>90</v>
      </c>
      <c r="C100" s="63">
        <v>5300</v>
      </c>
      <c r="D100" s="63">
        <f t="shared" si="0"/>
        <v>58.888888888888886</v>
      </c>
      <c r="E100" s="136"/>
    </row>
    <row r="101" spans="1:5" x14ac:dyDescent="0.15">
      <c r="A101" s="54">
        <v>44274</v>
      </c>
      <c r="B101" s="63">
        <v>48</v>
      </c>
      <c r="C101" s="63">
        <v>3800</v>
      </c>
      <c r="D101" s="63">
        <f t="shared" si="0"/>
        <v>79.166666666666671</v>
      </c>
      <c r="E101" s="136"/>
    </row>
    <row r="102" spans="1:5" x14ac:dyDescent="0.15">
      <c r="A102" s="54">
        <v>44268</v>
      </c>
      <c r="B102" s="63">
        <v>47</v>
      </c>
      <c r="C102" s="63">
        <v>4250</v>
      </c>
      <c r="D102" s="63">
        <f t="shared" si="0"/>
        <v>90.425531914893611</v>
      </c>
      <c r="E102" s="136"/>
    </row>
    <row r="103" spans="1:5" x14ac:dyDescent="0.15">
      <c r="A103" s="54">
        <v>44267</v>
      </c>
      <c r="B103" s="63">
        <v>89</v>
      </c>
      <c r="C103" s="63">
        <v>6200</v>
      </c>
      <c r="D103" s="63">
        <f t="shared" si="0"/>
        <v>69.662921348314612</v>
      </c>
      <c r="E103" s="136"/>
    </row>
    <row r="104" spans="1:5" x14ac:dyDescent="0.15">
      <c r="A104" s="54">
        <v>44266</v>
      </c>
      <c r="B104" s="63">
        <v>54</v>
      </c>
      <c r="C104" s="63">
        <v>4000</v>
      </c>
      <c r="D104" s="63">
        <f t="shared" si="0"/>
        <v>74.074074074074076</v>
      </c>
      <c r="E104" s="136"/>
    </row>
    <row r="105" spans="1:5" x14ac:dyDescent="0.15">
      <c r="A105" s="54">
        <v>44265</v>
      </c>
      <c r="B105" s="63">
        <v>89</v>
      </c>
      <c r="C105" s="63">
        <v>5800</v>
      </c>
      <c r="D105" s="63">
        <f t="shared" si="0"/>
        <v>65.168539325842701</v>
      </c>
      <c r="E105" s="136"/>
    </row>
    <row r="106" spans="1:5" x14ac:dyDescent="0.15">
      <c r="A106" s="54">
        <v>44264</v>
      </c>
      <c r="B106" s="63">
        <v>89</v>
      </c>
      <c r="C106" s="63">
        <v>6300</v>
      </c>
      <c r="D106" s="63">
        <f t="shared" si="0"/>
        <v>70.786516853932582</v>
      </c>
      <c r="E106" s="136"/>
    </row>
    <row r="107" spans="1:5" x14ac:dyDescent="0.15">
      <c r="A107" s="54">
        <v>44262</v>
      </c>
      <c r="B107" s="63">
        <v>89</v>
      </c>
      <c r="C107" s="63">
        <v>5800</v>
      </c>
      <c r="D107" s="63">
        <f t="shared" si="0"/>
        <v>65.168539325842701</v>
      </c>
      <c r="E107" s="136"/>
    </row>
    <row r="108" spans="1:5" x14ac:dyDescent="0.15">
      <c r="A108" s="54">
        <v>44261</v>
      </c>
      <c r="B108" s="63">
        <v>47</v>
      </c>
      <c r="C108" s="63">
        <v>4050</v>
      </c>
      <c r="D108" s="63">
        <f t="shared" si="0"/>
        <v>86.170212765957444</v>
      </c>
      <c r="E108" s="136"/>
    </row>
    <row r="109" spans="1:5" x14ac:dyDescent="0.15">
      <c r="A109" s="54">
        <v>44257</v>
      </c>
      <c r="B109" s="63">
        <v>47</v>
      </c>
      <c r="C109" s="63">
        <v>4200</v>
      </c>
      <c r="D109" s="63">
        <f t="shared" si="0"/>
        <v>89.361702127659569</v>
      </c>
      <c r="E109" s="136"/>
    </row>
    <row r="110" spans="1:5" x14ac:dyDescent="0.15">
      <c r="A110" s="54">
        <v>44256</v>
      </c>
      <c r="B110" s="63">
        <v>50</v>
      </c>
      <c r="C110" s="63">
        <v>4000</v>
      </c>
      <c r="D110" s="63">
        <f t="shared" si="0"/>
        <v>80</v>
      </c>
      <c r="E110" s="136"/>
    </row>
    <row r="111" spans="1:5" x14ac:dyDescent="0.15">
      <c r="A111" s="54">
        <v>44255</v>
      </c>
      <c r="B111" s="63">
        <v>90</v>
      </c>
      <c r="C111" s="63">
        <v>5700</v>
      </c>
      <c r="D111" s="63">
        <f t="shared" si="0"/>
        <v>63.333333333333336</v>
      </c>
      <c r="E111" s="155">
        <f>ROUND(AVERAGE(D111:D122),2)</f>
        <v>69.28</v>
      </c>
    </row>
    <row r="112" spans="1:5" x14ac:dyDescent="0.15">
      <c r="A112" s="54">
        <v>44253</v>
      </c>
      <c r="B112" s="63">
        <v>86</v>
      </c>
      <c r="C112" s="63">
        <v>6000</v>
      </c>
      <c r="D112" s="63">
        <f t="shared" si="0"/>
        <v>69.767441860465112</v>
      </c>
      <c r="E112" s="155"/>
    </row>
    <row r="113" spans="1:5" x14ac:dyDescent="0.15">
      <c r="A113" s="54">
        <v>44252</v>
      </c>
      <c r="B113" s="63">
        <v>86</v>
      </c>
      <c r="C113" s="63">
        <v>5300</v>
      </c>
      <c r="D113" s="63">
        <f t="shared" si="0"/>
        <v>61.627906976744185</v>
      </c>
      <c r="E113" s="155"/>
    </row>
    <row r="114" spans="1:5" x14ac:dyDescent="0.15">
      <c r="A114" s="70">
        <v>44251</v>
      </c>
      <c r="B114" s="69">
        <v>87</v>
      </c>
      <c r="C114" s="69">
        <v>6000</v>
      </c>
      <c r="D114" s="69">
        <f t="shared" si="0"/>
        <v>68.965517241379317</v>
      </c>
      <c r="E114" s="155"/>
    </row>
    <row r="115" spans="1:5" x14ac:dyDescent="0.15">
      <c r="A115" s="70">
        <v>44250</v>
      </c>
      <c r="B115" s="69">
        <v>54</v>
      </c>
      <c r="C115" s="69">
        <v>4300</v>
      </c>
      <c r="D115" s="69">
        <f t="shared" si="0"/>
        <v>79.629629629629633</v>
      </c>
      <c r="E115" s="155"/>
    </row>
    <row r="116" spans="1:5" x14ac:dyDescent="0.15">
      <c r="A116" s="70">
        <v>44249</v>
      </c>
      <c r="B116" s="69">
        <v>92</v>
      </c>
      <c r="C116" s="69">
        <v>6200</v>
      </c>
      <c r="D116" s="69">
        <f t="shared" si="0"/>
        <v>67.391304347826093</v>
      </c>
      <c r="E116" s="155"/>
    </row>
    <row r="117" spans="1:5" x14ac:dyDescent="0.15">
      <c r="A117" s="70">
        <v>44248</v>
      </c>
      <c r="B117" s="69">
        <v>89</v>
      </c>
      <c r="C117" s="69">
        <v>5800</v>
      </c>
      <c r="D117" s="69">
        <f t="shared" si="0"/>
        <v>65.168539325842701</v>
      </c>
      <c r="E117" s="155"/>
    </row>
    <row r="118" spans="1:5" x14ac:dyDescent="0.15">
      <c r="A118" s="70">
        <v>44248</v>
      </c>
      <c r="B118" s="69">
        <v>47</v>
      </c>
      <c r="C118" s="69">
        <v>4300</v>
      </c>
      <c r="D118" s="69">
        <f t="shared" si="0"/>
        <v>91.489361702127653</v>
      </c>
      <c r="E118" s="155"/>
    </row>
    <row r="119" spans="1:5" x14ac:dyDescent="0.15">
      <c r="A119" s="70">
        <v>44248</v>
      </c>
      <c r="B119" s="69">
        <v>47</v>
      </c>
      <c r="C119" s="69">
        <v>4000</v>
      </c>
      <c r="D119" s="69">
        <f t="shared" si="0"/>
        <v>85.106382978723403</v>
      </c>
      <c r="E119" s="155"/>
    </row>
    <row r="120" spans="1:5" x14ac:dyDescent="0.15">
      <c r="A120" s="70">
        <v>44247</v>
      </c>
      <c r="B120" s="69">
        <v>89</v>
      </c>
      <c r="C120" s="69">
        <v>4800</v>
      </c>
      <c r="D120" s="69">
        <f t="shared" si="0"/>
        <v>53.932584269662918</v>
      </c>
      <c r="E120" s="155"/>
    </row>
    <row r="121" spans="1:5" x14ac:dyDescent="0.15">
      <c r="A121" s="70">
        <v>44244</v>
      </c>
      <c r="B121" s="69">
        <v>89</v>
      </c>
      <c r="C121" s="69">
        <v>5800</v>
      </c>
      <c r="D121" s="69">
        <f t="shared" si="0"/>
        <v>65.168539325842701</v>
      </c>
      <c r="E121" s="155"/>
    </row>
    <row r="122" spans="1:5" x14ac:dyDescent="0.15">
      <c r="A122" s="70">
        <v>44233</v>
      </c>
      <c r="B122" s="69">
        <v>92</v>
      </c>
      <c r="C122" s="69">
        <v>5500</v>
      </c>
      <c r="D122" s="69">
        <f t="shared" si="0"/>
        <v>59.782608695652172</v>
      </c>
      <c r="E122" s="155"/>
    </row>
    <row r="123" spans="1:5" x14ac:dyDescent="0.15">
      <c r="A123" s="70">
        <v>44220</v>
      </c>
      <c r="B123" s="69">
        <v>89</v>
      </c>
      <c r="C123" s="69">
        <v>5500</v>
      </c>
      <c r="D123" s="69">
        <f t="shared" si="0"/>
        <v>61.797752808988761</v>
      </c>
      <c r="E123" s="133">
        <f>ROUND(AVERAGE(D123:D128),2)</f>
        <v>72.260000000000005</v>
      </c>
    </row>
    <row r="124" spans="1:5" x14ac:dyDescent="0.15">
      <c r="A124" s="70">
        <v>44220</v>
      </c>
      <c r="B124" s="69">
        <v>89</v>
      </c>
      <c r="C124" s="69">
        <v>5500</v>
      </c>
      <c r="D124" s="69">
        <f t="shared" si="0"/>
        <v>61.797752808988761</v>
      </c>
      <c r="E124" s="133"/>
    </row>
    <row r="125" spans="1:5" x14ac:dyDescent="0.15">
      <c r="A125" s="70">
        <v>44212</v>
      </c>
      <c r="B125" s="69">
        <v>47</v>
      </c>
      <c r="C125" s="69">
        <v>4000</v>
      </c>
      <c r="D125" s="69">
        <f t="shared" si="0"/>
        <v>85.106382978723403</v>
      </c>
      <c r="E125" s="133"/>
    </row>
    <row r="126" spans="1:5" x14ac:dyDescent="0.15">
      <c r="A126" s="70">
        <v>44205</v>
      </c>
      <c r="B126" s="69">
        <v>47</v>
      </c>
      <c r="C126" s="69">
        <v>3800</v>
      </c>
      <c r="D126" s="69">
        <f t="shared" si="0"/>
        <v>80.851063829787236</v>
      </c>
      <c r="E126" s="133"/>
    </row>
    <row r="127" spans="1:5" x14ac:dyDescent="0.15">
      <c r="A127" s="70">
        <v>44205</v>
      </c>
      <c r="B127" s="69">
        <v>47</v>
      </c>
      <c r="C127" s="69">
        <v>3600</v>
      </c>
      <c r="D127" s="69">
        <f t="shared" si="0"/>
        <v>76.59574468085107</v>
      </c>
      <c r="E127" s="133"/>
    </row>
    <row r="128" spans="1:5" x14ac:dyDescent="0.15">
      <c r="A128" s="70">
        <v>44199</v>
      </c>
      <c r="B128" s="69">
        <v>89</v>
      </c>
      <c r="C128" s="69">
        <v>6000</v>
      </c>
      <c r="D128" s="69">
        <f t="shared" si="0"/>
        <v>67.415730337078656</v>
      </c>
      <c r="E128" s="133"/>
    </row>
    <row r="129" spans="1:5" x14ac:dyDescent="0.15">
      <c r="A129" s="70">
        <v>44192</v>
      </c>
      <c r="B129" s="69">
        <v>89</v>
      </c>
      <c r="C129" s="69">
        <v>5800</v>
      </c>
      <c r="D129" s="69">
        <f t="shared" si="0"/>
        <v>65.168539325842701</v>
      </c>
      <c r="E129" s="133">
        <f>ROUND(AVERAGE(D129:D141),2)</f>
        <v>68.03</v>
      </c>
    </row>
    <row r="130" spans="1:5" x14ac:dyDescent="0.15">
      <c r="A130" s="70">
        <v>44192</v>
      </c>
      <c r="B130" s="69">
        <v>87</v>
      </c>
      <c r="C130" s="69">
        <v>4900</v>
      </c>
      <c r="D130" s="69">
        <f t="shared" si="0"/>
        <v>56.321839080459768</v>
      </c>
      <c r="E130" s="133"/>
    </row>
    <row r="131" spans="1:5" x14ac:dyDescent="0.15">
      <c r="A131" s="70">
        <v>44192</v>
      </c>
      <c r="B131" s="69">
        <v>89</v>
      </c>
      <c r="C131" s="69">
        <v>5500</v>
      </c>
      <c r="D131" s="69">
        <f t="shared" si="0"/>
        <v>61.797752808988761</v>
      </c>
      <c r="E131" s="133"/>
    </row>
    <row r="132" spans="1:5" x14ac:dyDescent="0.15">
      <c r="A132" s="70">
        <v>44188</v>
      </c>
      <c r="B132" s="69">
        <v>47</v>
      </c>
      <c r="C132" s="69">
        <v>3800</v>
      </c>
      <c r="D132" s="69">
        <f t="shared" si="0"/>
        <v>80.851063829787236</v>
      </c>
      <c r="E132" s="133"/>
    </row>
    <row r="133" spans="1:5" x14ac:dyDescent="0.15">
      <c r="A133" s="70">
        <v>44188</v>
      </c>
      <c r="B133" s="69">
        <v>89</v>
      </c>
      <c r="C133" s="69">
        <v>5800</v>
      </c>
      <c r="D133" s="69">
        <f t="shared" si="0"/>
        <v>65.168539325842701</v>
      </c>
      <c r="E133" s="133"/>
    </row>
    <row r="134" spans="1:5" x14ac:dyDescent="0.15">
      <c r="A134" s="70">
        <v>44183</v>
      </c>
      <c r="B134" s="69">
        <v>54</v>
      </c>
      <c r="C134" s="69">
        <v>4000</v>
      </c>
      <c r="D134" s="69">
        <f t="shared" si="0"/>
        <v>74.074074074074076</v>
      </c>
      <c r="E134" s="133"/>
    </row>
    <row r="135" spans="1:5" x14ac:dyDescent="0.15">
      <c r="A135" s="70">
        <v>44545</v>
      </c>
      <c r="B135" s="69">
        <v>92</v>
      </c>
      <c r="C135" s="69">
        <v>5800</v>
      </c>
      <c r="D135" s="69">
        <f t="shared" si="0"/>
        <v>63.043478260869563</v>
      </c>
      <c r="E135" s="133"/>
    </row>
    <row r="136" spans="1:5" x14ac:dyDescent="0.15">
      <c r="A136" s="70">
        <v>44178</v>
      </c>
      <c r="B136" s="69">
        <v>52</v>
      </c>
      <c r="C136" s="69">
        <v>4000</v>
      </c>
      <c r="D136" s="69">
        <f t="shared" si="0"/>
        <v>76.92307692307692</v>
      </c>
      <c r="E136" s="133"/>
    </row>
    <row r="137" spans="1:5" x14ac:dyDescent="0.15">
      <c r="A137" s="70">
        <v>44175</v>
      </c>
      <c r="B137" s="69">
        <v>86</v>
      </c>
      <c r="C137" s="69">
        <v>5200</v>
      </c>
      <c r="D137" s="69">
        <f t="shared" si="0"/>
        <v>60.465116279069768</v>
      </c>
      <c r="E137" s="133"/>
    </row>
    <row r="138" spans="1:5" x14ac:dyDescent="0.15">
      <c r="A138" s="70">
        <v>44174</v>
      </c>
      <c r="B138" s="69">
        <v>50</v>
      </c>
      <c r="C138" s="69">
        <v>4100</v>
      </c>
      <c r="D138" s="69">
        <f t="shared" si="0"/>
        <v>82</v>
      </c>
      <c r="E138" s="133"/>
    </row>
    <row r="139" spans="1:5" x14ac:dyDescent="0.15">
      <c r="A139" s="70">
        <v>44171</v>
      </c>
      <c r="B139" s="69">
        <v>89</v>
      </c>
      <c r="C139" s="69">
        <v>5300</v>
      </c>
      <c r="D139" s="69">
        <f t="shared" si="0"/>
        <v>59.550561797752806</v>
      </c>
      <c r="E139" s="133"/>
    </row>
    <row r="140" spans="1:5" x14ac:dyDescent="0.15">
      <c r="A140" s="70">
        <v>44170</v>
      </c>
      <c r="B140" s="69">
        <v>167</v>
      </c>
      <c r="C140" s="69">
        <v>9000</v>
      </c>
      <c r="D140" s="69">
        <f t="shared" si="0"/>
        <v>53.892215568862277</v>
      </c>
      <c r="E140" s="133"/>
    </row>
    <row r="141" spans="1:5" x14ac:dyDescent="0.15">
      <c r="A141" s="70">
        <v>44166</v>
      </c>
      <c r="B141" s="69">
        <v>47</v>
      </c>
      <c r="C141" s="69">
        <v>4000</v>
      </c>
      <c r="D141" s="69">
        <f t="shared" si="0"/>
        <v>85.106382978723403</v>
      </c>
      <c r="E141" s="133"/>
    </row>
    <row r="142" spans="1:5" x14ac:dyDescent="0.15">
      <c r="A142" s="70">
        <v>44160</v>
      </c>
      <c r="B142" s="69">
        <v>89</v>
      </c>
      <c r="C142" s="69">
        <v>5600</v>
      </c>
      <c r="D142" s="69">
        <f t="shared" si="0"/>
        <v>62.921348314606739</v>
      </c>
      <c r="E142" s="133">
        <f>ROUND(AVERAGE(D142:D155),2)</f>
        <v>73.400000000000006</v>
      </c>
    </row>
    <row r="143" spans="1:5" x14ac:dyDescent="0.15">
      <c r="A143" s="70">
        <v>44157</v>
      </c>
      <c r="B143" s="69">
        <v>47</v>
      </c>
      <c r="C143" s="69">
        <v>3900</v>
      </c>
      <c r="D143" s="69">
        <f t="shared" si="0"/>
        <v>82.978723404255319</v>
      </c>
      <c r="E143" s="133"/>
    </row>
    <row r="144" spans="1:5" x14ac:dyDescent="0.15">
      <c r="A144" s="70">
        <v>44156</v>
      </c>
      <c r="B144" s="69">
        <v>47</v>
      </c>
      <c r="C144" s="69">
        <v>3900</v>
      </c>
      <c r="D144" s="69">
        <f t="shared" si="0"/>
        <v>82.978723404255319</v>
      </c>
      <c r="E144" s="133"/>
    </row>
    <row r="145" spans="1:5" x14ac:dyDescent="0.15">
      <c r="A145" s="70">
        <v>44156</v>
      </c>
      <c r="B145" s="69">
        <v>90</v>
      </c>
      <c r="C145" s="69">
        <v>5600</v>
      </c>
      <c r="D145" s="69">
        <f t="shared" si="0"/>
        <v>62.222222222222221</v>
      </c>
      <c r="E145" s="133"/>
    </row>
    <row r="146" spans="1:5" x14ac:dyDescent="0.15">
      <c r="A146" s="70">
        <v>44155</v>
      </c>
      <c r="B146" s="69">
        <v>47</v>
      </c>
      <c r="C146" s="69">
        <v>4300</v>
      </c>
      <c r="D146" s="69">
        <f t="shared" si="0"/>
        <v>91.489361702127653</v>
      </c>
      <c r="E146" s="133"/>
    </row>
    <row r="147" spans="1:5" x14ac:dyDescent="0.15">
      <c r="A147" s="70">
        <v>44145</v>
      </c>
      <c r="B147" s="69">
        <v>90</v>
      </c>
      <c r="C147" s="69">
        <v>5500</v>
      </c>
      <c r="D147" s="69">
        <f t="shared" si="0"/>
        <v>61.111111111111114</v>
      </c>
      <c r="E147" s="133"/>
    </row>
    <row r="148" spans="1:5" x14ac:dyDescent="0.15">
      <c r="A148" s="70">
        <v>44143</v>
      </c>
      <c r="B148" s="69">
        <v>47</v>
      </c>
      <c r="C148" s="69">
        <v>3800</v>
      </c>
      <c r="D148" s="69">
        <f t="shared" si="0"/>
        <v>80.851063829787236</v>
      </c>
      <c r="E148" s="133"/>
    </row>
    <row r="149" spans="1:5" x14ac:dyDescent="0.15">
      <c r="A149" s="70">
        <v>44140</v>
      </c>
      <c r="B149" s="69">
        <v>47</v>
      </c>
      <c r="C149" s="69">
        <v>4000</v>
      </c>
      <c r="D149" s="69">
        <f t="shared" si="0"/>
        <v>85.106382978723403</v>
      </c>
      <c r="E149" s="133"/>
    </row>
    <row r="150" spans="1:5" x14ac:dyDescent="0.15">
      <c r="A150" s="70">
        <v>44140</v>
      </c>
      <c r="B150" s="69">
        <v>47</v>
      </c>
      <c r="C150" s="69">
        <v>3900</v>
      </c>
      <c r="D150" s="69">
        <f t="shared" si="0"/>
        <v>82.978723404255319</v>
      </c>
      <c r="E150" s="133"/>
    </row>
    <row r="151" spans="1:5" x14ac:dyDescent="0.15">
      <c r="A151" s="70">
        <v>44140</v>
      </c>
      <c r="B151" s="69">
        <v>47</v>
      </c>
      <c r="C151" s="69">
        <v>4000</v>
      </c>
      <c r="D151" s="69">
        <f t="shared" si="0"/>
        <v>85.106382978723403</v>
      </c>
      <c r="E151" s="133"/>
    </row>
    <row r="152" spans="1:5" x14ac:dyDescent="0.15">
      <c r="A152" s="70">
        <v>44137</v>
      </c>
      <c r="B152" s="69">
        <v>89</v>
      </c>
      <c r="C152" s="69">
        <v>5200</v>
      </c>
      <c r="D152" s="69">
        <f t="shared" si="0"/>
        <v>58.426966292134829</v>
      </c>
      <c r="E152" s="133"/>
    </row>
    <row r="153" spans="1:5" x14ac:dyDescent="0.15">
      <c r="A153" s="70">
        <v>44137</v>
      </c>
      <c r="B153" s="69">
        <v>89</v>
      </c>
      <c r="C153" s="69">
        <v>5500</v>
      </c>
      <c r="D153" s="69">
        <f t="shared" si="0"/>
        <v>61.797752808988761</v>
      </c>
      <c r="E153" s="133"/>
    </row>
    <row r="154" spans="1:5" x14ac:dyDescent="0.15">
      <c r="A154" s="70">
        <v>44136</v>
      </c>
      <c r="B154" s="69">
        <v>89</v>
      </c>
      <c r="C154" s="69">
        <v>6000</v>
      </c>
      <c r="D154" s="69">
        <f t="shared" si="0"/>
        <v>67.415730337078656</v>
      </c>
      <c r="E154" s="133"/>
    </row>
    <row r="155" spans="1:5" x14ac:dyDescent="0.15">
      <c r="A155" s="70">
        <v>44136</v>
      </c>
      <c r="B155" s="69">
        <v>148</v>
      </c>
      <c r="C155" s="69">
        <v>9200</v>
      </c>
      <c r="D155" s="69">
        <f t="shared" si="0"/>
        <v>62.162162162162161</v>
      </c>
      <c r="E155" s="133"/>
    </row>
    <row r="156" spans="1:5" x14ac:dyDescent="0.15">
      <c r="A156" s="70">
        <v>44135</v>
      </c>
      <c r="B156" s="69">
        <v>87</v>
      </c>
      <c r="C156" s="69">
        <v>6250</v>
      </c>
      <c r="D156" s="69">
        <f t="shared" si="0"/>
        <v>71.839080459770116</v>
      </c>
      <c r="E156" s="133">
        <f>ROUND(AVERAGE(D156:D172),2)</f>
        <v>72.900000000000006</v>
      </c>
    </row>
    <row r="157" spans="1:5" x14ac:dyDescent="0.15">
      <c r="A157" s="70">
        <v>44133</v>
      </c>
      <c r="B157" s="69">
        <v>89</v>
      </c>
      <c r="C157" s="69">
        <v>5600</v>
      </c>
      <c r="D157" s="69">
        <f t="shared" si="0"/>
        <v>62.921348314606739</v>
      </c>
      <c r="E157" s="133"/>
    </row>
    <row r="158" spans="1:5" x14ac:dyDescent="0.15">
      <c r="A158" s="70">
        <v>44133</v>
      </c>
      <c r="B158" s="69">
        <v>56</v>
      </c>
      <c r="C158" s="69">
        <v>4500</v>
      </c>
      <c r="D158" s="69">
        <f t="shared" si="0"/>
        <v>80.357142857142861</v>
      </c>
      <c r="E158" s="133"/>
    </row>
    <row r="159" spans="1:5" x14ac:dyDescent="0.15">
      <c r="A159" s="70">
        <v>44132</v>
      </c>
      <c r="B159" s="69">
        <v>90</v>
      </c>
      <c r="C159" s="69">
        <v>5800</v>
      </c>
      <c r="D159" s="69">
        <f t="shared" si="0"/>
        <v>64.444444444444443</v>
      </c>
      <c r="E159" s="133"/>
    </row>
    <row r="160" spans="1:5" x14ac:dyDescent="0.15">
      <c r="A160" s="70">
        <v>44130</v>
      </c>
      <c r="B160" s="69">
        <v>89</v>
      </c>
      <c r="C160" s="69">
        <v>5800</v>
      </c>
      <c r="D160" s="69">
        <f t="shared" si="0"/>
        <v>65.168539325842701</v>
      </c>
      <c r="E160" s="133"/>
    </row>
    <row r="161" spans="1:5" x14ac:dyDescent="0.15">
      <c r="A161" s="70">
        <v>44129</v>
      </c>
      <c r="B161" s="69">
        <v>89</v>
      </c>
      <c r="C161" s="69">
        <v>8000</v>
      </c>
      <c r="D161" s="69">
        <f t="shared" si="0"/>
        <v>89.887640449438209</v>
      </c>
      <c r="E161" s="133"/>
    </row>
    <row r="162" spans="1:5" x14ac:dyDescent="0.15">
      <c r="A162" s="70">
        <v>44123</v>
      </c>
      <c r="B162" s="69">
        <v>89</v>
      </c>
      <c r="C162" s="69">
        <v>5800</v>
      </c>
      <c r="D162" s="69">
        <f t="shared" si="0"/>
        <v>65.168539325842701</v>
      </c>
      <c r="E162" s="133"/>
    </row>
    <row r="163" spans="1:5" x14ac:dyDescent="0.15">
      <c r="A163" s="70">
        <v>44123</v>
      </c>
      <c r="B163" s="69">
        <v>47</v>
      </c>
      <c r="C163" s="69">
        <v>4100</v>
      </c>
      <c r="D163" s="69">
        <f t="shared" si="0"/>
        <v>87.234042553191486</v>
      </c>
      <c r="E163" s="133"/>
    </row>
    <row r="164" spans="1:5" x14ac:dyDescent="0.15">
      <c r="A164" s="70">
        <v>44120</v>
      </c>
      <c r="B164" s="69">
        <v>89</v>
      </c>
      <c r="C164" s="69">
        <v>6000</v>
      </c>
      <c r="D164" s="69">
        <f t="shared" si="0"/>
        <v>67.415730337078656</v>
      </c>
      <c r="E164" s="133"/>
    </row>
    <row r="165" spans="1:5" x14ac:dyDescent="0.15">
      <c r="A165" s="70">
        <v>44117</v>
      </c>
      <c r="B165" s="69">
        <v>47</v>
      </c>
      <c r="C165" s="69">
        <v>4000</v>
      </c>
      <c r="D165" s="69">
        <f t="shared" si="0"/>
        <v>85.106382978723403</v>
      </c>
      <c r="E165" s="133"/>
    </row>
    <row r="166" spans="1:5" x14ac:dyDescent="0.15">
      <c r="A166" s="70">
        <v>44115</v>
      </c>
      <c r="B166" s="69">
        <v>89</v>
      </c>
      <c r="C166" s="69">
        <v>5600</v>
      </c>
      <c r="D166" s="69">
        <f t="shared" si="0"/>
        <v>62.921348314606739</v>
      </c>
      <c r="E166" s="133"/>
    </row>
    <row r="167" spans="1:5" x14ac:dyDescent="0.15">
      <c r="A167" s="70">
        <v>44114</v>
      </c>
      <c r="B167" s="69">
        <v>47</v>
      </c>
      <c r="C167" s="69">
        <v>4000</v>
      </c>
      <c r="D167" s="69">
        <f t="shared" si="0"/>
        <v>85.106382978723403</v>
      </c>
      <c r="E167" s="133"/>
    </row>
    <row r="168" spans="1:5" x14ac:dyDescent="0.15">
      <c r="A168" s="70">
        <v>44111</v>
      </c>
      <c r="B168" s="69">
        <v>86</v>
      </c>
      <c r="C168" s="69">
        <v>5900</v>
      </c>
      <c r="D168" s="69">
        <f t="shared" si="0"/>
        <v>68.604651162790702</v>
      </c>
      <c r="E168" s="133"/>
    </row>
    <row r="169" spans="1:5" x14ac:dyDescent="0.15">
      <c r="A169" s="70">
        <v>44109</v>
      </c>
      <c r="B169" s="69">
        <v>89</v>
      </c>
      <c r="C169" s="69">
        <v>5900</v>
      </c>
      <c r="D169" s="69">
        <f t="shared" si="0"/>
        <v>66.292134831460672</v>
      </c>
      <c r="E169" s="133"/>
    </row>
    <row r="170" spans="1:5" x14ac:dyDescent="0.15">
      <c r="A170" s="70">
        <v>44109</v>
      </c>
      <c r="B170" s="69">
        <v>47</v>
      </c>
      <c r="C170" s="69">
        <v>4100</v>
      </c>
      <c r="D170" s="69">
        <f t="shared" si="0"/>
        <v>87.234042553191486</v>
      </c>
      <c r="E170" s="133"/>
    </row>
    <row r="171" spans="1:5" x14ac:dyDescent="0.15">
      <c r="A171" s="70">
        <v>44109</v>
      </c>
      <c r="B171" s="69">
        <v>90</v>
      </c>
      <c r="C171" s="69">
        <v>5900</v>
      </c>
      <c r="D171" s="69">
        <f t="shared" si="0"/>
        <v>65.555555555555557</v>
      </c>
      <c r="E171" s="133"/>
    </row>
    <row r="172" spans="1:5" x14ac:dyDescent="0.15">
      <c r="A172" s="70">
        <v>44108</v>
      </c>
      <c r="B172" s="69">
        <v>89</v>
      </c>
      <c r="C172" s="69">
        <v>5700</v>
      </c>
      <c r="D172" s="69">
        <f t="shared" si="0"/>
        <v>64.044943820224717</v>
      </c>
      <c r="E172" s="133"/>
    </row>
    <row r="173" spans="1:5" x14ac:dyDescent="0.15">
      <c r="A173" s="70">
        <v>44104</v>
      </c>
      <c r="B173" s="69">
        <v>47</v>
      </c>
      <c r="C173" s="69">
        <v>4100</v>
      </c>
      <c r="D173" s="69">
        <f t="shared" si="0"/>
        <v>87.234042553191486</v>
      </c>
      <c r="E173" s="133">
        <f>ROUND(AVERAGE(D173:D193),2)</f>
        <v>74.099999999999994</v>
      </c>
    </row>
    <row r="174" spans="1:5" x14ac:dyDescent="0.15">
      <c r="A174" s="70">
        <v>44100</v>
      </c>
      <c r="B174" s="69">
        <v>89</v>
      </c>
      <c r="C174" s="69">
        <v>5700</v>
      </c>
      <c r="D174" s="69">
        <f t="shared" si="0"/>
        <v>64.044943820224717</v>
      </c>
      <c r="E174" s="133"/>
    </row>
    <row r="175" spans="1:5" x14ac:dyDescent="0.15">
      <c r="A175" s="70">
        <v>44097</v>
      </c>
      <c r="B175" s="69">
        <v>88</v>
      </c>
      <c r="C175" s="69">
        <v>5900</v>
      </c>
      <c r="D175" s="69">
        <f t="shared" si="0"/>
        <v>67.045454545454547</v>
      </c>
      <c r="E175" s="133"/>
    </row>
    <row r="176" spans="1:5" x14ac:dyDescent="0.15">
      <c r="A176" s="70">
        <v>44094</v>
      </c>
      <c r="B176" s="69">
        <v>87</v>
      </c>
      <c r="C176" s="69">
        <v>5500</v>
      </c>
      <c r="D176" s="69">
        <f t="shared" si="0"/>
        <v>63.218390804597703</v>
      </c>
      <c r="E176" s="133"/>
    </row>
    <row r="177" spans="1:5" x14ac:dyDescent="0.15">
      <c r="A177" s="70">
        <v>44092</v>
      </c>
      <c r="B177" s="69">
        <v>36</v>
      </c>
      <c r="C177" s="69">
        <v>4100</v>
      </c>
      <c r="D177" s="69">
        <f t="shared" si="0"/>
        <v>113.88888888888889</v>
      </c>
      <c r="E177" s="133"/>
    </row>
    <row r="178" spans="1:5" x14ac:dyDescent="0.15">
      <c r="A178" s="70">
        <v>44092</v>
      </c>
      <c r="B178" s="69">
        <v>47</v>
      </c>
      <c r="C178" s="69">
        <v>4000</v>
      </c>
      <c r="D178" s="69">
        <f t="shared" si="0"/>
        <v>85.106382978723403</v>
      </c>
      <c r="E178" s="133"/>
    </row>
    <row r="179" spans="1:5" x14ac:dyDescent="0.15">
      <c r="A179" s="70">
        <v>44091</v>
      </c>
      <c r="B179" s="69">
        <v>47</v>
      </c>
      <c r="C179" s="69">
        <v>3900</v>
      </c>
      <c r="D179" s="69">
        <f t="shared" si="0"/>
        <v>82.978723404255319</v>
      </c>
      <c r="E179" s="133"/>
    </row>
    <row r="180" spans="1:5" x14ac:dyDescent="0.15">
      <c r="A180" s="70">
        <v>44089</v>
      </c>
      <c r="B180" s="69">
        <v>147</v>
      </c>
      <c r="C180" s="69">
        <v>8600</v>
      </c>
      <c r="D180" s="69">
        <f t="shared" si="0"/>
        <v>58.503401360544217</v>
      </c>
      <c r="E180" s="133"/>
    </row>
    <row r="181" spans="1:5" x14ac:dyDescent="0.15">
      <c r="A181" s="70">
        <v>44088</v>
      </c>
      <c r="B181" s="69">
        <v>88</v>
      </c>
      <c r="C181" s="69">
        <v>5000</v>
      </c>
      <c r="D181" s="69">
        <f t="shared" si="0"/>
        <v>56.81818181818182</v>
      </c>
      <c r="E181" s="133"/>
    </row>
    <row r="182" spans="1:5" x14ac:dyDescent="0.15">
      <c r="A182" s="70">
        <v>44087</v>
      </c>
      <c r="B182" s="69">
        <v>47</v>
      </c>
      <c r="C182" s="69">
        <v>3800</v>
      </c>
      <c r="D182" s="69">
        <f t="shared" si="0"/>
        <v>80.851063829787236</v>
      </c>
      <c r="E182" s="133"/>
    </row>
    <row r="183" spans="1:5" x14ac:dyDescent="0.15">
      <c r="A183" s="70">
        <v>44087</v>
      </c>
      <c r="B183" s="69">
        <v>86</v>
      </c>
      <c r="C183" s="69">
        <v>5700</v>
      </c>
      <c r="D183" s="69">
        <f t="shared" si="0"/>
        <v>66.279069767441854</v>
      </c>
      <c r="E183" s="133"/>
    </row>
    <row r="184" spans="1:5" x14ac:dyDescent="0.15">
      <c r="A184" s="70">
        <v>44087</v>
      </c>
      <c r="B184" s="69">
        <v>89</v>
      </c>
      <c r="C184" s="69">
        <v>5800</v>
      </c>
      <c r="D184" s="69">
        <f t="shared" si="0"/>
        <v>65.168539325842701</v>
      </c>
      <c r="E184" s="133"/>
    </row>
    <row r="185" spans="1:5" x14ac:dyDescent="0.15">
      <c r="A185" s="70">
        <v>44086</v>
      </c>
      <c r="B185" s="69">
        <v>91</v>
      </c>
      <c r="C185" s="69">
        <v>6100</v>
      </c>
      <c r="D185" s="69">
        <f t="shared" si="0"/>
        <v>67.032967032967036</v>
      </c>
      <c r="E185" s="133"/>
    </row>
    <row r="186" spans="1:5" x14ac:dyDescent="0.15">
      <c r="A186" s="70">
        <v>44084</v>
      </c>
      <c r="B186" s="69">
        <v>92</v>
      </c>
      <c r="C186" s="69">
        <v>6000</v>
      </c>
      <c r="D186" s="69">
        <f t="shared" si="0"/>
        <v>65.217391304347828</v>
      </c>
      <c r="E186" s="133"/>
    </row>
    <row r="187" spans="1:5" x14ac:dyDescent="0.15">
      <c r="A187" s="70">
        <v>44081</v>
      </c>
      <c r="B187" s="69">
        <v>54</v>
      </c>
      <c r="C187" s="69">
        <v>4200</v>
      </c>
      <c r="D187" s="69">
        <f t="shared" si="0"/>
        <v>77.777777777777771</v>
      </c>
      <c r="E187" s="133"/>
    </row>
    <row r="188" spans="1:5" x14ac:dyDescent="0.15">
      <c r="A188" s="70">
        <v>44080</v>
      </c>
      <c r="B188" s="69">
        <v>90</v>
      </c>
      <c r="C188" s="69">
        <v>6300</v>
      </c>
      <c r="D188" s="69">
        <f t="shared" si="0"/>
        <v>70</v>
      </c>
      <c r="E188" s="133"/>
    </row>
    <row r="189" spans="1:5" x14ac:dyDescent="0.15">
      <c r="A189" s="70">
        <v>44080</v>
      </c>
      <c r="B189" s="69">
        <v>89</v>
      </c>
      <c r="C189" s="69">
        <v>5800</v>
      </c>
      <c r="D189" s="69">
        <f t="shared" si="0"/>
        <v>65.168539325842701</v>
      </c>
      <c r="E189" s="133"/>
    </row>
    <row r="190" spans="1:5" x14ac:dyDescent="0.15">
      <c r="A190" s="70">
        <v>44078</v>
      </c>
      <c r="B190" s="69">
        <v>47</v>
      </c>
      <c r="C190" s="69">
        <v>4900</v>
      </c>
      <c r="D190" s="69">
        <f t="shared" si="0"/>
        <v>104.25531914893617</v>
      </c>
      <c r="E190" s="133"/>
    </row>
    <row r="191" spans="1:5" x14ac:dyDescent="0.15">
      <c r="A191" s="70">
        <v>44077</v>
      </c>
      <c r="B191" s="69">
        <v>86</v>
      </c>
      <c r="C191" s="69">
        <v>5500</v>
      </c>
      <c r="D191" s="69">
        <f t="shared" si="0"/>
        <v>63.953488372093027</v>
      </c>
      <c r="E191" s="133"/>
    </row>
    <row r="192" spans="1:5" x14ac:dyDescent="0.15">
      <c r="A192" s="70">
        <v>44075</v>
      </c>
      <c r="B192" s="69">
        <v>47</v>
      </c>
      <c r="C192" s="69">
        <v>3800</v>
      </c>
      <c r="D192" s="69">
        <f t="shared" si="0"/>
        <v>80.851063829787236</v>
      </c>
      <c r="E192" s="133"/>
    </row>
    <row r="193" spans="1:5" x14ac:dyDescent="0.15">
      <c r="A193" s="70">
        <v>44075</v>
      </c>
      <c r="B193" s="69">
        <v>89</v>
      </c>
      <c r="C193" s="69">
        <v>6300</v>
      </c>
      <c r="D193" s="69">
        <f t="shared" si="0"/>
        <v>70.786516853932582</v>
      </c>
      <c r="E193" s="133"/>
    </row>
    <row r="194" spans="1:5" x14ac:dyDescent="0.15">
      <c r="A194" s="70">
        <v>44073</v>
      </c>
      <c r="B194" s="69">
        <v>88</v>
      </c>
      <c r="C194" s="69">
        <v>5000</v>
      </c>
      <c r="D194" s="69">
        <f t="shared" si="0"/>
        <v>56.81818181818182</v>
      </c>
      <c r="E194" s="133">
        <f>ROUND(AVERAGE(D194:D208),2)</f>
        <v>70.64</v>
      </c>
    </row>
    <row r="195" spans="1:5" x14ac:dyDescent="0.15">
      <c r="A195" s="70">
        <v>44072</v>
      </c>
      <c r="B195" s="69">
        <v>54</v>
      </c>
      <c r="C195" s="69">
        <v>4250</v>
      </c>
      <c r="D195" s="69">
        <f t="shared" si="0"/>
        <v>78.703703703703709</v>
      </c>
      <c r="E195" s="133"/>
    </row>
    <row r="196" spans="1:5" x14ac:dyDescent="0.15">
      <c r="A196" s="70">
        <v>44072</v>
      </c>
      <c r="B196" s="69">
        <v>47</v>
      </c>
      <c r="C196" s="69">
        <v>4000</v>
      </c>
      <c r="D196" s="69">
        <f t="shared" si="0"/>
        <v>85.106382978723403</v>
      </c>
      <c r="E196" s="133"/>
    </row>
    <row r="197" spans="1:5" x14ac:dyDescent="0.15">
      <c r="A197" s="70">
        <v>44065</v>
      </c>
      <c r="B197" s="69">
        <v>47</v>
      </c>
      <c r="C197" s="69">
        <v>3999</v>
      </c>
      <c r="D197" s="69">
        <f t="shared" si="0"/>
        <v>85.085106382978722</v>
      </c>
      <c r="E197" s="133"/>
    </row>
    <row r="198" spans="1:5" x14ac:dyDescent="0.15">
      <c r="A198" s="70">
        <v>44064</v>
      </c>
      <c r="B198" s="69">
        <v>87</v>
      </c>
      <c r="C198" s="69">
        <v>5800</v>
      </c>
      <c r="D198" s="69">
        <f t="shared" si="0"/>
        <v>66.666666666666671</v>
      </c>
      <c r="E198" s="133"/>
    </row>
    <row r="199" spans="1:5" x14ac:dyDescent="0.15">
      <c r="A199" s="70">
        <v>44064</v>
      </c>
      <c r="B199" s="69">
        <v>87</v>
      </c>
      <c r="C199" s="69">
        <v>6000</v>
      </c>
      <c r="D199" s="69">
        <f t="shared" si="0"/>
        <v>68.965517241379317</v>
      </c>
      <c r="E199" s="133"/>
    </row>
    <row r="200" spans="1:5" x14ac:dyDescent="0.15">
      <c r="A200" s="70">
        <v>44061</v>
      </c>
      <c r="B200" s="69">
        <v>87</v>
      </c>
      <c r="C200" s="69">
        <v>5500</v>
      </c>
      <c r="D200" s="69">
        <f t="shared" si="0"/>
        <v>63.218390804597703</v>
      </c>
      <c r="E200" s="133"/>
    </row>
    <row r="201" spans="1:5" x14ac:dyDescent="0.15">
      <c r="A201" s="70">
        <v>44060</v>
      </c>
      <c r="B201" s="69">
        <v>88</v>
      </c>
      <c r="C201" s="69">
        <v>6000</v>
      </c>
      <c r="D201" s="69">
        <f t="shared" si="0"/>
        <v>68.181818181818187</v>
      </c>
      <c r="E201" s="133"/>
    </row>
    <row r="202" spans="1:5" x14ac:dyDescent="0.15">
      <c r="A202" s="70">
        <v>44059</v>
      </c>
      <c r="B202" s="69">
        <v>89</v>
      </c>
      <c r="C202" s="69">
        <v>6200</v>
      </c>
      <c r="D202" s="69">
        <f t="shared" si="0"/>
        <v>69.662921348314612</v>
      </c>
      <c r="E202" s="133"/>
    </row>
    <row r="203" spans="1:5" x14ac:dyDescent="0.15">
      <c r="A203" s="70">
        <v>44051</v>
      </c>
      <c r="B203" s="69">
        <v>91</v>
      </c>
      <c r="C203" s="69">
        <v>6300</v>
      </c>
      <c r="D203" s="69">
        <f t="shared" si="0"/>
        <v>69.230769230769226</v>
      </c>
      <c r="E203" s="133"/>
    </row>
    <row r="204" spans="1:5" x14ac:dyDescent="0.15">
      <c r="A204" s="70">
        <v>44051</v>
      </c>
      <c r="B204" s="69">
        <v>86</v>
      </c>
      <c r="C204" s="69">
        <v>6000</v>
      </c>
      <c r="D204" s="69">
        <f t="shared" si="0"/>
        <v>69.767441860465112</v>
      </c>
      <c r="E204" s="133"/>
    </row>
    <row r="205" spans="1:5" x14ac:dyDescent="0.15">
      <c r="A205" s="70">
        <v>44050</v>
      </c>
      <c r="B205" s="69">
        <v>89</v>
      </c>
      <c r="C205" s="69">
        <v>6000</v>
      </c>
      <c r="D205" s="69">
        <f t="shared" si="0"/>
        <v>67.415730337078656</v>
      </c>
      <c r="E205" s="133"/>
    </row>
    <row r="206" spans="1:5" x14ac:dyDescent="0.15">
      <c r="A206" s="70">
        <v>44046</v>
      </c>
      <c r="B206" s="69">
        <v>47</v>
      </c>
      <c r="C206" s="69">
        <v>3700</v>
      </c>
      <c r="D206" s="69">
        <f t="shared" si="0"/>
        <v>78.723404255319153</v>
      </c>
      <c r="E206" s="133"/>
    </row>
    <row r="207" spans="1:5" x14ac:dyDescent="0.15">
      <c r="A207" s="70">
        <v>44045</v>
      </c>
      <c r="B207" s="69">
        <v>86</v>
      </c>
      <c r="C207" s="69">
        <v>6000</v>
      </c>
      <c r="D207" s="69">
        <f t="shared" si="0"/>
        <v>69.767441860465112</v>
      </c>
      <c r="E207" s="133"/>
    </row>
    <row r="208" spans="1:5" x14ac:dyDescent="0.15">
      <c r="A208" s="70">
        <v>44045</v>
      </c>
      <c r="B208" s="69">
        <v>90</v>
      </c>
      <c r="C208" s="69">
        <v>5600</v>
      </c>
      <c r="D208" s="69">
        <f t="shared" si="0"/>
        <v>62.222222222222221</v>
      </c>
      <c r="E208" s="133"/>
    </row>
    <row r="209" spans="1:5" x14ac:dyDescent="0.15">
      <c r="A209" s="70">
        <v>44043</v>
      </c>
      <c r="B209" s="69">
        <v>89</v>
      </c>
      <c r="C209" s="69">
        <v>5500</v>
      </c>
      <c r="D209" s="69">
        <f t="shared" si="0"/>
        <v>61.797752808988761</v>
      </c>
      <c r="E209" s="133">
        <f>ROUND(AVERAGE(D209:D219),2)</f>
        <v>65.81</v>
      </c>
    </row>
    <row r="210" spans="1:5" x14ac:dyDescent="0.15">
      <c r="A210" s="70">
        <v>44040</v>
      </c>
      <c r="B210" s="69">
        <v>89</v>
      </c>
      <c r="C210" s="69">
        <v>6700</v>
      </c>
      <c r="D210" s="69">
        <f t="shared" si="0"/>
        <v>75.280898876404493</v>
      </c>
      <c r="E210" s="133"/>
    </row>
    <row r="211" spans="1:5" x14ac:dyDescent="0.15">
      <c r="A211" s="70">
        <v>44038</v>
      </c>
      <c r="B211" s="69">
        <v>88</v>
      </c>
      <c r="C211" s="69">
        <v>6000</v>
      </c>
      <c r="D211" s="69">
        <f t="shared" si="0"/>
        <v>68.181818181818187</v>
      </c>
      <c r="E211" s="133"/>
    </row>
    <row r="212" spans="1:5" x14ac:dyDescent="0.15">
      <c r="A212" s="70">
        <v>44038</v>
      </c>
      <c r="B212" s="69">
        <v>88</v>
      </c>
      <c r="C212" s="69">
        <v>5700</v>
      </c>
      <c r="D212" s="69">
        <f t="shared" si="0"/>
        <v>64.772727272727266</v>
      </c>
      <c r="E212" s="133"/>
    </row>
    <row r="213" spans="1:5" x14ac:dyDescent="0.15">
      <c r="A213" s="70">
        <v>44033</v>
      </c>
      <c r="B213" s="69">
        <v>155</v>
      </c>
      <c r="C213" s="69">
        <v>8800</v>
      </c>
      <c r="D213" s="69">
        <f t="shared" si="0"/>
        <v>56.774193548387096</v>
      </c>
      <c r="E213" s="133"/>
    </row>
    <row r="214" spans="1:5" x14ac:dyDescent="0.15">
      <c r="A214" s="70">
        <v>44032</v>
      </c>
      <c r="B214" s="69">
        <v>167</v>
      </c>
      <c r="C214" s="69">
        <v>10000</v>
      </c>
      <c r="D214" s="69">
        <f t="shared" si="0"/>
        <v>59.880239520958085</v>
      </c>
      <c r="E214" s="133"/>
    </row>
    <row r="215" spans="1:5" x14ac:dyDescent="0.15">
      <c r="A215" s="70">
        <v>44028</v>
      </c>
      <c r="B215" s="69">
        <v>89</v>
      </c>
      <c r="C215" s="69">
        <v>6150</v>
      </c>
      <c r="D215" s="69">
        <f t="shared" si="0"/>
        <v>69.101123595505612</v>
      </c>
      <c r="E215" s="133"/>
    </row>
    <row r="216" spans="1:5" x14ac:dyDescent="0.15">
      <c r="A216" s="70">
        <v>44026</v>
      </c>
      <c r="B216" s="69">
        <v>47</v>
      </c>
      <c r="C216" s="69">
        <v>3400</v>
      </c>
      <c r="D216" s="69">
        <f t="shared" si="0"/>
        <v>72.340425531914889</v>
      </c>
      <c r="E216" s="133"/>
    </row>
    <row r="217" spans="1:5" x14ac:dyDescent="0.15">
      <c r="A217" s="70">
        <v>44024</v>
      </c>
      <c r="B217" s="69">
        <v>165</v>
      </c>
      <c r="C217" s="69">
        <v>10000</v>
      </c>
      <c r="D217" s="69">
        <f t="shared" si="0"/>
        <v>60.606060606060609</v>
      </c>
      <c r="E217" s="133"/>
    </row>
    <row r="218" spans="1:5" x14ac:dyDescent="0.15">
      <c r="A218" s="70">
        <v>44024</v>
      </c>
      <c r="B218" s="69">
        <v>91</v>
      </c>
      <c r="C218" s="69">
        <v>6200</v>
      </c>
      <c r="D218" s="69">
        <f t="shared" si="0"/>
        <v>68.131868131868131</v>
      </c>
      <c r="E218" s="133"/>
    </row>
    <row r="219" spans="1:5" x14ac:dyDescent="0.15">
      <c r="A219" s="70">
        <v>44018</v>
      </c>
      <c r="B219" s="69">
        <v>88</v>
      </c>
      <c r="C219" s="69">
        <v>5900</v>
      </c>
      <c r="D219" s="69">
        <f t="shared" si="0"/>
        <v>67.045454545454547</v>
      </c>
      <c r="E219" s="133"/>
    </row>
    <row r="220" spans="1:5" x14ac:dyDescent="0.15">
      <c r="A220" s="70">
        <v>44011</v>
      </c>
      <c r="B220" s="69">
        <v>47</v>
      </c>
      <c r="C220" s="69">
        <v>3700</v>
      </c>
      <c r="D220" s="69">
        <f t="shared" si="0"/>
        <v>78.723404255319153</v>
      </c>
      <c r="E220" s="133">
        <f>ROUND(AVERAGE(D220:D229),2)</f>
        <v>72.209999999999994</v>
      </c>
    </row>
    <row r="221" spans="1:5" x14ac:dyDescent="0.15">
      <c r="A221" s="70">
        <v>44011</v>
      </c>
      <c r="B221" s="69">
        <v>90</v>
      </c>
      <c r="C221" s="69">
        <v>6400</v>
      </c>
      <c r="D221" s="69">
        <f t="shared" si="0"/>
        <v>71.111111111111114</v>
      </c>
      <c r="E221" s="133"/>
    </row>
    <row r="222" spans="1:5" x14ac:dyDescent="0.15">
      <c r="A222" s="70">
        <v>44002</v>
      </c>
      <c r="B222" s="69">
        <v>89</v>
      </c>
      <c r="C222" s="69">
        <v>5700</v>
      </c>
      <c r="D222" s="69">
        <f t="shared" si="0"/>
        <v>64.044943820224717</v>
      </c>
      <c r="E222" s="133"/>
    </row>
    <row r="223" spans="1:5" x14ac:dyDescent="0.15">
      <c r="A223" s="70">
        <v>44002</v>
      </c>
      <c r="B223" s="69">
        <v>87</v>
      </c>
      <c r="C223" s="69">
        <v>5000</v>
      </c>
      <c r="D223" s="69">
        <f t="shared" si="0"/>
        <v>57.47126436781609</v>
      </c>
      <c r="E223" s="133"/>
    </row>
    <row r="224" spans="1:5" x14ac:dyDescent="0.15">
      <c r="A224" s="70">
        <v>44001</v>
      </c>
      <c r="B224" s="69">
        <v>166</v>
      </c>
      <c r="C224" s="69">
        <v>8200</v>
      </c>
      <c r="D224" s="69">
        <f t="shared" si="0"/>
        <v>49.397590361445786</v>
      </c>
      <c r="E224" s="133"/>
    </row>
    <row r="225" spans="1:5" x14ac:dyDescent="0.15">
      <c r="A225" s="70">
        <v>43997</v>
      </c>
      <c r="B225" s="69">
        <v>54</v>
      </c>
      <c r="C225" s="69">
        <v>4200</v>
      </c>
      <c r="D225" s="69">
        <f t="shared" si="0"/>
        <v>77.777777777777771</v>
      </c>
      <c r="E225" s="133"/>
    </row>
    <row r="226" spans="1:5" x14ac:dyDescent="0.15">
      <c r="A226" s="70">
        <v>43997</v>
      </c>
      <c r="B226" s="69">
        <v>88</v>
      </c>
      <c r="C226" s="69">
        <v>5600</v>
      </c>
      <c r="D226" s="69">
        <f t="shared" si="0"/>
        <v>63.636363636363633</v>
      </c>
      <c r="E226" s="133"/>
    </row>
    <row r="227" spans="1:5" x14ac:dyDescent="0.15">
      <c r="A227" s="70">
        <v>43995</v>
      </c>
      <c r="B227" s="69">
        <v>54</v>
      </c>
      <c r="C227" s="69">
        <v>4500</v>
      </c>
      <c r="D227" s="69">
        <f t="shared" si="0"/>
        <v>83.333333333333329</v>
      </c>
      <c r="E227" s="133"/>
    </row>
    <row r="228" spans="1:5" x14ac:dyDescent="0.15">
      <c r="A228" s="70">
        <v>43994</v>
      </c>
      <c r="B228" s="69">
        <v>47</v>
      </c>
      <c r="C228" s="69">
        <v>4000</v>
      </c>
      <c r="D228" s="69">
        <f t="shared" si="0"/>
        <v>85.106382978723403</v>
      </c>
      <c r="E228" s="133"/>
    </row>
    <row r="229" spans="1:5" x14ac:dyDescent="0.15">
      <c r="A229" s="70">
        <v>43984</v>
      </c>
      <c r="B229" s="69">
        <v>47</v>
      </c>
      <c r="C229" s="69">
        <v>4300</v>
      </c>
      <c r="D229" s="69">
        <f t="shared" si="0"/>
        <v>91.489361702127653</v>
      </c>
      <c r="E229" s="133"/>
    </row>
    <row r="230" spans="1:5" x14ac:dyDescent="0.15">
      <c r="A230" s="70">
        <v>43981</v>
      </c>
      <c r="B230" s="69">
        <v>91</v>
      </c>
      <c r="C230" s="69">
        <v>6300</v>
      </c>
      <c r="D230" s="69">
        <f t="shared" si="0"/>
        <v>69.230769230769226</v>
      </c>
      <c r="E230" s="133">
        <f>ROUND(AVERAGE(D230:D245),2)</f>
        <v>67.849999999999994</v>
      </c>
    </row>
    <row r="231" spans="1:5" x14ac:dyDescent="0.15">
      <c r="A231" s="70">
        <v>43979</v>
      </c>
      <c r="B231" s="69">
        <v>89</v>
      </c>
      <c r="C231" s="69">
        <v>5700</v>
      </c>
      <c r="D231" s="69">
        <f t="shared" si="0"/>
        <v>64.044943820224717</v>
      </c>
      <c r="E231" s="133"/>
    </row>
    <row r="232" spans="1:5" x14ac:dyDescent="0.15">
      <c r="A232" s="70">
        <v>43979</v>
      </c>
      <c r="B232" s="69">
        <v>89</v>
      </c>
      <c r="C232" s="69">
        <v>6200</v>
      </c>
      <c r="D232" s="69">
        <f t="shared" si="0"/>
        <v>69.662921348314612</v>
      </c>
      <c r="E232" s="133"/>
    </row>
    <row r="233" spans="1:5" x14ac:dyDescent="0.15">
      <c r="A233" s="70">
        <v>43975</v>
      </c>
      <c r="B233" s="69">
        <v>86</v>
      </c>
      <c r="C233" s="69">
        <v>5800</v>
      </c>
      <c r="D233" s="69">
        <f t="shared" si="0"/>
        <v>67.441860465116278</v>
      </c>
      <c r="E233" s="133"/>
    </row>
    <row r="234" spans="1:5" x14ac:dyDescent="0.15">
      <c r="A234" s="70">
        <v>43974</v>
      </c>
      <c r="B234" s="69">
        <v>89</v>
      </c>
      <c r="C234" s="69">
        <v>6000</v>
      </c>
      <c r="D234" s="69">
        <f t="shared" si="0"/>
        <v>67.415730337078656</v>
      </c>
      <c r="E234" s="133"/>
    </row>
    <row r="235" spans="1:5" x14ac:dyDescent="0.15">
      <c r="A235" s="70">
        <v>43972</v>
      </c>
      <c r="B235" s="69">
        <v>90</v>
      </c>
      <c r="C235" s="69">
        <v>6000</v>
      </c>
      <c r="D235" s="69">
        <f t="shared" si="0"/>
        <v>66.666666666666671</v>
      </c>
      <c r="E235" s="133"/>
    </row>
    <row r="236" spans="1:5" x14ac:dyDescent="0.15">
      <c r="A236" s="70">
        <v>43968</v>
      </c>
      <c r="B236" s="69">
        <v>87</v>
      </c>
      <c r="C236" s="69">
        <v>5600</v>
      </c>
      <c r="D236" s="69">
        <f t="shared" si="0"/>
        <v>64.367816091954026</v>
      </c>
      <c r="E236" s="133"/>
    </row>
    <row r="237" spans="1:5" x14ac:dyDescent="0.15">
      <c r="A237" s="70">
        <v>43965</v>
      </c>
      <c r="B237" s="69">
        <v>90</v>
      </c>
      <c r="C237" s="69">
        <v>6000</v>
      </c>
      <c r="D237" s="69">
        <f t="shared" si="0"/>
        <v>66.666666666666671</v>
      </c>
      <c r="E237" s="133"/>
    </row>
    <row r="238" spans="1:5" x14ac:dyDescent="0.15">
      <c r="A238" s="70">
        <v>43965</v>
      </c>
      <c r="B238" s="69">
        <v>54</v>
      </c>
      <c r="C238" s="69">
        <v>4500</v>
      </c>
      <c r="D238" s="69">
        <f t="shared" si="0"/>
        <v>83.333333333333329</v>
      </c>
      <c r="E238" s="133"/>
    </row>
    <row r="239" spans="1:5" x14ac:dyDescent="0.15">
      <c r="A239" s="70">
        <v>43964</v>
      </c>
      <c r="B239" s="69">
        <v>89</v>
      </c>
      <c r="C239" s="69">
        <v>5600</v>
      </c>
      <c r="D239" s="69">
        <f t="shared" si="0"/>
        <v>62.921348314606739</v>
      </c>
      <c r="E239" s="133"/>
    </row>
    <row r="240" spans="1:5" x14ac:dyDescent="0.15">
      <c r="A240" s="70">
        <v>43961</v>
      </c>
      <c r="B240" s="69">
        <v>89</v>
      </c>
      <c r="C240" s="69">
        <v>5800</v>
      </c>
      <c r="D240" s="69">
        <f t="shared" si="0"/>
        <v>65.168539325842701</v>
      </c>
      <c r="E240" s="133"/>
    </row>
    <row r="241" spans="1:5" x14ac:dyDescent="0.15">
      <c r="A241" s="70">
        <v>43960</v>
      </c>
      <c r="B241" s="69">
        <v>89</v>
      </c>
      <c r="C241" s="69">
        <v>5600</v>
      </c>
      <c r="D241" s="69">
        <f t="shared" si="0"/>
        <v>62.921348314606739</v>
      </c>
      <c r="E241" s="133"/>
    </row>
    <row r="242" spans="1:5" x14ac:dyDescent="0.15">
      <c r="A242" s="70">
        <v>43953</v>
      </c>
      <c r="B242" s="69">
        <v>86</v>
      </c>
      <c r="C242" s="69">
        <v>5800</v>
      </c>
      <c r="D242" s="69">
        <f t="shared" si="0"/>
        <v>67.441860465116278</v>
      </c>
      <c r="E242" s="133"/>
    </row>
    <row r="243" spans="1:5" x14ac:dyDescent="0.15">
      <c r="A243" s="70">
        <v>43953</v>
      </c>
      <c r="B243" s="69">
        <v>47</v>
      </c>
      <c r="C243" s="69">
        <v>3900</v>
      </c>
      <c r="D243" s="69">
        <f t="shared" si="0"/>
        <v>82.978723404255319</v>
      </c>
      <c r="E243" s="133"/>
    </row>
    <row r="244" spans="1:5" x14ac:dyDescent="0.15">
      <c r="A244" s="70">
        <v>43952</v>
      </c>
      <c r="B244" s="69">
        <v>89</v>
      </c>
      <c r="C244" s="69">
        <v>5700</v>
      </c>
      <c r="D244" s="69">
        <f t="shared" si="0"/>
        <v>64.044943820224717</v>
      </c>
      <c r="E244" s="133"/>
    </row>
    <row r="245" spans="1:5" x14ac:dyDescent="0.15">
      <c r="A245" s="70">
        <v>43952</v>
      </c>
      <c r="B245" s="69">
        <v>88</v>
      </c>
      <c r="C245" s="69">
        <v>5400</v>
      </c>
      <c r="D245" s="69">
        <f t="shared" si="0"/>
        <v>61.363636363636367</v>
      </c>
      <c r="E245" s="133"/>
    </row>
    <row r="246" spans="1:5" x14ac:dyDescent="0.15">
      <c r="A246" s="70">
        <v>43950</v>
      </c>
      <c r="B246" s="69">
        <v>89</v>
      </c>
      <c r="C246" s="69">
        <v>5800</v>
      </c>
      <c r="D246" s="69">
        <f t="shared" si="0"/>
        <v>65.168539325842701</v>
      </c>
      <c r="E246" s="133">
        <f>ROUND(AVERAGE(D246:D260),2)</f>
        <v>70.2</v>
      </c>
    </row>
    <row r="247" spans="1:5" x14ac:dyDescent="0.15">
      <c r="A247" s="70">
        <v>43947</v>
      </c>
      <c r="B247" s="69">
        <v>87</v>
      </c>
      <c r="C247" s="69">
        <v>5800</v>
      </c>
      <c r="D247" s="69">
        <f t="shared" si="0"/>
        <v>66.666666666666671</v>
      </c>
      <c r="E247" s="133"/>
    </row>
    <row r="248" spans="1:5" x14ac:dyDescent="0.15">
      <c r="A248" s="70">
        <v>43944</v>
      </c>
      <c r="B248" s="69">
        <v>47</v>
      </c>
      <c r="C248" s="69">
        <v>4000</v>
      </c>
      <c r="D248" s="69">
        <f t="shared" si="0"/>
        <v>85.106382978723403</v>
      </c>
      <c r="E248" s="133"/>
    </row>
    <row r="249" spans="1:5" x14ac:dyDescent="0.15">
      <c r="A249" s="70">
        <v>43944</v>
      </c>
      <c r="B249" s="69">
        <v>47</v>
      </c>
      <c r="C249" s="69">
        <v>3900</v>
      </c>
      <c r="D249" s="69">
        <f t="shared" si="0"/>
        <v>82.978723404255319</v>
      </c>
      <c r="E249" s="133"/>
    </row>
    <row r="250" spans="1:5" x14ac:dyDescent="0.15">
      <c r="A250" s="70">
        <v>43943</v>
      </c>
      <c r="B250" s="69">
        <v>86</v>
      </c>
      <c r="C250" s="69">
        <v>5500</v>
      </c>
      <c r="D250" s="69">
        <f t="shared" si="0"/>
        <v>63.953488372093027</v>
      </c>
      <c r="E250" s="133"/>
    </row>
    <row r="251" spans="1:5" x14ac:dyDescent="0.15">
      <c r="A251" s="70">
        <v>43943</v>
      </c>
      <c r="B251" s="69">
        <v>90</v>
      </c>
      <c r="C251" s="69">
        <v>5700</v>
      </c>
      <c r="D251" s="69">
        <f t="shared" si="0"/>
        <v>63.333333333333336</v>
      </c>
      <c r="E251" s="133"/>
    </row>
    <row r="252" spans="1:5" x14ac:dyDescent="0.15">
      <c r="A252" s="70">
        <v>43941</v>
      </c>
      <c r="B252" s="69">
        <v>154</v>
      </c>
      <c r="C252" s="69">
        <v>8500</v>
      </c>
      <c r="D252" s="69">
        <f t="shared" si="0"/>
        <v>55.194805194805198</v>
      </c>
      <c r="E252" s="133"/>
    </row>
    <row r="253" spans="1:5" x14ac:dyDescent="0.15">
      <c r="A253" s="70">
        <v>43940</v>
      </c>
      <c r="B253" s="69">
        <v>89</v>
      </c>
      <c r="C253" s="69">
        <v>5900</v>
      </c>
      <c r="D253" s="69">
        <f t="shared" si="0"/>
        <v>66.292134831460672</v>
      </c>
      <c r="E253" s="133"/>
    </row>
    <row r="254" spans="1:5" x14ac:dyDescent="0.15">
      <c r="A254" s="70">
        <v>43940</v>
      </c>
      <c r="B254" s="69">
        <v>89</v>
      </c>
      <c r="C254" s="69">
        <v>6100</v>
      </c>
      <c r="D254" s="69">
        <f t="shared" si="0"/>
        <v>68.539325842696627</v>
      </c>
      <c r="E254" s="133"/>
    </row>
    <row r="255" spans="1:5" x14ac:dyDescent="0.15">
      <c r="A255" s="70">
        <v>43939</v>
      </c>
      <c r="B255" s="69">
        <v>47</v>
      </c>
      <c r="C255" s="69">
        <v>3900</v>
      </c>
      <c r="D255" s="69">
        <f t="shared" si="0"/>
        <v>82.978723404255319</v>
      </c>
      <c r="E255" s="133"/>
    </row>
    <row r="256" spans="1:5" x14ac:dyDescent="0.15">
      <c r="A256" s="70">
        <v>43939</v>
      </c>
      <c r="B256" s="69">
        <v>47</v>
      </c>
      <c r="C256" s="69">
        <v>3800</v>
      </c>
      <c r="D256" s="69">
        <f t="shared" si="0"/>
        <v>80.851063829787236</v>
      </c>
      <c r="E256" s="133"/>
    </row>
    <row r="257" spans="1:5" x14ac:dyDescent="0.15">
      <c r="A257" s="70">
        <v>43935</v>
      </c>
      <c r="B257" s="69">
        <v>85</v>
      </c>
      <c r="C257" s="69">
        <v>5800</v>
      </c>
      <c r="D257" s="69">
        <f t="shared" si="0"/>
        <v>68.235294117647058</v>
      </c>
      <c r="E257" s="133"/>
    </row>
    <row r="258" spans="1:5" x14ac:dyDescent="0.15">
      <c r="A258" s="70">
        <v>43932</v>
      </c>
      <c r="B258" s="69">
        <v>89</v>
      </c>
      <c r="C258" s="69">
        <v>5700</v>
      </c>
      <c r="D258" s="69">
        <f t="shared" si="0"/>
        <v>64.044943820224717</v>
      </c>
      <c r="E258" s="133"/>
    </row>
    <row r="259" spans="1:5" x14ac:dyDescent="0.15">
      <c r="A259" s="70">
        <v>43926</v>
      </c>
      <c r="B259" s="69">
        <v>90</v>
      </c>
      <c r="C259" s="69">
        <v>5900</v>
      </c>
      <c r="D259" s="69">
        <f t="shared" si="0"/>
        <v>65.555555555555557</v>
      </c>
      <c r="E259" s="133"/>
    </row>
    <row r="260" spans="1:5" x14ac:dyDescent="0.15">
      <c r="A260" s="70">
        <v>43923</v>
      </c>
      <c r="B260" s="69">
        <v>54</v>
      </c>
      <c r="C260" s="69">
        <v>4000</v>
      </c>
      <c r="D260" s="69">
        <f t="shared" si="0"/>
        <v>74.074074074074076</v>
      </c>
      <c r="E260" s="133"/>
    </row>
    <row r="261" spans="1:5" x14ac:dyDescent="0.15">
      <c r="A261" s="105">
        <v>43921</v>
      </c>
      <c r="B261" s="26">
        <v>54</v>
      </c>
      <c r="C261" s="26">
        <v>4400</v>
      </c>
      <c r="D261" s="26">
        <f t="shared" si="0"/>
        <v>81.481481481481481</v>
      </c>
    </row>
  </sheetData>
  <mergeCells count="61">
    <mergeCell ref="E142:E155"/>
    <mergeCell ref="E129:E141"/>
    <mergeCell ref="E123:E128"/>
    <mergeCell ref="E111:E122"/>
    <mergeCell ref="F21:F23"/>
    <mergeCell ref="F24:F26"/>
    <mergeCell ref="A68:E68"/>
    <mergeCell ref="A76:E76"/>
    <mergeCell ref="A51:E51"/>
    <mergeCell ref="A38:A40"/>
    <mergeCell ref="A41:A43"/>
    <mergeCell ref="A44:A46"/>
    <mergeCell ref="A47:A49"/>
    <mergeCell ref="F47:F49"/>
    <mergeCell ref="F38:F40"/>
    <mergeCell ref="F41:F43"/>
    <mergeCell ref="A34:E34"/>
    <mergeCell ref="B36:C36"/>
    <mergeCell ref="F27:F29"/>
    <mergeCell ref="F30:F32"/>
    <mergeCell ref="B19:C19"/>
    <mergeCell ref="A21:A23"/>
    <mergeCell ref="A24:A26"/>
    <mergeCell ref="A27:A29"/>
    <mergeCell ref="A30:A32"/>
    <mergeCell ref="E21:E23"/>
    <mergeCell ref="E24:E26"/>
    <mergeCell ref="E27:E29"/>
    <mergeCell ref="E30:E32"/>
    <mergeCell ref="J7:J9"/>
    <mergeCell ref="F9:F11"/>
    <mergeCell ref="F12:F14"/>
    <mergeCell ref="A17:E17"/>
    <mergeCell ref="A10:A12"/>
    <mergeCell ref="A13:A15"/>
    <mergeCell ref="E10:E12"/>
    <mergeCell ref="E13:E15"/>
    <mergeCell ref="F15:F16"/>
    <mergeCell ref="F4:F5"/>
    <mergeCell ref="C2:D2"/>
    <mergeCell ref="F6:F8"/>
    <mergeCell ref="A4:A6"/>
    <mergeCell ref="A7:A9"/>
    <mergeCell ref="E4:E6"/>
    <mergeCell ref="E7:E9"/>
    <mergeCell ref="F44:F46"/>
    <mergeCell ref="E246:E260"/>
    <mergeCell ref="E38:E40"/>
    <mergeCell ref="E47:E49"/>
    <mergeCell ref="A60:E60"/>
    <mergeCell ref="E230:E245"/>
    <mergeCell ref="E220:E229"/>
    <mergeCell ref="E209:E219"/>
    <mergeCell ref="E194:E208"/>
    <mergeCell ref="E173:E193"/>
    <mergeCell ref="E94:E110"/>
    <mergeCell ref="E81:E93"/>
    <mergeCell ref="E79:E80"/>
    <mergeCell ref="E156:E172"/>
    <mergeCell ref="E41:E43"/>
    <mergeCell ref="E44:E46"/>
  </mergeCells>
  <phoneticPr fontId="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topLeftCell="F6" workbookViewId="0">
      <selection activeCell="G27" sqref="G27"/>
    </sheetView>
  </sheetViews>
  <sheetFormatPr defaultColWidth="9" defaultRowHeight="14.25" x14ac:dyDescent="0.15"/>
  <cols>
    <col min="1" max="1" width="22.125" style="26" customWidth="1"/>
    <col min="2" max="2" width="13.625" style="26" customWidth="1"/>
    <col min="3" max="3" width="12.375" style="26" customWidth="1"/>
    <col min="4" max="4" width="31.5" style="26" customWidth="1"/>
    <col min="5" max="6" width="12" style="26" customWidth="1"/>
    <col min="7" max="7" width="9" style="27"/>
    <col min="8" max="8" width="11" style="27" customWidth="1"/>
    <col min="9" max="9" width="9" style="27" hidden="1" customWidth="1"/>
    <col min="10" max="11" width="9" style="27"/>
    <col min="12" max="12" width="9" style="62"/>
    <col min="13" max="16384" width="9" style="27"/>
  </cols>
  <sheetData>
    <row r="1" spans="1:12" x14ac:dyDescent="0.15">
      <c r="B1" s="26" t="s">
        <v>96</v>
      </c>
      <c r="F1" s="26">
        <v>12</v>
      </c>
    </row>
    <row r="2" spans="1:12" x14ac:dyDescent="0.15">
      <c r="B2" s="28" t="s">
        <v>97</v>
      </c>
      <c r="C2" s="139" t="str">
        <f>中指数据!C6</f>
        <v>青青家园</v>
      </c>
      <c r="D2" s="140"/>
      <c r="E2" s="29"/>
    </row>
    <row r="3" spans="1:12" x14ac:dyDescent="0.15">
      <c r="A3" s="48" t="str">
        <f>[3]富润家园数据!A4</f>
        <v>时间</v>
      </c>
      <c r="B3" s="31" t="s">
        <v>98</v>
      </c>
      <c r="C3" s="31" t="s">
        <v>99</v>
      </c>
      <c r="D3" s="31" t="str">
        <f>[3]富润家园数据!D4</f>
        <v>估价机构样本小区数据</v>
      </c>
      <c r="E3" s="31" t="str">
        <f>[3]富润家园数据!E4</f>
        <v>样本数量</v>
      </c>
      <c r="F3" s="48" t="str">
        <f>[3]富润家园数据!F4</f>
        <v>租金平均单价（元/平方米·月）</v>
      </c>
    </row>
    <row r="4" spans="1:12" x14ac:dyDescent="0.15">
      <c r="A4" s="137" t="s">
        <v>1682</v>
      </c>
      <c r="B4" s="32">
        <v>43922</v>
      </c>
      <c r="C4" s="31">
        <v>1</v>
      </c>
      <c r="D4" s="34" t="str">
        <f>中指数据!AX6</f>
        <v>--</v>
      </c>
      <c r="E4" s="143">
        <f>SUM(C4:C5)</f>
        <v>3</v>
      </c>
      <c r="F4" s="137">
        <f>ROUND(AVERAGE(D4:D6),2)</f>
        <v>83.93</v>
      </c>
    </row>
    <row r="5" spans="1:12" x14ac:dyDescent="0.15">
      <c r="A5" s="142"/>
      <c r="B5" s="32">
        <v>43952</v>
      </c>
      <c r="C5" s="31">
        <v>2</v>
      </c>
      <c r="D5" s="34">
        <f>中指数据!AT6</f>
        <v>87.22</v>
      </c>
      <c r="E5" s="144"/>
      <c r="F5" s="142"/>
    </row>
    <row r="6" spans="1:12" x14ac:dyDescent="0.15">
      <c r="A6" s="142"/>
      <c r="B6" s="32">
        <v>43983</v>
      </c>
      <c r="C6" s="31">
        <v>3</v>
      </c>
      <c r="D6" s="34">
        <f>中指数据!AP6</f>
        <v>80.63</v>
      </c>
      <c r="E6" s="144"/>
      <c r="F6" s="142"/>
      <c r="G6" s="35"/>
      <c r="H6" s="36" t="s">
        <v>100</v>
      </c>
      <c r="I6" s="36" t="s">
        <v>101</v>
      </c>
      <c r="J6" s="37" t="s">
        <v>102</v>
      </c>
    </row>
    <row r="7" spans="1:12" x14ac:dyDescent="0.15">
      <c r="A7" s="154" t="s">
        <v>1683</v>
      </c>
      <c r="B7" s="32">
        <v>44013</v>
      </c>
      <c r="C7" s="31">
        <v>1</v>
      </c>
      <c r="D7" s="34" t="str">
        <f>中指数据!AL6</f>
        <v>--</v>
      </c>
      <c r="E7" s="144">
        <f>SUM(C9:C11)</f>
        <v>6</v>
      </c>
      <c r="F7" s="158">
        <f>AVERAGE(D7:D9)</f>
        <v>69.040000000000006</v>
      </c>
      <c r="G7" s="35" t="s">
        <v>103</v>
      </c>
      <c r="H7" s="38">
        <f>F17</f>
        <v>71.959999999999994</v>
      </c>
      <c r="I7" s="39"/>
      <c r="J7" s="145">
        <f>SUM(H7:H9)/3</f>
        <v>61.143333333333324</v>
      </c>
    </row>
    <row r="8" spans="1:12" x14ac:dyDescent="0.15">
      <c r="A8" s="154"/>
      <c r="B8" s="32">
        <v>44044</v>
      </c>
      <c r="C8" s="31">
        <v>1</v>
      </c>
      <c r="D8" s="34" t="str">
        <f>中指数据!AH6</f>
        <v>--</v>
      </c>
      <c r="E8" s="144"/>
      <c r="F8" s="158"/>
      <c r="G8" s="35" t="s">
        <v>104</v>
      </c>
      <c r="H8" s="38">
        <f>F34</f>
        <v>57.06</v>
      </c>
      <c r="I8" s="39"/>
      <c r="J8" s="145"/>
      <c r="K8" s="61" t="s">
        <v>169</v>
      </c>
      <c r="L8" s="62">
        <v>2.9</v>
      </c>
    </row>
    <row r="9" spans="1:12" x14ac:dyDescent="0.15">
      <c r="A9" s="154"/>
      <c r="B9" s="32">
        <v>44075</v>
      </c>
      <c r="C9" s="31">
        <v>1</v>
      </c>
      <c r="D9" s="34">
        <f>中指数据!AD6</f>
        <v>69.040000000000006</v>
      </c>
      <c r="E9" s="144"/>
      <c r="F9" s="158"/>
      <c r="G9" s="40" t="s">
        <v>105</v>
      </c>
      <c r="H9" s="41">
        <f>F51</f>
        <v>54.41</v>
      </c>
      <c r="I9" s="39"/>
      <c r="J9" s="145"/>
    </row>
    <row r="10" spans="1:12" x14ac:dyDescent="0.15">
      <c r="A10" s="154" t="s">
        <v>1684</v>
      </c>
      <c r="B10" s="32">
        <v>44105</v>
      </c>
      <c r="C10" s="31">
        <v>2</v>
      </c>
      <c r="D10" s="34" t="str">
        <f>中指数据!Z6</f>
        <v>--</v>
      </c>
      <c r="E10" s="144">
        <f>SUM(C12:C14)</f>
        <v>7</v>
      </c>
      <c r="F10" s="158">
        <f>AVERAGE(D10:D12)</f>
        <v>67.86</v>
      </c>
    </row>
    <row r="11" spans="1:12" x14ac:dyDescent="0.15">
      <c r="A11" s="154"/>
      <c r="B11" s="32">
        <v>44136</v>
      </c>
      <c r="C11" s="31">
        <v>3</v>
      </c>
      <c r="D11" s="34">
        <f>中指数据!V6</f>
        <v>70.52</v>
      </c>
      <c r="E11" s="144"/>
      <c r="F11" s="158"/>
    </row>
    <row r="12" spans="1:12" x14ac:dyDescent="0.15">
      <c r="A12" s="154"/>
      <c r="B12" s="32">
        <v>44166</v>
      </c>
      <c r="C12" s="31">
        <v>2</v>
      </c>
      <c r="D12" s="34">
        <f>中指数据!R6</f>
        <v>65.2</v>
      </c>
      <c r="E12" s="144"/>
      <c r="F12" s="158"/>
    </row>
    <row r="13" spans="1:12" x14ac:dyDescent="0.15">
      <c r="A13" s="154" t="s">
        <v>172</v>
      </c>
      <c r="B13" s="32">
        <v>44197</v>
      </c>
      <c r="C13" s="31">
        <v>2</v>
      </c>
      <c r="D13" s="34">
        <f>中指数据!N6</f>
        <v>67.53</v>
      </c>
      <c r="E13" s="144">
        <f>SUM(C16:C16)</f>
        <v>2</v>
      </c>
      <c r="F13" s="158">
        <f>AVERAGE(D13:D15)</f>
        <v>67.003333333333345</v>
      </c>
    </row>
    <row r="14" spans="1:12" x14ac:dyDescent="0.15">
      <c r="A14" s="154"/>
      <c r="B14" s="32">
        <v>44228</v>
      </c>
      <c r="C14" s="31">
        <v>3</v>
      </c>
      <c r="D14" s="34">
        <f>中指数据!J6</f>
        <v>66.45</v>
      </c>
      <c r="E14" s="144"/>
      <c r="F14" s="158"/>
    </row>
    <row r="15" spans="1:12" x14ac:dyDescent="0.15">
      <c r="A15" s="154"/>
      <c r="B15" s="32">
        <v>44256</v>
      </c>
      <c r="C15" s="67"/>
      <c r="D15" s="68">
        <f>中指数据!F6</f>
        <v>67.03</v>
      </c>
      <c r="E15" s="144"/>
      <c r="F15" s="158"/>
    </row>
    <row r="16" spans="1:12" x14ac:dyDescent="0.15">
      <c r="A16" s="99" t="s">
        <v>1685</v>
      </c>
      <c r="B16" s="32">
        <v>44287</v>
      </c>
      <c r="C16" s="67">
        <v>2</v>
      </c>
      <c r="D16" s="69">
        <v>0</v>
      </c>
      <c r="E16" s="100"/>
      <c r="F16" s="95">
        <v>0</v>
      </c>
    </row>
    <row r="17" spans="1:8" x14ac:dyDescent="0.15">
      <c r="A17" s="146" t="s">
        <v>106</v>
      </c>
      <c r="B17" s="147"/>
      <c r="C17" s="147"/>
      <c r="D17" s="147"/>
      <c r="E17" s="148"/>
      <c r="F17" s="50">
        <f>ROUND(AVERAGE(F4:F14),2)</f>
        <v>71.959999999999994</v>
      </c>
    </row>
    <row r="19" spans="1:8" x14ac:dyDescent="0.15">
      <c r="B19" s="135" t="s">
        <v>107</v>
      </c>
      <c r="C19" s="135"/>
      <c r="D19" s="48"/>
      <c r="E19" s="43"/>
    </row>
    <row r="20" spans="1:8" x14ac:dyDescent="0.15">
      <c r="A20" s="48" t="str">
        <f>A3</f>
        <v>时间</v>
      </c>
      <c r="B20" s="48" t="s">
        <v>108</v>
      </c>
      <c r="C20" s="48" t="s">
        <v>109</v>
      </c>
      <c r="D20" s="48" t="s">
        <v>110</v>
      </c>
      <c r="E20" s="48" t="str">
        <f>E3</f>
        <v>样本数量</v>
      </c>
      <c r="F20" s="48" t="str">
        <f>F3</f>
        <v>租金平均单价（元/平方米·月）</v>
      </c>
    </row>
    <row r="21" spans="1:8" x14ac:dyDescent="0.15">
      <c r="A21" s="154" t="s">
        <v>1682</v>
      </c>
      <c r="B21" s="32">
        <v>43922</v>
      </c>
      <c r="C21" s="31"/>
      <c r="D21" s="34" t="s">
        <v>175</v>
      </c>
      <c r="E21" s="143">
        <f>SUM(C21:C22)</f>
        <v>0</v>
      </c>
      <c r="F21" s="149">
        <f>ROUND(AVERAGE(D21:D23)+L8,2)</f>
        <v>55.01</v>
      </c>
    </row>
    <row r="22" spans="1:8" x14ac:dyDescent="0.15">
      <c r="A22" s="154"/>
      <c r="B22" s="32">
        <v>43952</v>
      </c>
      <c r="C22" s="31"/>
      <c r="D22" s="34">
        <f>城研数据!E2</f>
        <v>54.2382309992351</v>
      </c>
      <c r="E22" s="144"/>
      <c r="F22" s="158"/>
    </row>
    <row r="23" spans="1:8" x14ac:dyDescent="0.15">
      <c r="A23" s="154"/>
      <c r="B23" s="32">
        <v>43983</v>
      </c>
      <c r="C23" s="31"/>
      <c r="D23" s="34">
        <f>城研数据!E3</f>
        <v>49.979347377116802</v>
      </c>
      <c r="E23" s="144"/>
      <c r="F23" s="158"/>
    </row>
    <row r="24" spans="1:8" x14ac:dyDescent="0.15">
      <c r="A24" s="154" t="s">
        <v>1683</v>
      </c>
      <c r="B24" s="32">
        <v>44013</v>
      </c>
      <c r="C24" s="31"/>
      <c r="D24" s="34" t="s">
        <v>175</v>
      </c>
      <c r="E24" s="144">
        <f>SUM(C26:C28)</f>
        <v>0</v>
      </c>
      <c r="F24" s="158">
        <f>ROUND(AVERAGE(D24:D26)+L8,2)</f>
        <v>59.17</v>
      </c>
    </row>
    <row r="25" spans="1:8" x14ac:dyDescent="0.15">
      <c r="A25" s="154"/>
      <c r="B25" s="32">
        <v>44044</v>
      </c>
      <c r="C25" s="31"/>
      <c r="D25" s="34">
        <f>城研数据!E5</f>
        <v>56.2745642939378</v>
      </c>
      <c r="E25" s="144"/>
      <c r="F25" s="158"/>
    </row>
    <row r="26" spans="1:8" x14ac:dyDescent="0.15">
      <c r="A26" s="154"/>
      <c r="B26" s="32">
        <v>44075</v>
      </c>
      <c r="C26" s="31"/>
      <c r="D26" s="34">
        <f>城研数据!E5</f>
        <v>56.2745642939378</v>
      </c>
      <c r="E26" s="144"/>
      <c r="F26" s="158"/>
    </row>
    <row r="27" spans="1:8" x14ac:dyDescent="0.15">
      <c r="A27" s="154" t="s">
        <v>1684</v>
      </c>
      <c r="B27" s="32">
        <v>44105</v>
      </c>
      <c r="C27" s="31"/>
      <c r="D27" s="34">
        <f>城研数据!E7</f>
        <v>53.716344644067199</v>
      </c>
      <c r="E27" s="144">
        <f>SUM(C29:C31)</f>
        <v>0</v>
      </c>
      <c r="F27" s="158">
        <f>ROUND(AVERAGE(D27:D29)+L8,2)</f>
        <v>56.65</v>
      </c>
    </row>
    <row r="28" spans="1:8" x14ac:dyDescent="0.15">
      <c r="A28" s="154"/>
      <c r="B28" s="32">
        <v>44136</v>
      </c>
      <c r="C28" s="31"/>
      <c r="D28" s="34">
        <f>城研数据!E8</f>
        <v>50.698074950424598</v>
      </c>
      <c r="E28" s="144"/>
      <c r="F28" s="158"/>
    </row>
    <row r="29" spans="1:8" x14ac:dyDescent="0.15">
      <c r="A29" s="154"/>
      <c r="B29" s="32">
        <v>44166</v>
      </c>
      <c r="C29" s="31"/>
      <c r="D29" s="34">
        <f>城研数据!E9</f>
        <v>56.829338723649997</v>
      </c>
      <c r="E29" s="144"/>
      <c r="F29" s="158"/>
      <c r="H29" s="27">
        <f>H9/H7</f>
        <v>0.75611450806003333</v>
      </c>
    </row>
    <row r="30" spans="1:8" x14ac:dyDescent="0.15">
      <c r="A30" s="154" t="s">
        <v>172</v>
      </c>
      <c r="B30" s="32">
        <v>44197</v>
      </c>
      <c r="C30" s="31"/>
      <c r="D30" s="34">
        <f>城研数据!E10</f>
        <v>56.356640366901097</v>
      </c>
      <c r="E30" s="144"/>
      <c r="F30" s="158">
        <f>ROUND(AVERAGE(D30:D32)+L8,2)</f>
        <v>59.26</v>
      </c>
      <c r="H30" s="27">
        <f>1-H29</f>
        <v>0.24388549193996667</v>
      </c>
    </row>
    <row r="31" spans="1:8" x14ac:dyDescent="0.15">
      <c r="A31" s="154"/>
      <c r="B31" s="32">
        <v>44228</v>
      </c>
      <c r="C31" s="31"/>
      <c r="D31" s="34" t="s">
        <v>175</v>
      </c>
      <c r="E31" s="144"/>
      <c r="F31" s="158"/>
    </row>
    <row r="32" spans="1:8" x14ac:dyDescent="0.15">
      <c r="A32" s="154"/>
      <c r="B32" s="32">
        <v>44256</v>
      </c>
      <c r="C32" s="31"/>
      <c r="D32" s="34">
        <f>城研数据!E10</f>
        <v>56.356640366901097</v>
      </c>
      <c r="E32" s="157"/>
      <c r="F32" s="158"/>
    </row>
    <row r="33" spans="1:6" x14ac:dyDescent="0.15">
      <c r="A33" s="99" t="s">
        <v>1685</v>
      </c>
      <c r="B33" s="32">
        <v>44287</v>
      </c>
      <c r="C33" s="31"/>
      <c r="D33" s="34">
        <f>城研数据!E11</f>
        <v>52.3286037761874</v>
      </c>
      <c r="E33" s="49">
        <f>SUM(C33:C33)</f>
        <v>0</v>
      </c>
      <c r="F33" s="94">
        <f>D33+L8</f>
        <v>55.228603776187398</v>
      </c>
    </row>
    <row r="34" spans="1:6" x14ac:dyDescent="0.15">
      <c r="A34" s="151" t="s">
        <v>100</v>
      </c>
      <c r="B34" s="152"/>
      <c r="C34" s="152"/>
      <c r="D34" s="152"/>
      <c r="E34" s="153"/>
      <c r="F34" s="50">
        <f>ROUND(AVERAGE(F21:F33),2)</f>
        <v>57.06</v>
      </c>
    </row>
    <row r="36" spans="1:6" x14ac:dyDescent="0.15">
      <c r="B36" s="135" t="s">
        <v>111</v>
      </c>
      <c r="C36" s="135"/>
      <c r="D36" s="48"/>
      <c r="E36" s="43"/>
    </row>
    <row r="37" spans="1:6" x14ac:dyDescent="0.15">
      <c r="A37" s="48" t="str">
        <f>A3</f>
        <v>时间</v>
      </c>
      <c r="B37" s="48" t="s">
        <v>108</v>
      </c>
      <c r="C37" s="48" t="s">
        <v>109</v>
      </c>
      <c r="D37" s="48" t="s">
        <v>110</v>
      </c>
      <c r="E37" s="48" t="str">
        <f>E3</f>
        <v>样本数量</v>
      </c>
      <c r="F37" s="48" t="str">
        <f>F3</f>
        <v>租金平均单价（元/平方米·月）</v>
      </c>
    </row>
    <row r="38" spans="1:6" x14ac:dyDescent="0.15">
      <c r="A38" s="154" t="s">
        <v>1682</v>
      </c>
      <c r="B38" s="101">
        <v>43922</v>
      </c>
      <c r="C38" s="48" t="s">
        <v>1702</v>
      </c>
      <c r="D38" s="50" t="s">
        <v>1701</v>
      </c>
      <c r="E38" s="134">
        <f>SUM(C38:C40)</f>
        <v>7</v>
      </c>
      <c r="F38" s="132">
        <f>ROUND(AVERAGE(D38:D40),2)</f>
        <v>50.41</v>
      </c>
    </row>
    <row r="39" spans="1:6" x14ac:dyDescent="0.15">
      <c r="A39" s="154"/>
      <c r="B39" s="101">
        <v>43952</v>
      </c>
      <c r="C39" s="92">
        <v>5</v>
      </c>
      <c r="D39" s="50">
        <f>E116</f>
        <v>52.07</v>
      </c>
      <c r="E39" s="134"/>
      <c r="F39" s="132"/>
    </row>
    <row r="40" spans="1:6" x14ac:dyDescent="0.15">
      <c r="A40" s="154"/>
      <c r="B40" s="101">
        <v>43983</v>
      </c>
      <c r="C40" s="92">
        <v>2</v>
      </c>
      <c r="D40" s="50">
        <f>E114</f>
        <v>48.75</v>
      </c>
      <c r="E40" s="134"/>
      <c r="F40" s="132"/>
    </row>
    <row r="41" spans="1:6" x14ac:dyDescent="0.15">
      <c r="A41" s="154" t="s">
        <v>1683</v>
      </c>
      <c r="B41" s="101">
        <v>44013</v>
      </c>
      <c r="C41" s="92">
        <v>3</v>
      </c>
      <c r="D41" s="50">
        <f>E110</f>
        <v>55.15</v>
      </c>
      <c r="E41" s="134">
        <f>SUM(C41:C43)</f>
        <v>10</v>
      </c>
      <c r="F41" s="132">
        <f>ROUND(AVERAGE(D41:D43),2)</f>
        <v>54.26</v>
      </c>
    </row>
    <row r="42" spans="1:6" x14ac:dyDescent="0.15">
      <c r="A42" s="154"/>
      <c r="B42" s="101">
        <v>44044</v>
      </c>
      <c r="C42" s="92">
        <v>2</v>
      </c>
      <c r="D42" s="50">
        <f>E108</f>
        <v>56.26</v>
      </c>
      <c r="E42" s="134"/>
      <c r="F42" s="132"/>
    </row>
    <row r="43" spans="1:6" x14ac:dyDescent="0.15">
      <c r="A43" s="154"/>
      <c r="B43" s="101">
        <v>44075</v>
      </c>
      <c r="C43" s="92">
        <v>5</v>
      </c>
      <c r="D43" s="50">
        <f>E103</f>
        <v>51.36</v>
      </c>
      <c r="E43" s="134"/>
      <c r="F43" s="132"/>
    </row>
    <row r="44" spans="1:6" x14ac:dyDescent="0.15">
      <c r="A44" s="154" t="s">
        <v>1684</v>
      </c>
      <c r="B44" s="101">
        <v>44105</v>
      </c>
      <c r="C44" s="92">
        <v>2</v>
      </c>
      <c r="D44" s="50">
        <f>E101</f>
        <v>62.32</v>
      </c>
      <c r="E44" s="134">
        <f>SUM(C44:C46)</f>
        <v>8</v>
      </c>
      <c r="F44" s="132">
        <f>ROUND(AVERAGE(D44:D46),2)</f>
        <v>55.57</v>
      </c>
    </row>
    <row r="45" spans="1:6" x14ac:dyDescent="0.15">
      <c r="A45" s="154"/>
      <c r="B45" s="101">
        <v>44136</v>
      </c>
      <c r="C45" s="92">
        <v>4</v>
      </c>
      <c r="D45" s="50">
        <f>E97</f>
        <v>51.82</v>
      </c>
      <c r="E45" s="134"/>
      <c r="F45" s="132"/>
    </row>
    <row r="46" spans="1:6" x14ac:dyDescent="0.15">
      <c r="A46" s="154"/>
      <c r="B46" s="101">
        <v>44166</v>
      </c>
      <c r="C46" s="92">
        <v>2</v>
      </c>
      <c r="D46" s="50">
        <f>E95</f>
        <v>52.57</v>
      </c>
      <c r="E46" s="134"/>
      <c r="F46" s="132"/>
    </row>
    <row r="47" spans="1:6" x14ac:dyDescent="0.15">
      <c r="A47" s="154" t="s">
        <v>172</v>
      </c>
      <c r="B47" s="101">
        <v>44197</v>
      </c>
      <c r="C47" s="92">
        <v>3</v>
      </c>
      <c r="D47" s="50">
        <f>E92</f>
        <v>52.13</v>
      </c>
      <c r="E47" s="134">
        <f>SUM(C47:C49)</f>
        <v>9</v>
      </c>
      <c r="F47" s="132">
        <f>ROUND(AVERAGE(D47:D49),2)</f>
        <v>52.72</v>
      </c>
    </row>
    <row r="48" spans="1:6" x14ac:dyDescent="0.15">
      <c r="A48" s="154"/>
      <c r="B48" s="101">
        <v>44228</v>
      </c>
      <c r="C48" s="92">
        <v>1</v>
      </c>
      <c r="D48" s="50">
        <f>E91</f>
        <v>51.45</v>
      </c>
      <c r="E48" s="134"/>
      <c r="F48" s="132"/>
    </row>
    <row r="49" spans="1:6" x14ac:dyDescent="0.15">
      <c r="A49" s="154"/>
      <c r="B49" s="101">
        <v>44256</v>
      </c>
      <c r="C49" s="92">
        <v>5</v>
      </c>
      <c r="D49" s="50">
        <f>E86</f>
        <v>54.59</v>
      </c>
      <c r="E49" s="134"/>
      <c r="F49" s="132"/>
    </row>
    <row r="50" spans="1:6" x14ac:dyDescent="0.15">
      <c r="A50" s="102" t="s">
        <v>1685</v>
      </c>
      <c r="B50" s="101">
        <v>44287</v>
      </c>
      <c r="C50" s="92">
        <v>4</v>
      </c>
      <c r="D50" s="64">
        <f>E82</f>
        <v>59.07</v>
      </c>
      <c r="E50" s="93">
        <f>C50</f>
        <v>4</v>
      </c>
      <c r="F50" s="95">
        <f>D50</f>
        <v>59.07</v>
      </c>
    </row>
    <row r="51" spans="1:6" x14ac:dyDescent="0.15">
      <c r="A51" s="151" t="s">
        <v>100</v>
      </c>
      <c r="B51" s="152"/>
      <c r="C51" s="152"/>
      <c r="D51" s="152"/>
      <c r="E51" s="153"/>
      <c r="F51" s="50">
        <f>ROUND(AVERAGE(F38:F50),2)</f>
        <v>54.41</v>
      </c>
    </row>
    <row r="54" spans="1:6" hidden="1" x14ac:dyDescent="0.15">
      <c r="A54" s="44" t="s">
        <v>112</v>
      </c>
      <c r="B54" s="48" t="s">
        <v>108</v>
      </c>
      <c r="C54" s="48" t="s">
        <v>109</v>
      </c>
      <c r="D54" s="48" t="s">
        <v>113</v>
      </c>
      <c r="E54" s="44" t="s">
        <v>114</v>
      </c>
      <c r="F54" s="44" t="s">
        <v>115</v>
      </c>
    </row>
    <row r="55" spans="1:6" hidden="1" x14ac:dyDescent="0.2">
      <c r="A55" s="48" t="str">
        <f>A38</f>
        <v>2020年二季度</v>
      </c>
      <c r="B55" s="32">
        <v>43617</v>
      </c>
      <c r="C55" s="48">
        <v>3</v>
      </c>
      <c r="D55" s="33">
        <v>91.57</v>
      </c>
      <c r="E55" s="34">
        <f>E4</f>
        <v>3</v>
      </c>
      <c r="F55" s="48">
        <f>F4</f>
        <v>83.93</v>
      </c>
    </row>
    <row r="56" spans="1:6" hidden="1" x14ac:dyDescent="0.2">
      <c r="A56" s="48">
        <f>A40</f>
        <v>0</v>
      </c>
      <c r="B56" s="32"/>
      <c r="C56" s="48"/>
      <c r="D56" s="33"/>
      <c r="E56" s="34">
        <f>E6</f>
        <v>0</v>
      </c>
      <c r="F56" s="50">
        <f>F6</f>
        <v>0</v>
      </c>
    </row>
    <row r="57" spans="1:6" hidden="1" x14ac:dyDescent="0.2">
      <c r="A57" s="48">
        <f>A43</f>
        <v>0</v>
      </c>
      <c r="B57" s="32"/>
      <c r="C57" s="48"/>
      <c r="D57" s="33"/>
      <c r="E57" s="34">
        <f>E7</f>
        <v>6</v>
      </c>
      <c r="F57" s="50">
        <f>F7</f>
        <v>69.040000000000006</v>
      </c>
    </row>
    <row r="58" spans="1:6" hidden="1" x14ac:dyDescent="0.2">
      <c r="A58" s="48">
        <f>A46</f>
        <v>0</v>
      </c>
      <c r="B58" s="32">
        <v>43891</v>
      </c>
      <c r="C58" s="48">
        <v>2</v>
      </c>
      <c r="D58" s="33">
        <v>92.31</v>
      </c>
      <c r="E58" s="34">
        <f>E10</f>
        <v>7</v>
      </c>
      <c r="F58" s="50">
        <f>F10</f>
        <v>67.86</v>
      </c>
    </row>
    <row r="59" spans="1:6" hidden="1" x14ac:dyDescent="0.2">
      <c r="A59" s="48">
        <f>A49</f>
        <v>0</v>
      </c>
      <c r="B59" s="32"/>
      <c r="C59" s="48"/>
      <c r="D59" s="33"/>
      <c r="E59" s="34">
        <f>E13</f>
        <v>2</v>
      </c>
      <c r="F59" s="50">
        <f>F13</f>
        <v>67.003333333333345</v>
      </c>
    </row>
    <row r="60" spans="1:6" hidden="1" x14ac:dyDescent="0.15">
      <c r="A60" s="135" t="s">
        <v>100</v>
      </c>
      <c r="B60" s="135"/>
      <c r="C60" s="135"/>
      <c r="D60" s="135"/>
      <c r="E60" s="135"/>
      <c r="F60" s="50">
        <f>ROUND(AVERAGE(F55:F59),2)</f>
        <v>57.57</v>
      </c>
    </row>
    <row r="61" spans="1:6" hidden="1" x14ac:dyDescent="0.15"/>
    <row r="62" spans="1:6" hidden="1" x14ac:dyDescent="0.15">
      <c r="A62" s="44" t="s">
        <v>112</v>
      </c>
      <c r="B62" s="48" t="s">
        <v>108</v>
      </c>
      <c r="C62" s="48" t="s">
        <v>109</v>
      </c>
      <c r="D62" s="48" t="s">
        <v>113</v>
      </c>
      <c r="E62" s="44" t="s">
        <v>114</v>
      </c>
      <c r="F62" s="44" t="s">
        <v>115</v>
      </c>
    </row>
    <row r="63" spans="1:6" hidden="1" x14ac:dyDescent="0.2">
      <c r="A63" s="48" t="s">
        <v>116</v>
      </c>
      <c r="B63" s="32">
        <v>43617</v>
      </c>
      <c r="C63" s="48">
        <v>3</v>
      </c>
      <c r="D63" s="33">
        <v>91.57</v>
      </c>
      <c r="E63" s="34">
        <f>E21</f>
        <v>0</v>
      </c>
      <c r="F63" s="50">
        <f>F21</f>
        <v>55.01</v>
      </c>
    </row>
    <row r="64" spans="1:6" hidden="1" x14ac:dyDescent="0.2">
      <c r="A64" s="48" t="s">
        <v>117</v>
      </c>
      <c r="B64" s="32"/>
      <c r="C64" s="48"/>
      <c r="D64" s="33"/>
      <c r="E64" s="34">
        <f>E22</f>
        <v>0</v>
      </c>
      <c r="F64" s="50">
        <f>F22</f>
        <v>0</v>
      </c>
    </row>
    <row r="65" spans="1:6" hidden="1" x14ac:dyDescent="0.2">
      <c r="A65" s="48" t="s">
        <v>118</v>
      </c>
      <c r="B65" s="32"/>
      <c r="C65" s="48"/>
      <c r="D65" s="33"/>
      <c r="E65" s="34">
        <f>E25</f>
        <v>0</v>
      </c>
      <c r="F65" s="50">
        <f>F23</f>
        <v>0</v>
      </c>
    </row>
    <row r="66" spans="1:6" hidden="1" x14ac:dyDescent="0.2">
      <c r="A66" s="48" t="s">
        <v>119</v>
      </c>
      <c r="B66" s="32">
        <v>43891</v>
      </c>
      <c r="C66" s="48">
        <v>2</v>
      </c>
      <c r="D66" s="33">
        <v>92.31</v>
      </c>
      <c r="E66" s="34">
        <f>E28</f>
        <v>0</v>
      </c>
      <c r="F66" s="50">
        <f>F24</f>
        <v>59.17</v>
      </c>
    </row>
    <row r="67" spans="1:6" hidden="1" x14ac:dyDescent="0.2">
      <c r="A67" s="48" t="s">
        <v>120</v>
      </c>
      <c r="B67" s="32"/>
      <c r="C67" s="48"/>
      <c r="D67" s="33"/>
      <c r="E67" s="34">
        <f>E31</f>
        <v>0</v>
      </c>
      <c r="F67" s="50">
        <f>F27</f>
        <v>56.65</v>
      </c>
    </row>
    <row r="68" spans="1:6" hidden="1" x14ac:dyDescent="0.15">
      <c r="A68" s="135" t="s">
        <v>100</v>
      </c>
      <c r="B68" s="135"/>
      <c r="C68" s="135"/>
      <c r="D68" s="135"/>
      <c r="E68" s="135"/>
      <c r="F68" s="50">
        <f>ROUND(AVERAGE(F63:F66),2)</f>
        <v>28.55</v>
      </c>
    </row>
    <row r="69" spans="1:6" hidden="1" x14ac:dyDescent="0.15"/>
    <row r="70" spans="1:6" hidden="1" x14ac:dyDescent="0.15">
      <c r="A70" s="44" t="s">
        <v>112</v>
      </c>
      <c r="B70" s="48" t="s">
        <v>108</v>
      </c>
      <c r="C70" s="48" t="s">
        <v>109</v>
      </c>
      <c r="D70" s="48" t="s">
        <v>113</v>
      </c>
      <c r="E70" s="44" t="s">
        <v>114</v>
      </c>
      <c r="F70" s="44" t="s">
        <v>115</v>
      </c>
    </row>
    <row r="71" spans="1:6" hidden="1" x14ac:dyDescent="0.2">
      <c r="A71" s="48" t="s">
        <v>116</v>
      </c>
      <c r="B71" s="32">
        <v>43617</v>
      </c>
      <c r="C71" s="48">
        <v>3</v>
      </c>
      <c r="D71" s="33">
        <v>91.57</v>
      </c>
      <c r="E71" s="34">
        <f>E38</f>
        <v>7</v>
      </c>
      <c r="F71" s="50">
        <f>F38</f>
        <v>50.41</v>
      </c>
    </row>
    <row r="72" spans="1:6" hidden="1" x14ac:dyDescent="0.2">
      <c r="A72" s="48" t="s">
        <v>117</v>
      </c>
      <c r="B72" s="32"/>
      <c r="C72" s="48"/>
      <c r="D72" s="33"/>
      <c r="E72" s="34">
        <f>E39</f>
        <v>0</v>
      </c>
      <c r="F72" s="50">
        <f>F39</f>
        <v>0</v>
      </c>
    </row>
    <row r="73" spans="1:6" hidden="1" x14ac:dyDescent="0.2">
      <c r="A73" s="48" t="s">
        <v>118</v>
      </c>
      <c r="B73" s="32"/>
      <c r="C73" s="48"/>
      <c r="D73" s="33"/>
      <c r="E73" s="34">
        <f>E42</f>
        <v>0</v>
      </c>
      <c r="F73" s="50">
        <f>F42</f>
        <v>0</v>
      </c>
    </row>
    <row r="74" spans="1:6" hidden="1" x14ac:dyDescent="0.2">
      <c r="A74" s="48" t="s">
        <v>119</v>
      </c>
      <c r="B74" s="32">
        <v>43891</v>
      </c>
      <c r="C74" s="48">
        <v>2</v>
      </c>
      <c r="D74" s="33">
        <v>92.31</v>
      </c>
      <c r="E74" s="34">
        <f>E45</f>
        <v>0</v>
      </c>
      <c r="F74" s="50">
        <f>F45</f>
        <v>0</v>
      </c>
    </row>
    <row r="75" spans="1:6" hidden="1" x14ac:dyDescent="0.2">
      <c r="A75" s="48" t="s">
        <v>120</v>
      </c>
      <c r="B75" s="32"/>
      <c r="C75" s="48"/>
      <c r="D75" s="33"/>
      <c r="E75" s="34">
        <f>E48</f>
        <v>0</v>
      </c>
      <c r="F75" s="50">
        <f>F48</f>
        <v>0</v>
      </c>
    </row>
    <row r="76" spans="1:6" hidden="1" x14ac:dyDescent="0.15">
      <c r="A76" s="135" t="s">
        <v>100</v>
      </c>
      <c r="B76" s="135"/>
      <c r="C76" s="135"/>
      <c r="D76" s="135"/>
      <c r="E76" s="135"/>
      <c r="F76" s="50">
        <f>ROUND(AVERAGE(F71:F75),2)</f>
        <v>10.08</v>
      </c>
    </row>
    <row r="78" spans="1:6" x14ac:dyDescent="0.15">
      <c r="A78" s="44" t="s">
        <v>139</v>
      </c>
      <c r="B78" s="44" t="s">
        <v>140</v>
      </c>
      <c r="C78" s="44" t="s">
        <v>141</v>
      </c>
      <c r="D78" s="44" t="s">
        <v>142</v>
      </c>
      <c r="E78" s="46" t="s">
        <v>165</v>
      </c>
    </row>
    <row r="79" spans="1:6" x14ac:dyDescent="0.15">
      <c r="A79" s="54">
        <v>44327</v>
      </c>
      <c r="B79" s="48">
        <v>130</v>
      </c>
      <c r="C79" s="48">
        <v>6500</v>
      </c>
      <c r="D79" s="48">
        <f>C79/B79</f>
        <v>50</v>
      </c>
      <c r="E79" s="156">
        <f>ROUND(AVERAGE(D79:D81),2)</f>
        <v>52.23</v>
      </c>
    </row>
    <row r="80" spans="1:6" x14ac:dyDescent="0.15">
      <c r="A80" s="54">
        <v>44325</v>
      </c>
      <c r="B80" s="48">
        <v>134</v>
      </c>
      <c r="C80" s="48">
        <v>7400</v>
      </c>
      <c r="D80" s="48">
        <f t="shared" ref="D80:D123" si="0">C80/B80</f>
        <v>55.223880597014926</v>
      </c>
      <c r="E80" s="156"/>
    </row>
    <row r="81" spans="1:5" x14ac:dyDescent="0.15">
      <c r="A81" s="54">
        <v>44323</v>
      </c>
      <c r="B81" s="48">
        <v>136</v>
      </c>
      <c r="C81" s="48">
        <v>7000</v>
      </c>
      <c r="D81" s="48">
        <f t="shared" si="0"/>
        <v>51.470588235294116</v>
      </c>
      <c r="E81" s="156"/>
    </row>
    <row r="82" spans="1:5" x14ac:dyDescent="0.15">
      <c r="A82" s="54">
        <v>44307</v>
      </c>
      <c r="B82" s="48">
        <v>97</v>
      </c>
      <c r="C82" s="48">
        <v>6200</v>
      </c>
      <c r="D82" s="48">
        <f t="shared" si="0"/>
        <v>63.917525773195877</v>
      </c>
      <c r="E82" s="156">
        <f>ROUND(AVERAGE(D82:D85),2)</f>
        <v>59.07</v>
      </c>
    </row>
    <row r="83" spans="1:5" x14ac:dyDescent="0.15">
      <c r="A83" s="54">
        <v>44302</v>
      </c>
      <c r="B83" s="48">
        <v>90</v>
      </c>
      <c r="C83" s="48">
        <v>6500</v>
      </c>
      <c r="D83" s="48">
        <f t="shared" si="0"/>
        <v>72.222222222222229</v>
      </c>
      <c r="E83" s="156"/>
    </row>
    <row r="84" spans="1:5" x14ac:dyDescent="0.15">
      <c r="A84" s="54">
        <v>44298</v>
      </c>
      <c r="B84" s="48">
        <v>156</v>
      </c>
      <c r="C84" s="48">
        <v>7300</v>
      </c>
      <c r="D84" s="48">
        <f t="shared" si="0"/>
        <v>46.794871794871796</v>
      </c>
      <c r="E84" s="156"/>
    </row>
    <row r="85" spans="1:5" x14ac:dyDescent="0.15">
      <c r="A85" s="54">
        <v>44292</v>
      </c>
      <c r="B85" s="48">
        <v>135</v>
      </c>
      <c r="C85" s="48">
        <v>7200</v>
      </c>
      <c r="D85" s="48">
        <f t="shared" si="0"/>
        <v>53.333333333333336</v>
      </c>
      <c r="E85" s="156"/>
    </row>
    <row r="86" spans="1:5" x14ac:dyDescent="0.15">
      <c r="A86" s="54">
        <v>44286</v>
      </c>
      <c r="B86" s="48">
        <v>130</v>
      </c>
      <c r="C86" s="48">
        <v>6500</v>
      </c>
      <c r="D86" s="48">
        <f t="shared" si="0"/>
        <v>50</v>
      </c>
      <c r="E86" s="136">
        <f>ROUND(AVERAGE(D86:D90),2)</f>
        <v>54.59</v>
      </c>
    </row>
    <row r="87" spans="1:5" x14ac:dyDescent="0.15">
      <c r="A87" s="54">
        <v>44276</v>
      </c>
      <c r="B87" s="48">
        <v>134</v>
      </c>
      <c r="C87" s="48">
        <v>7300</v>
      </c>
      <c r="D87" s="48">
        <f t="shared" si="0"/>
        <v>54.477611940298509</v>
      </c>
      <c r="E87" s="136"/>
    </row>
    <row r="88" spans="1:5" x14ac:dyDescent="0.15">
      <c r="A88" s="54">
        <v>44275</v>
      </c>
      <c r="B88" s="48">
        <v>124</v>
      </c>
      <c r="C88" s="48">
        <v>7300</v>
      </c>
      <c r="D88" s="48">
        <f t="shared" si="0"/>
        <v>58.87096774193548</v>
      </c>
      <c r="E88" s="136"/>
    </row>
    <row r="89" spans="1:5" x14ac:dyDescent="0.15">
      <c r="A89" s="54">
        <v>44275</v>
      </c>
      <c r="B89" s="48">
        <v>125</v>
      </c>
      <c r="C89" s="48">
        <v>6667</v>
      </c>
      <c r="D89" s="48">
        <f t="shared" si="0"/>
        <v>53.335999999999999</v>
      </c>
      <c r="E89" s="136"/>
    </row>
    <row r="90" spans="1:5" x14ac:dyDescent="0.15">
      <c r="A90" s="54">
        <v>44270</v>
      </c>
      <c r="B90" s="48">
        <v>160</v>
      </c>
      <c r="C90" s="48">
        <v>9000</v>
      </c>
      <c r="D90" s="48">
        <f t="shared" si="0"/>
        <v>56.25</v>
      </c>
      <c r="E90" s="136"/>
    </row>
    <row r="91" spans="1:5" x14ac:dyDescent="0.15">
      <c r="A91" s="54">
        <v>44247</v>
      </c>
      <c r="B91" s="48">
        <v>136</v>
      </c>
      <c r="C91" s="48">
        <v>6500</v>
      </c>
      <c r="D91" s="48">
        <f t="shared" si="0"/>
        <v>47.794117647058826</v>
      </c>
      <c r="E91" s="66">
        <f>ROUND(AVERAGE(D91:D95),2)</f>
        <v>51.45</v>
      </c>
    </row>
    <row r="92" spans="1:5" x14ac:dyDescent="0.15">
      <c r="A92" s="54">
        <v>44220</v>
      </c>
      <c r="B92" s="48">
        <v>98</v>
      </c>
      <c r="C92" s="48">
        <v>5500</v>
      </c>
      <c r="D92" s="48">
        <f t="shared" si="0"/>
        <v>56.122448979591837</v>
      </c>
      <c r="E92" s="136">
        <f>ROUND(AVERAGE(D92:D94),2)</f>
        <v>52.13</v>
      </c>
    </row>
    <row r="93" spans="1:5" x14ac:dyDescent="0.15">
      <c r="A93" s="54">
        <v>44205</v>
      </c>
      <c r="B93" s="48">
        <v>179</v>
      </c>
      <c r="C93" s="48">
        <v>9000</v>
      </c>
      <c r="D93" s="48">
        <f t="shared" si="0"/>
        <v>50.279329608938546</v>
      </c>
      <c r="E93" s="136"/>
    </row>
    <row r="94" spans="1:5" x14ac:dyDescent="0.15">
      <c r="A94" s="54">
        <v>44199</v>
      </c>
      <c r="B94" s="48">
        <v>128</v>
      </c>
      <c r="C94" s="48">
        <v>6400</v>
      </c>
      <c r="D94" s="48">
        <f t="shared" si="0"/>
        <v>50</v>
      </c>
      <c r="E94" s="136"/>
    </row>
    <row r="95" spans="1:5" x14ac:dyDescent="0.15">
      <c r="A95" s="54">
        <v>44193</v>
      </c>
      <c r="B95" s="48">
        <v>98</v>
      </c>
      <c r="C95" s="48">
        <v>5200</v>
      </c>
      <c r="D95" s="48">
        <f t="shared" si="0"/>
        <v>53.061224489795919</v>
      </c>
      <c r="E95" s="136">
        <f>ROUND(AVERAGE(D95:D96),2)</f>
        <v>52.57</v>
      </c>
    </row>
    <row r="96" spans="1:5" x14ac:dyDescent="0.15">
      <c r="A96" s="54">
        <v>44171</v>
      </c>
      <c r="B96" s="48">
        <v>160</v>
      </c>
      <c r="C96" s="48">
        <v>8333</v>
      </c>
      <c r="D96" s="48">
        <f t="shared" si="0"/>
        <v>52.081249999999997</v>
      </c>
      <c r="E96" s="136"/>
    </row>
    <row r="97" spans="1:5" x14ac:dyDescent="0.15">
      <c r="A97" s="54">
        <v>44164</v>
      </c>
      <c r="B97" s="48">
        <v>158</v>
      </c>
      <c r="C97" s="48">
        <v>6500</v>
      </c>
      <c r="D97" s="48">
        <f t="shared" si="0"/>
        <v>41.139240506329116</v>
      </c>
      <c r="E97" s="136">
        <f>ROUND(AVERAGE(D97:D100),2)</f>
        <v>51.82</v>
      </c>
    </row>
    <row r="98" spans="1:5" x14ac:dyDescent="0.15">
      <c r="A98" s="54">
        <v>44148</v>
      </c>
      <c r="B98" s="48">
        <v>160</v>
      </c>
      <c r="C98" s="48">
        <v>8700</v>
      </c>
      <c r="D98" s="48">
        <f t="shared" si="0"/>
        <v>54.375</v>
      </c>
      <c r="E98" s="136"/>
    </row>
    <row r="99" spans="1:5" x14ac:dyDescent="0.15">
      <c r="A99" s="70">
        <v>44143</v>
      </c>
      <c r="B99" s="69">
        <v>127</v>
      </c>
      <c r="C99" s="69">
        <v>7700</v>
      </c>
      <c r="D99" s="69">
        <f t="shared" si="0"/>
        <v>60.629921259842519</v>
      </c>
      <c r="E99" s="136"/>
    </row>
    <row r="100" spans="1:5" x14ac:dyDescent="0.15">
      <c r="A100" s="70">
        <v>44140</v>
      </c>
      <c r="B100" s="69">
        <v>174</v>
      </c>
      <c r="C100" s="69">
        <v>8900</v>
      </c>
      <c r="D100" s="69">
        <f t="shared" si="0"/>
        <v>51.149425287356323</v>
      </c>
      <c r="E100" s="136"/>
    </row>
    <row r="101" spans="1:5" x14ac:dyDescent="0.15">
      <c r="A101" s="70">
        <v>44135</v>
      </c>
      <c r="B101" s="69">
        <v>205</v>
      </c>
      <c r="C101" s="69">
        <v>13000</v>
      </c>
      <c r="D101" s="69">
        <f t="shared" si="0"/>
        <v>63.414634146341463</v>
      </c>
      <c r="E101" s="136">
        <f>ROUND(AVERAGE(D101:D102),2)</f>
        <v>62.32</v>
      </c>
    </row>
    <row r="102" spans="1:5" x14ac:dyDescent="0.15">
      <c r="A102" s="70">
        <v>44113</v>
      </c>
      <c r="B102" s="69">
        <v>98</v>
      </c>
      <c r="C102" s="69">
        <v>6000</v>
      </c>
      <c r="D102" s="69">
        <f t="shared" si="0"/>
        <v>61.224489795918366</v>
      </c>
      <c r="E102" s="155"/>
    </row>
    <row r="103" spans="1:5" x14ac:dyDescent="0.15">
      <c r="A103" s="70">
        <v>44098</v>
      </c>
      <c r="B103" s="69">
        <v>95</v>
      </c>
      <c r="C103" s="69">
        <v>5000</v>
      </c>
      <c r="D103" s="69">
        <f t="shared" si="0"/>
        <v>52.631578947368418</v>
      </c>
      <c r="E103" s="155">
        <f>ROUND(AVERAGE(D103:D107),2)</f>
        <v>51.36</v>
      </c>
    </row>
    <row r="104" spans="1:5" x14ac:dyDescent="0.15">
      <c r="A104" s="70">
        <v>44094</v>
      </c>
      <c r="B104" s="69">
        <v>133</v>
      </c>
      <c r="C104" s="69">
        <v>6800</v>
      </c>
      <c r="D104" s="69">
        <f t="shared" si="0"/>
        <v>51.127819548872182</v>
      </c>
      <c r="E104" s="155"/>
    </row>
    <row r="105" spans="1:5" x14ac:dyDescent="0.15">
      <c r="A105" s="70">
        <v>44080</v>
      </c>
      <c r="B105" s="69">
        <v>194</v>
      </c>
      <c r="C105" s="69">
        <v>10000</v>
      </c>
      <c r="D105" s="69">
        <f t="shared" si="0"/>
        <v>51.546391752577321</v>
      </c>
      <c r="E105" s="155"/>
    </row>
    <row r="106" spans="1:5" x14ac:dyDescent="0.15">
      <c r="A106" s="70">
        <v>44080</v>
      </c>
      <c r="B106" s="69">
        <v>155</v>
      </c>
      <c r="C106" s="69">
        <v>9000</v>
      </c>
      <c r="D106" s="69">
        <f t="shared" si="0"/>
        <v>58.064516129032256</v>
      </c>
      <c r="E106" s="155"/>
    </row>
    <row r="107" spans="1:5" x14ac:dyDescent="0.15">
      <c r="A107" s="70">
        <v>44080</v>
      </c>
      <c r="B107" s="69">
        <v>122</v>
      </c>
      <c r="C107" s="69">
        <v>5300</v>
      </c>
      <c r="D107" s="69">
        <f t="shared" si="0"/>
        <v>43.442622950819676</v>
      </c>
      <c r="E107" s="155"/>
    </row>
    <row r="108" spans="1:5" x14ac:dyDescent="0.15">
      <c r="A108" s="70">
        <v>44069</v>
      </c>
      <c r="B108" s="69">
        <v>136</v>
      </c>
      <c r="C108" s="69">
        <v>7000</v>
      </c>
      <c r="D108" s="69">
        <f t="shared" si="0"/>
        <v>51.470588235294116</v>
      </c>
      <c r="E108" s="133">
        <f>ROUND(AVERAGE(D108:D109),2)</f>
        <v>56.26</v>
      </c>
    </row>
    <row r="109" spans="1:5" x14ac:dyDescent="0.15">
      <c r="A109" s="70">
        <v>44059</v>
      </c>
      <c r="B109" s="69">
        <v>95</v>
      </c>
      <c r="C109" s="69">
        <v>5800</v>
      </c>
      <c r="D109" s="69">
        <f t="shared" si="0"/>
        <v>61.05263157894737</v>
      </c>
      <c r="E109" s="133"/>
    </row>
    <row r="110" spans="1:5" x14ac:dyDescent="0.15">
      <c r="A110" s="70">
        <v>44042</v>
      </c>
      <c r="B110" s="69">
        <v>125</v>
      </c>
      <c r="C110" s="69">
        <v>7000</v>
      </c>
      <c r="D110" s="69">
        <f t="shared" si="0"/>
        <v>56</v>
      </c>
      <c r="E110" s="133">
        <f>ROUND(AVERAGE(D110:D113),2)</f>
        <v>55.15</v>
      </c>
    </row>
    <row r="111" spans="1:5" x14ac:dyDescent="0.15">
      <c r="A111" s="70">
        <v>44033</v>
      </c>
      <c r="B111" s="69">
        <v>175</v>
      </c>
      <c r="C111" s="69">
        <v>9000</v>
      </c>
      <c r="D111" s="69">
        <f t="shared" si="0"/>
        <v>51.428571428571431</v>
      </c>
      <c r="E111" s="133"/>
    </row>
    <row r="112" spans="1:5" x14ac:dyDescent="0.15">
      <c r="A112" s="70">
        <v>44031</v>
      </c>
      <c r="B112" s="69">
        <v>139</v>
      </c>
      <c r="C112" s="69">
        <v>8100</v>
      </c>
      <c r="D112" s="69">
        <f t="shared" si="0"/>
        <v>58.273381294964025</v>
      </c>
      <c r="E112" s="133"/>
    </row>
    <row r="113" spans="1:5" x14ac:dyDescent="0.15">
      <c r="A113" s="70">
        <v>44028</v>
      </c>
      <c r="B113" s="69">
        <v>122</v>
      </c>
      <c r="C113" s="69">
        <v>6700</v>
      </c>
      <c r="D113" s="69">
        <f t="shared" si="0"/>
        <v>54.918032786885249</v>
      </c>
      <c r="E113" s="133"/>
    </row>
    <row r="114" spans="1:5" x14ac:dyDescent="0.15">
      <c r="A114" s="70">
        <v>43996</v>
      </c>
      <c r="B114" s="69">
        <v>153</v>
      </c>
      <c r="C114" s="69">
        <v>7500</v>
      </c>
      <c r="D114" s="69">
        <f t="shared" si="0"/>
        <v>49.019607843137258</v>
      </c>
      <c r="E114" s="133">
        <f>ROUND(AVERAGE(D114:D115),2)</f>
        <v>48.75</v>
      </c>
    </row>
    <row r="115" spans="1:5" x14ac:dyDescent="0.15">
      <c r="A115" s="70">
        <v>43992</v>
      </c>
      <c r="B115" s="69">
        <v>132</v>
      </c>
      <c r="C115" s="69">
        <v>6400</v>
      </c>
      <c r="D115" s="69">
        <f t="shared" si="0"/>
        <v>48.484848484848484</v>
      </c>
      <c r="E115" s="133"/>
    </row>
    <row r="116" spans="1:5" x14ac:dyDescent="0.15">
      <c r="A116" s="70">
        <v>43982</v>
      </c>
      <c r="B116" s="69">
        <v>135</v>
      </c>
      <c r="C116" s="69">
        <v>6500</v>
      </c>
      <c r="D116" s="69">
        <f t="shared" si="0"/>
        <v>48.148148148148145</v>
      </c>
      <c r="E116" s="133">
        <f>ROUND(AVERAGE(D116:D120),2)</f>
        <v>52.07</v>
      </c>
    </row>
    <row r="117" spans="1:5" x14ac:dyDescent="0.15">
      <c r="A117" s="70">
        <v>43981</v>
      </c>
      <c r="B117" s="69">
        <v>137</v>
      </c>
      <c r="C117" s="69">
        <v>7500</v>
      </c>
      <c r="D117" s="69">
        <f t="shared" si="0"/>
        <v>54.744525547445257</v>
      </c>
      <c r="E117" s="133"/>
    </row>
    <row r="118" spans="1:5" x14ac:dyDescent="0.15">
      <c r="A118" s="70">
        <v>43970</v>
      </c>
      <c r="B118" s="69">
        <v>125</v>
      </c>
      <c r="C118" s="69">
        <v>6500</v>
      </c>
      <c r="D118" s="69">
        <f t="shared" si="0"/>
        <v>52</v>
      </c>
      <c r="E118" s="133"/>
    </row>
    <row r="119" spans="1:5" x14ac:dyDescent="0.15">
      <c r="A119" s="70">
        <v>43966</v>
      </c>
      <c r="B119" s="69">
        <v>144</v>
      </c>
      <c r="C119" s="69">
        <v>7800</v>
      </c>
      <c r="D119" s="69">
        <f t="shared" si="0"/>
        <v>54.166666666666664</v>
      </c>
      <c r="E119" s="133"/>
    </row>
    <row r="120" spans="1:5" x14ac:dyDescent="0.15">
      <c r="A120" s="70">
        <v>43952</v>
      </c>
      <c r="B120" s="69">
        <v>156</v>
      </c>
      <c r="C120" s="69">
        <v>8000</v>
      </c>
      <c r="D120" s="69">
        <f t="shared" si="0"/>
        <v>51.282051282051285</v>
      </c>
      <c r="E120" s="133"/>
    </row>
    <row r="121" spans="1:5" x14ac:dyDescent="0.15">
      <c r="A121" s="70">
        <v>43950</v>
      </c>
      <c r="B121" s="69">
        <v>136</v>
      </c>
      <c r="C121" s="69">
        <v>7000</v>
      </c>
      <c r="D121" s="69">
        <f t="shared" si="0"/>
        <v>51.470588235294116</v>
      </c>
      <c r="E121" s="136">
        <f>ROUND(AVERAGE(D121:D122),2)</f>
        <v>49.95</v>
      </c>
    </row>
    <row r="122" spans="1:5" x14ac:dyDescent="0.15">
      <c r="A122" s="70">
        <v>43946</v>
      </c>
      <c r="B122" s="69">
        <v>128</v>
      </c>
      <c r="C122" s="69">
        <v>6200</v>
      </c>
      <c r="D122" s="69">
        <f t="shared" si="0"/>
        <v>48.4375</v>
      </c>
      <c r="E122" s="136"/>
    </row>
    <row r="123" spans="1:5" x14ac:dyDescent="0.15">
      <c r="A123" s="105">
        <v>43908</v>
      </c>
      <c r="B123" s="26">
        <v>130</v>
      </c>
      <c r="C123" s="26">
        <v>6500</v>
      </c>
      <c r="D123" s="26">
        <f t="shared" si="0"/>
        <v>50</v>
      </c>
    </row>
  </sheetData>
  <mergeCells count="59">
    <mergeCell ref="F21:F23"/>
    <mergeCell ref="E24:E26"/>
    <mergeCell ref="F24:F26"/>
    <mergeCell ref="E27:E29"/>
    <mergeCell ref="J7:J9"/>
    <mergeCell ref="A17:E17"/>
    <mergeCell ref="B19:C19"/>
    <mergeCell ref="F13:F15"/>
    <mergeCell ref="E7:E9"/>
    <mergeCell ref="E10:E12"/>
    <mergeCell ref="E13:E15"/>
    <mergeCell ref="A13:A15"/>
    <mergeCell ref="F10:F12"/>
    <mergeCell ref="C2:D2"/>
    <mergeCell ref="A4:A6"/>
    <mergeCell ref="A7:A9"/>
    <mergeCell ref="A10:A12"/>
    <mergeCell ref="E103:E107"/>
    <mergeCell ref="E4:E6"/>
    <mergeCell ref="E82:E85"/>
    <mergeCell ref="E92:E94"/>
    <mergeCell ref="E95:E96"/>
    <mergeCell ref="E97:E100"/>
    <mergeCell ref="E101:E102"/>
    <mergeCell ref="E86:E90"/>
    <mergeCell ref="A51:E51"/>
    <mergeCell ref="A60:E60"/>
    <mergeCell ref="A68:E68"/>
    <mergeCell ref="A76:E76"/>
    <mergeCell ref="F4:F6"/>
    <mergeCell ref="A41:A43"/>
    <mergeCell ref="A44:A46"/>
    <mergeCell ref="A47:A49"/>
    <mergeCell ref="E30:E32"/>
    <mergeCell ref="F30:F32"/>
    <mergeCell ref="A34:E34"/>
    <mergeCell ref="B36:C36"/>
    <mergeCell ref="A21:A23"/>
    <mergeCell ref="A24:A26"/>
    <mergeCell ref="A27:A29"/>
    <mergeCell ref="A30:A32"/>
    <mergeCell ref="A38:A40"/>
    <mergeCell ref="F7:F9"/>
    <mergeCell ref="F27:F29"/>
    <mergeCell ref="E21:E23"/>
    <mergeCell ref="E121:E122"/>
    <mergeCell ref="E38:E40"/>
    <mergeCell ref="F38:F40"/>
    <mergeCell ref="E41:E43"/>
    <mergeCell ref="F41:F43"/>
    <mergeCell ref="E44:E46"/>
    <mergeCell ref="F44:F46"/>
    <mergeCell ref="E47:E49"/>
    <mergeCell ref="F47:F49"/>
    <mergeCell ref="E108:E109"/>
    <mergeCell ref="E110:E113"/>
    <mergeCell ref="E114:E115"/>
    <mergeCell ref="E116:E120"/>
    <mergeCell ref="E79:E81"/>
  </mergeCells>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8"/>
  <sheetViews>
    <sheetView topLeftCell="B1" workbookViewId="0">
      <selection activeCell="H27" sqref="H27"/>
    </sheetView>
  </sheetViews>
  <sheetFormatPr defaultColWidth="9" defaultRowHeight="14.25" x14ac:dyDescent="0.1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6384" width="9" style="27"/>
  </cols>
  <sheetData>
    <row r="1" spans="1:12" x14ac:dyDescent="0.15">
      <c r="B1" s="26" t="s">
        <v>96</v>
      </c>
      <c r="F1" s="26">
        <v>12</v>
      </c>
    </row>
    <row r="2" spans="1:12" x14ac:dyDescent="0.15">
      <c r="B2" s="28" t="s">
        <v>97</v>
      </c>
      <c r="C2" s="139" t="str">
        <f>中指数据!C7</f>
        <v>朝丰家园</v>
      </c>
      <c r="D2" s="140"/>
      <c r="E2" s="29"/>
    </row>
    <row r="3" spans="1:12" x14ac:dyDescent="0.15">
      <c r="A3" s="48" t="str">
        <f>[3]富润家园数据!A4</f>
        <v>时间</v>
      </c>
      <c r="B3" s="31" t="s">
        <v>98</v>
      </c>
      <c r="C3" s="31" t="s">
        <v>99</v>
      </c>
      <c r="D3" s="31" t="s">
        <v>1686</v>
      </c>
      <c r="E3" s="31" t="str">
        <f>[3]富润家园数据!E4</f>
        <v>样本数量</v>
      </c>
      <c r="F3" s="48" t="str">
        <f>[3]富润家园数据!F4</f>
        <v>租金平均单价（元/平方米·月）</v>
      </c>
    </row>
    <row r="4" spans="1:12" x14ac:dyDescent="0.15">
      <c r="A4" s="137" t="s">
        <v>1682</v>
      </c>
      <c r="B4" s="32">
        <v>43922</v>
      </c>
      <c r="C4" s="31">
        <v>1</v>
      </c>
      <c r="D4" s="34" t="s">
        <v>1700</v>
      </c>
      <c r="E4" s="143">
        <v>5</v>
      </c>
      <c r="F4" s="154">
        <f>ROUND(AVERAGE(D4:D6),2)</f>
        <v>71.05</v>
      </c>
    </row>
    <row r="5" spans="1:12" x14ac:dyDescent="0.15">
      <c r="A5" s="142"/>
      <c r="B5" s="32">
        <v>43952</v>
      </c>
      <c r="C5" s="31">
        <v>2</v>
      </c>
      <c r="D5" s="34">
        <f>中指数据!AT7</f>
        <v>71.290000000000006</v>
      </c>
      <c r="E5" s="144"/>
      <c r="F5" s="154"/>
    </row>
    <row r="6" spans="1:12" x14ac:dyDescent="0.15">
      <c r="A6" s="142"/>
      <c r="B6" s="32">
        <v>43983</v>
      </c>
      <c r="C6" s="31">
        <v>3</v>
      </c>
      <c r="D6" s="34">
        <f>中指数据!AP7</f>
        <v>70.8</v>
      </c>
      <c r="E6" s="144"/>
      <c r="F6" s="154"/>
      <c r="G6" s="35"/>
      <c r="H6" s="36" t="s">
        <v>100</v>
      </c>
      <c r="I6" s="36" t="s">
        <v>101</v>
      </c>
      <c r="J6" s="37" t="s">
        <v>102</v>
      </c>
    </row>
    <row r="7" spans="1:12" x14ac:dyDescent="0.15">
      <c r="A7" s="154" t="s">
        <v>1683</v>
      </c>
      <c r="B7" s="32">
        <v>44013</v>
      </c>
      <c r="C7" s="31">
        <v>1</v>
      </c>
      <c r="D7" s="34">
        <f>中指数据!AL7</f>
        <v>67.77</v>
      </c>
      <c r="E7" s="144">
        <v>2</v>
      </c>
      <c r="F7" s="132">
        <f>AVERAGE(D7:D9)</f>
        <v>67.566666666666663</v>
      </c>
      <c r="G7" s="35" t="s">
        <v>103</v>
      </c>
      <c r="H7" s="38">
        <f>F17</f>
        <v>69.11</v>
      </c>
      <c r="I7" s="39"/>
      <c r="J7" s="145">
        <f>SUM(H7:H9)/3</f>
        <v>61.186666666666667</v>
      </c>
    </row>
    <row r="8" spans="1:12" x14ac:dyDescent="0.15">
      <c r="A8" s="154"/>
      <c r="B8" s="32">
        <v>44044</v>
      </c>
      <c r="C8" s="31">
        <v>1</v>
      </c>
      <c r="D8" s="34">
        <f>中指数据!AH7</f>
        <v>68.02</v>
      </c>
      <c r="E8" s="144"/>
      <c r="F8" s="132"/>
      <c r="G8" s="35" t="s">
        <v>104</v>
      </c>
      <c r="H8" s="38">
        <f>F34</f>
        <v>57.89</v>
      </c>
      <c r="I8" s="39"/>
      <c r="J8" s="145"/>
      <c r="K8" s="61" t="s">
        <v>169</v>
      </c>
      <c r="L8" s="62">
        <v>0.5</v>
      </c>
    </row>
    <row r="9" spans="1:12" x14ac:dyDescent="0.15">
      <c r="A9" s="154"/>
      <c r="B9" s="32">
        <v>44075</v>
      </c>
      <c r="C9" s="31">
        <v>1</v>
      </c>
      <c r="D9" s="34">
        <f>中指数据!AD7</f>
        <v>66.91</v>
      </c>
      <c r="E9" s="144"/>
      <c r="F9" s="132"/>
      <c r="G9" s="40" t="s">
        <v>105</v>
      </c>
      <c r="H9" s="41">
        <f>F51</f>
        <v>56.56</v>
      </c>
      <c r="I9" s="39"/>
      <c r="J9" s="145"/>
    </row>
    <row r="10" spans="1:12" x14ac:dyDescent="0.15">
      <c r="A10" s="154" t="s">
        <v>1684</v>
      </c>
      <c r="B10" s="32">
        <v>44105</v>
      </c>
      <c r="C10" s="31">
        <v>2</v>
      </c>
      <c r="D10" s="34">
        <f>中指数据!Z7</f>
        <v>70.989999999999995</v>
      </c>
      <c r="E10" s="144">
        <v>6</v>
      </c>
      <c r="F10" s="132">
        <f>AVERAGE(D10:D12)</f>
        <v>71.55</v>
      </c>
    </row>
    <row r="11" spans="1:12" x14ac:dyDescent="0.15">
      <c r="A11" s="154"/>
      <c r="B11" s="32">
        <v>44136</v>
      </c>
      <c r="C11" s="31">
        <v>3</v>
      </c>
      <c r="D11" s="34">
        <f>中指数据!V7</f>
        <v>70.55</v>
      </c>
      <c r="E11" s="144"/>
      <c r="F11" s="132"/>
    </row>
    <row r="12" spans="1:12" x14ac:dyDescent="0.15">
      <c r="A12" s="154"/>
      <c r="B12" s="32">
        <v>44166</v>
      </c>
      <c r="C12" s="31">
        <v>2</v>
      </c>
      <c r="D12" s="34">
        <f>中指数据!R7</f>
        <v>73.11</v>
      </c>
      <c r="E12" s="144"/>
      <c r="F12" s="132"/>
    </row>
    <row r="13" spans="1:12" x14ac:dyDescent="0.15">
      <c r="A13" s="154" t="s">
        <v>172</v>
      </c>
      <c r="B13" s="32">
        <v>44197</v>
      </c>
      <c r="C13" s="31">
        <v>2</v>
      </c>
      <c r="D13" s="34">
        <f>中指数据!N7</f>
        <v>67.11</v>
      </c>
      <c r="E13" s="144">
        <v>4</v>
      </c>
      <c r="F13" s="132">
        <f>AVERAGE(D13:D15)</f>
        <v>66.25333333333333</v>
      </c>
    </row>
    <row r="14" spans="1:12" x14ac:dyDescent="0.15">
      <c r="A14" s="154"/>
      <c r="B14" s="32">
        <v>44228</v>
      </c>
      <c r="C14" s="31">
        <v>3</v>
      </c>
      <c r="D14" s="34">
        <f>中指数据!J7</f>
        <v>66.010000000000005</v>
      </c>
      <c r="E14" s="144"/>
      <c r="F14" s="132"/>
    </row>
    <row r="15" spans="1:12" x14ac:dyDescent="0.15">
      <c r="A15" s="154"/>
      <c r="B15" s="32">
        <v>44256</v>
      </c>
      <c r="C15" s="31"/>
      <c r="D15" s="34">
        <f>中指数据!F7</f>
        <v>65.64</v>
      </c>
      <c r="E15" s="144"/>
      <c r="F15" s="132"/>
    </row>
    <row r="16" spans="1:12" x14ac:dyDescent="0.15">
      <c r="A16" s="99" t="s">
        <v>1685</v>
      </c>
      <c r="B16" s="32">
        <v>44287</v>
      </c>
      <c r="C16" s="31">
        <v>2</v>
      </c>
      <c r="D16" s="34">
        <v>0</v>
      </c>
      <c r="E16" s="100"/>
      <c r="F16" s="95">
        <f>D16</f>
        <v>0</v>
      </c>
    </row>
    <row r="17" spans="1:8" x14ac:dyDescent="0.15">
      <c r="A17" s="146" t="s">
        <v>106</v>
      </c>
      <c r="B17" s="147"/>
      <c r="C17" s="147"/>
      <c r="D17" s="147"/>
      <c r="E17" s="148"/>
      <c r="F17" s="50">
        <f>ROUND(AVERAGE(F4:F14),2)</f>
        <v>69.11</v>
      </c>
    </row>
    <row r="19" spans="1:8" x14ac:dyDescent="0.15">
      <c r="B19" s="135" t="s">
        <v>107</v>
      </c>
      <c r="C19" s="135"/>
      <c r="D19" s="48"/>
      <c r="E19" s="43"/>
    </row>
    <row r="20" spans="1:8" x14ac:dyDescent="0.15">
      <c r="A20" s="48" t="str">
        <f>A3</f>
        <v>时间</v>
      </c>
      <c r="B20" s="48" t="s">
        <v>108</v>
      </c>
      <c r="C20" s="48" t="s">
        <v>109</v>
      </c>
      <c r="D20" s="48" t="s">
        <v>110</v>
      </c>
      <c r="E20" s="48" t="str">
        <f>E3</f>
        <v>样本数量</v>
      </c>
      <c r="F20" s="48" t="str">
        <f>F3</f>
        <v>租金平均单价（元/平方米·月）</v>
      </c>
    </row>
    <row r="21" spans="1:8" x14ac:dyDescent="0.15">
      <c r="A21" s="137" t="s">
        <v>1682</v>
      </c>
      <c r="B21" s="32">
        <v>43922</v>
      </c>
      <c r="C21" s="31"/>
      <c r="D21" s="34" t="s">
        <v>1700</v>
      </c>
      <c r="E21" s="134">
        <f>SUM(C21:C22)</f>
        <v>0</v>
      </c>
      <c r="F21" s="149">
        <f>ROUND(AVERAGE(D21:D23)+L8,2)</f>
        <v>59.36</v>
      </c>
    </row>
    <row r="22" spans="1:8" x14ac:dyDescent="0.15">
      <c r="A22" s="142"/>
      <c r="B22" s="32">
        <v>43952</v>
      </c>
      <c r="C22" s="31"/>
      <c r="D22" s="34">
        <f>城研数据!E13</f>
        <v>59.440874281999399</v>
      </c>
      <c r="E22" s="134"/>
      <c r="F22" s="158"/>
    </row>
    <row r="23" spans="1:8" x14ac:dyDescent="0.15">
      <c r="A23" s="142"/>
      <c r="B23" s="32">
        <v>43983</v>
      </c>
      <c r="C23" s="31"/>
      <c r="D23" s="34">
        <f>城研数据!E14</f>
        <v>58.273125800061699</v>
      </c>
      <c r="E23" s="134"/>
      <c r="F23" s="158"/>
    </row>
    <row r="24" spans="1:8" x14ac:dyDescent="0.15">
      <c r="A24" s="154" t="s">
        <v>1683</v>
      </c>
      <c r="B24" s="32">
        <v>44013</v>
      </c>
      <c r="C24" s="31"/>
      <c r="D24" s="34">
        <f>城研数据!E15</f>
        <v>57.912740466639796</v>
      </c>
      <c r="E24" s="134">
        <f>SUM(C26:C28)</f>
        <v>0</v>
      </c>
      <c r="F24" s="158">
        <f>ROUND(AVERAGE(D24:D26)+L8,2)</f>
        <v>57.84</v>
      </c>
    </row>
    <row r="25" spans="1:8" x14ac:dyDescent="0.15">
      <c r="A25" s="154"/>
      <c r="B25" s="32">
        <v>44044</v>
      </c>
      <c r="C25" s="31"/>
      <c r="D25" s="34">
        <f>城研数据!E16</f>
        <v>61.1931372627173</v>
      </c>
      <c r="E25" s="134"/>
      <c r="F25" s="158"/>
    </row>
    <row r="26" spans="1:8" x14ac:dyDescent="0.15">
      <c r="A26" s="154"/>
      <c r="B26" s="32">
        <v>44075</v>
      </c>
      <c r="C26" s="31"/>
      <c r="D26" s="34">
        <f>城研数据!E17</f>
        <v>52.914175638279403</v>
      </c>
      <c r="E26" s="134"/>
      <c r="F26" s="158"/>
    </row>
    <row r="27" spans="1:8" x14ac:dyDescent="0.15">
      <c r="A27" s="154" t="s">
        <v>1684</v>
      </c>
      <c r="B27" s="32">
        <v>44105</v>
      </c>
      <c r="C27" s="31"/>
      <c r="D27" s="34">
        <f>城研数据!E18</f>
        <v>57.963425967161399</v>
      </c>
      <c r="E27" s="134">
        <f>SUM(C29:C31)</f>
        <v>0</v>
      </c>
      <c r="F27" s="158">
        <f>ROUND(AVERAGE(D27:D29)+L8,2)</f>
        <v>57.38</v>
      </c>
    </row>
    <row r="28" spans="1:8" x14ac:dyDescent="0.15">
      <c r="A28" s="154"/>
      <c r="B28" s="32">
        <v>44136</v>
      </c>
      <c r="C28" s="31"/>
      <c r="D28" s="34">
        <f>城研数据!E19</f>
        <v>53.897328257853303</v>
      </c>
      <c r="E28" s="134"/>
      <c r="F28" s="158"/>
    </row>
    <row r="29" spans="1:8" x14ac:dyDescent="0.15">
      <c r="A29" s="154"/>
      <c r="B29" s="32">
        <v>44166</v>
      </c>
      <c r="C29" s="31"/>
      <c r="D29" s="34">
        <f>城研数据!E20</f>
        <v>58.777172128456002</v>
      </c>
      <c r="E29" s="134"/>
      <c r="F29" s="158"/>
    </row>
    <row r="30" spans="1:8" x14ac:dyDescent="0.15">
      <c r="A30" s="154" t="s">
        <v>172</v>
      </c>
      <c r="B30" s="32">
        <v>44197</v>
      </c>
      <c r="C30" s="31"/>
      <c r="D30" s="34">
        <f>城研数据!E21</f>
        <v>54.120598346186</v>
      </c>
      <c r="E30" s="134"/>
      <c r="F30" s="158">
        <f>ROUND(AVERAGE(D30:D32)+L8,2)</f>
        <v>60.26</v>
      </c>
      <c r="H30" s="27">
        <f>H7/H8</f>
        <v>1.1938158576610813</v>
      </c>
    </row>
    <row r="31" spans="1:8" x14ac:dyDescent="0.15">
      <c r="A31" s="154"/>
      <c r="B31" s="32">
        <v>44228</v>
      </c>
      <c r="C31" s="31"/>
      <c r="D31" s="34">
        <f>城研数据!E22</f>
        <v>62.748613367695597</v>
      </c>
      <c r="E31" s="134"/>
      <c r="F31" s="158"/>
    </row>
    <row r="32" spans="1:8" x14ac:dyDescent="0.15">
      <c r="A32" s="154"/>
      <c r="B32" s="32">
        <v>44256</v>
      </c>
      <c r="C32" s="31"/>
      <c r="D32" s="34">
        <f>城研数据!E23</f>
        <v>62.419682225857102</v>
      </c>
      <c r="E32" s="134"/>
      <c r="F32" s="158"/>
    </row>
    <row r="33" spans="1:12" x14ac:dyDescent="0.15">
      <c r="A33" s="99" t="s">
        <v>1685</v>
      </c>
      <c r="B33" s="32">
        <v>44287</v>
      </c>
      <c r="C33" s="31"/>
      <c r="D33" s="34">
        <f>城研数据!E24</f>
        <v>54.132201311890398</v>
      </c>
      <c r="E33" s="49">
        <f>SUM(C33:C33)</f>
        <v>0</v>
      </c>
      <c r="F33" s="50">
        <f>D33+L8</f>
        <v>54.632201311890398</v>
      </c>
    </row>
    <row r="34" spans="1:12" x14ac:dyDescent="0.15">
      <c r="A34" s="151" t="s">
        <v>100</v>
      </c>
      <c r="B34" s="152"/>
      <c r="C34" s="152"/>
      <c r="D34" s="152"/>
      <c r="E34" s="153"/>
      <c r="F34" s="50">
        <f>ROUND(AVERAGE(F21:F33),2)</f>
        <v>57.89</v>
      </c>
    </row>
    <row r="36" spans="1:12" x14ac:dyDescent="0.15">
      <c r="B36" s="135" t="s">
        <v>111</v>
      </c>
      <c r="C36" s="135"/>
      <c r="D36" s="63"/>
      <c r="E36" s="43"/>
      <c r="L36" s="62"/>
    </row>
    <row r="37" spans="1:12" x14ac:dyDescent="0.15">
      <c r="A37" s="63" t="str">
        <f>A3</f>
        <v>时间</v>
      </c>
      <c r="B37" s="63" t="s">
        <v>108</v>
      </c>
      <c r="C37" s="63" t="s">
        <v>109</v>
      </c>
      <c r="D37" s="63" t="s">
        <v>110</v>
      </c>
      <c r="E37" s="63" t="str">
        <f>E3</f>
        <v>样本数量</v>
      </c>
      <c r="F37" s="63" t="str">
        <f>F3</f>
        <v>租金平均单价（元/平方米·月）</v>
      </c>
      <c r="L37" s="62"/>
    </row>
    <row r="38" spans="1:12" x14ac:dyDescent="0.15">
      <c r="A38" s="137" t="s">
        <v>1682</v>
      </c>
      <c r="B38" s="32">
        <v>43922</v>
      </c>
      <c r="C38" s="63" t="s">
        <v>1701</v>
      </c>
      <c r="D38" s="64" t="s">
        <v>1701</v>
      </c>
      <c r="E38" s="134">
        <f>SUM(C38:C40)</f>
        <v>16</v>
      </c>
      <c r="F38" s="149">
        <f>ROUND(AVERAGE(D38:D40),2)</f>
        <v>59.18</v>
      </c>
      <c r="L38" s="62"/>
    </row>
    <row r="39" spans="1:12" x14ac:dyDescent="0.15">
      <c r="A39" s="142"/>
      <c r="B39" s="32">
        <v>43952</v>
      </c>
      <c r="C39" s="92">
        <v>11</v>
      </c>
      <c r="D39" s="64">
        <f>E178</f>
        <v>58.47</v>
      </c>
      <c r="E39" s="134"/>
      <c r="F39" s="158"/>
      <c r="L39" s="62"/>
    </row>
    <row r="40" spans="1:12" x14ac:dyDescent="0.15">
      <c r="A40" s="142"/>
      <c r="B40" s="32">
        <v>43983</v>
      </c>
      <c r="C40" s="92">
        <v>5</v>
      </c>
      <c r="D40" s="64">
        <f>E173</f>
        <v>59.88</v>
      </c>
      <c r="E40" s="134"/>
      <c r="F40" s="158"/>
      <c r="L40" s="62"/>
    </row>
    <row r="41" spans="1:12" x14ac:dyDescent="0.15">
      <c r="A41" s="154" t="s">
        <v>1683</v>
      </c>
      <c r="B41" s="32">
        <v>44013</v>
      </c>
      <c r="C41" s="92">
        <v>9</v>
      </c>
      <c r="D41" s="64">
        <f>E164</f>
        <v>62.34</v>
      </c>
      <c r="E41" s="134">
        <f>SUM(C41:C43)</f>
        <v>27</v>
      </c>
      <c r="F41" s="158">
        <f>ROUND(AVERAGE(D41:D43),2)</f>
        <v>58.56</v>
      </c>
      <c r="L41" s="62"/>
    </row>
    <row r="42" spans="1:12" x14ac:dyDescent="0.15">
      <c r="A42" s="154"/>
      <c r="B42" s="32">
        <v>44044</v>
      </c>
      <c r="C42" s="92">
        <v>5</v>
      </c>
      <c r="D42" s="64">
        <f>E159</f>
        <v>57.01</v>
      </c>
      <c r="E42" s="134"/>
      <c r="F42" s="158"/>
      <c r="L42" s="62"/>
    </row>
    <row r="43" spans="1:12" x14ac:dyDescent="0.15">
      <c r="A43" s="154"/>
      <c r="B43" s="32">
        <v>44075</v>
      </c>
      <c r="C43" s="92">
        <v>13</v>
      </c>
      <c r="D43" s="64">
        <f>E146</f>
        <v>56.33</v>
      </c>
      <c r="E43" s="134"/>
      <c r="F43" s="158"/>
      <c r="L43" s="62"/>
    </row>
    <row r="44" spans="1:12" x14ac:dyDescent="0.15">
      <c r="A44" s="154" t="s">
        <v>1684</v>
      </c>
      <c r="B44" s="32">
        <v>44105</v>
      </c>
      <c r="C44" s="92">
        <v>11</v>
      </c>
      <c r="D44" s="64">
        <f>E135</f>
        <v>56.06</v>
      </c>
      <c r="E44" s="134">
        <f>SUM(C44:C46)</f>
        <v>29</v>
      </c>
      <c r="F44" s="158">
        <f>ROUND(AVERAGE(D44:D46),2)</f>
        <v>57.4</v>
      </c>
      <c r="L44" s="62"/>
    </row>
    <row r="45" spans="1:12" x14ac:dyDescent="0.15">
      <c r="A45" s="154"/>
      <c r="B45" s="32">
        <v>44136</v>
      </c>
      <c r="C45" s="92">
        <v>9</v>
      </c>
      <c r="D45" s="64">
        <f>E126</f>
        <v>57.54</v>
      </c>
      <c r="E45" s="134"/>
      <c r="F45" s="158"/>
      <c r="L45" s="62"/>
    </row>
    <row r="46" spans="1:12" x14ac:dyDescent="0.15">
      <c r="A46" s="154"/>
      <c r="B46" s="32">
        <v>44166</v>
      </c>
      <c r="C46" s="92">
        <v>9</v>
      </c>
      <c r="D46" s="64">
        <f>E117</f>
        <v>58.6</v>
      </c>
      <c r="E46" s="134"/>
      <c r="F46" s="158"/>
      <c r="L46" s="62"/>
    </row>
    <row r="47" spans="1:12" x14ac:dyDescent="0.15">
      <c r="A47" s="154" t="s">
        <v>172</v>
      </c>
      <c r="B47" s="32">
        <v>44197</v>
      </c>
      <c r="C47" s="92">
        <v>7</v>
      </c>
      <c r="D47" s="64">
        <f>E110</f>
        <v>56.78</v>
      </c>
      <c r="E47" s="134">
        <f>SUM(C47:C49)</f>
        <v>28</v>
      </c>
      <c r="F47" s="158">
        <f>ROUND(AVERAGE(D47:D49),2)</f>
        <v>56.24</v>
      </c>
      <c r="L47" s="62"/>
    </row>
    <row r="48" spans="1:12" x14ac:dyDescent="0.15">
      <c r="A48" s="154"/>
      <c r="B48" s="32">
        <v>44228</v>
      </c>
      <c r="C48" s="92">
        <v>11</v>
      </c>
      <c r="D48" s="64">
        <f>E99</f>
        <v>55.85</v>
      </c>
      <c r="E48" s="134"/>
      <c r="F48" s="158"/>
      <c r="L48" s="62"/>
    </row>
    <row r="49" spans="1:12" x14ac:dyDescent="0.15">
      <c r="A49" s="154"/>
      <c r="B49" s="32">
        <v>44256</v>
      </c>
      <c r="C49" s="92">
        <v>10</v>
      </c>
      <c r="D49" s="64">
        <f>E89</f>
        <v>56.09</v>
      </c>
      <c r="E49" s="134"/>
      <c r="F49" s="158"/>
      <c r="L49" s="62"/>
    </row>
    <row r="50" spans="1:12" x14ac:dyDescent="0.15">
      <c r="A50" s="99" t="s">
        <v>1685</v>
      </c>
      <c r="B50" s="32">
        <v>44287</v>
      </c>
      <c r="C50" s="92">
        <v>8</v>
      </c>
      <c r="D50" s="64">
        <f>E81</f>
        <v>51.44</v>
      </c>
      <c r="E50" s="68">
        <f>C50</f>
        <v>8</v>
      </c>
      <c r="F50" s="95">
        <f>D50</f>
        <v>51.44</v>
      </c>
      <c r="L50" s="62"/>
    </row>
    <row r="51" spans="1:12" x14ac:dyDescent="0.15">
      <c r="A51" s="151" t="s">
        <v>100</v>
      </c>
      <c r="B51" s="152"/>
      <c r="C51" s="152"/>
      <c r="D51" s="152"/>
      <c r="E51" s="153"/>
      <c r="F51" s="64">
        <f>ROUND(AVERAGE(F38:F50),2)</f>
        <v>56.56</v>
      </c>
      <c r="L51" s="62"/>
    </row>
    <row r="53" spans="1:12" hidden="1" x14ac:dyDescent="0.15">
      <c r="A53" s="44" t="s">
        <v>112</v>
      </c>
      <c r="B53" s="48" t="s">
        <v>108</v>
      </c>
      <c r="C53" s="48" t="s">
        <v>109</v>
      </c>
      <c r="D53" s="48" t="s">
        <v>113</v>
      </c>
      <c r="E53" s="44" t="s">
        <v>114</v>
      </c>
      <c r="F53" s="44" t="s">
        <v>115</v>
      </c>
    </row>
    <row r="54" spans="1:12" hidden="1" x14ac:dyDescent="0.2">
      <c r="A54" s="48" t="str">
        <f>A38</f>
        <v>2020年二季度</v>
      </c>
      <c r="B54" s="32">
        <v>43617</v>
      </c>
      <c r="C54" s="48">
        <v>3</v>
      </c>
      <c r="D54" s="33">
        <v>91.57</v>
      </c>
      <c r="E54" s="34">
        <f>E4</f>
        <v>5</v>
      </c>
      <c r="F54" s="48">
        <f>F4</f>
        <v>71.05</v>
      </c>
    </row>
    <row r="55" spans="1:12" hidden="1" x14ac:dyDescent="0.2">
      <c r="A55" s="48">
        <f>A40</f>
        <v>0</v>
      </c>
      <c r="B55" s="32"/>
      <c r="C55" s="48"/>
      <c r="D55" s="33"/>
      <c r="E55" s="34">
        <f>E6</f>
        <v>0</v>
      </c>
      <c r="F55" s="50">
        <f>F6</f>
        <v>0</v>
      </c>
    </row>
    <row r="56" spans="1:12" hidden="1" x14ac:dyDescent="0.2">
      <c r="A56" s="48">
        <f>A43</f>
        <v>0</v>
      </c>
      <c r="B56" s="32"/>
      <c r="C56" s="48"/>
      <c r="D56" s="33"/>
      <c r="E56" s="34">
        <f>E7</f>
        <v>2</v>
      </c>
      <c r="F56" s="50">
        <f>F7</f>
        <v>67.566666666666663</v>
      </c>
    </row>
    <row r="57" spans="1:12" hidden="1" x14ac:dyDescent="0.2">
      <c r="A57" s="48">
        <f>A46</f>
        <v>0</v>
      </c>
      <c r="B57" s="32">
        <v>43891</v>
      </c>
      <c r="C57" s="48">
        <v>2</v>
      </c>
      <c r="D57" s="33">
        <v>92.31</v>
      </c>
      <c r="E57" s="34">
        <f>E10</f>
        <v>6</v>
      </c>
      <c r="F57" s="50">
        <f>F10</f>
        <v>71.55</v>
      </c>
    </row>
    <row r="58" spans="1:12" hidden="1" x14ac:dyDescent="0.2">
      <c r="A58" s="48">
        <f>A49</f>
        <v>0</v>
      </c>
      <c r="B58" s="32"/>
      <c r="C58" s="48"/>
      <c r="D58" s="33"/>
      <c r="E58" s="34">
        <f>E13</f>
        <v>4</v>
      </c>
      <c r="F58" s="50">
        <f>F13</f>
        <v>66.25333333333333</v>
      </c>
    </row>
    <row r="59" spans="1:12" hidden="1" x14ac:dyDescent="0.15">
      <c r="A59" s="135" t="s">
        <v>100</v>
      </c>
      <c r="B59" s="135"/>
      <c r="C59" s="135"/>
      <c r="D59" s="135"/>
      <c r="E59" s="135"/>
      <c r="F59" s="50">
        <f>ROUND(AVERAGE(F54:F58),2)</f>
        <v>55.28</v>
      </c>
    </row>
    <row r="60" spans="1:12" hidden="1" x14ac:dyDescent="0.15"/>
    <row r="61" spans="1:12" hidden="1" x14ac:dyDescent="0.15">
      <c r="A61" s="44" t="s">
        <v>112</v>
      </c>
      <c r="B61" s="48" t="s">
        <v>108</v>
      </c>
      <c r="C61" s="48" t="s">
        <v>109</v>
      </c>
      <c r="D61" s="48" t="s">
        <v>113</v>
      </c>
      <c r="E61" s="44" t="s">
        <v>114</v>
      </c>
      <c r="F61" s="44" t="s">
        <v>115</v>
      </c>
    </row>
    <row r="62" spans="1:12" hidden="1" x14ac:dyDescent="0.2">
      <c r="A62" s="48" t="s">
        <v>116</v>
      </c>
      <c r="B62" s="32">
        <v>43617</v>
      </c>
      <c r="C62" s="48">
        <v>3</v>
      </c>
      <c r="D62" s="33">
        <v>91.57</v>
      </c>
      <c r="E62" s="34">
        <f>E21</f>
        <v>0</v>
      </c>
      <c r="F62" s="50">
        <f>F21</f>
        <v>59.36</v>
      </c>
    </row>
    <row r="63" spans="1:12" hidden="1" x14ac:dyDescent="0.2">
      <c r="A63" s="48" t="s">
        <v>117</v>
      </c>
      <c r="B63" s="32"/>
      <c r="C63" s="48"/>
      <c r="D63" s="33"/>
      <c r="E63" s="34">
        <f>E22</f>
        <v>0</v>
      </c>
      <c r="F63" s="50">
        <f>F22</f>
        <v>0</v>
      </c>
    </row>
    <row r="64" spans="1:12" hidden="1" x14ac:dyDescent="0.2">
      <c r="A64" s="48" t="s">
        <v>118</v>
      </c>
      <c r="B64" s="32"/>
      <c r="C64" s="48"/>
      <c r="D64" s="33"/>
      <c r="E64" s="34">
        <f>E25</f>
        <v>0</v>
      </c>
      <c r="F64" s="50">
        <f>F23</f>
        <v>0</v>
      </c>
    </row>
    <row r="65" spans="1:6" hidden="1" x14ac:dyDescent="0.2">
      <c r="A65" s="48" t="s">
        <v>119</v>
      </c>
      <c r="B65" s="32">
        <v>43891</v>
      </c>
      <c r="C65" s="48">
        <v>2</v>
      </c>
      <c r="D65" s="33">
        <v>92.31</v>
      </c>
      <c r="E65" s="34">
        <f>E28</f>
        <v>0</v>
      </c>
      <c r="F65" s="50">
        <f>F24</f>
        <v>57.84</v>
      </c>
    </row>
    <row r="66" spans="1:6" hidden="1" x14ac:dyDescent="0.2">
      <c r="A66" s="48" t="s">
        <v>120</v>
      </c>
      <c r="B66" s="32"/>
      <c r="C66" s="48"/>
      <c r="D66" s="33"/>
      <c r="E66" s="34">
        <f>E31</f>
        <v>0</v>
      </c>
      <c r="F66" s="50">
        <f>F27</f>
        <v>57.38</v>
      </c>
    </row>
    <row r="67" spans="1:6" hidden="1" x14ac:dyDescent="0.15">
      <c r="A67" s="135" t="s">
        <v>100</v>
      </c>
      <c r="B67" s="135"/>
      <c r="C67" s="135"/>
      <c r="D67" s="135"/>
      <c r="E67" s="135"/>
      <c r="F67" s="50">
        <f>ROUND(AVERAGE(F62:F65),2)</f>
        <v>29.3</v>
      </c>
    </row>
    <row r="68" spans="1:6" hidden="1" x14ac:dyDescent="0.15"/>
    <row r="69" spans="1:6" hidden="1" x14ac:dyDescent="0.15">
      <c r="A69" s="44" t="s">
        <v>112</v>
      </c>
      <c r="B69" s="48" t="s">
        <v>108</v>
      </c>
      <c r="C69" s="48" t="s">
        <v>109</v>
      </c>
      <c r="D69" s="48" t="s">
        <v>113</v>
      </c>
      <c r="E69" s="44" t="s">
        <v>114</v>
      </c>
      <c r="F69" s="44" t="s">
        <v>115</v>
      </c>
    </row>
    <row r="70" spans="1:6" hidden="1" x14ac:dyDescent="0.2">
      <c r="A70" s="48" t="s">
        <v>116</v>
      </c>
      <c r="B70" s="32">
        <v>43617</v>
      </c>
      <c r="C70" s="48">
        <v>3</v>
      </c>
      <c r="D70" s="33">
        <v>91.57</v>
      </c>
      <c r="E70" s="34">
        <f>E38</f>
        <v>16</v>
      </c>
      <c r="F70" s="50">
        <f>F38</f>
        <v>59.18</v>
      </c>
    </row>
    <row r="71" spans="1:6" hidden="1" x14ac:dyDescent="0.2">
      <c r="A71" s="48" t="s">
        <v>117</v>
      </c>
      <c r="B71" s="32"/>
      <c r="C71" s="48"/>
      <c r="D71" s="33"/>
      <c r="E71" s="34">
        <f>E39</f>
        <v>0</v>
      </c>
      <c r="F71" s="50">
        <f>F39</f>
        <v>0</v>
      </c>
    </row>
    <row r="72" spans="1:6" hidden="1" x14ac:dyDescent="0.2">
      <c r="A72" s="48" t="s">
        <v>118</v>
      </c>
      <c r="B72" s="32"/>
      <c r="C72" s="48"/>
      <c r="D72" s="33"/>
      <c r="E72" s="34">
        <f>E42</f>
        <v>0</v>
      </c>
      <c r="F72" s="50">
        <f>F42</f>
        <v>0</v>
      </c>
    </row>
    <row r="73" spans="1:6" hidden="1" x14ac:dyDescent="0.2">
      <c r="A73" s="48" t="s">
        <v>119</v>
      </c>
      <c r="B73" s="32">
        <v>43891</v>
      </c>
      <c r="C73" s="48">
        <v>2</v>
      </c>
      <c r="D73" s="33">
        <v>92.31</v>
      </c>
      <c r="E73" s="34">
        <f>E45</f>
        <v>0</v>
      </c>
      <c r="F73" s="50">
        <f>F45</f>
        <v>0</v>
      </c>
    </row>
    <row r="74" spans="1:6" hidden="1" x14ac:dyDescent="0.2">
      <c r="A74" s="48" t="s">
        <v>120</v>
      </c>
      <c r="B74" s="32"/>
      <c r="C74" s="48"/>
      <c r="D74" s="33"/>
      <c r="E74" s="34">
        <f>E48</f>
        <v>0</v>
      </c>
      <c r="F74" s="50">
        <f>F48</f>
        <v>0</v>
      </c>
    </row>
    <row r="75" spans="1:6" hidden="1" x14ac:dyDescent="0.15">
      <c r="A75" s="135" t="s">
        <v>100</v>
      </c>
      <c r="B75" s="135"/>
      <c r="C75" s="135"/>
      <c r="D75" s="135"/>
      <c r="E75" s="135"/>
      <c r="F75" s="50">
        <f>ROUND(AVERAGE(F70:F74),2)</f>
        <v>11.84</v>
      </c>
    </row>
    <row r="77" spans="1:6" x14ac:dyDescent="0.15">
      <c r="A77" s="44" t="s">
        <v>139</v>
      </c>
      <c r="B77" s="44" t="s">
        <v>140</v>
      </c>
      <c r="C77" s="44" t="s">
        <v>141</v>
      </c>
      <c r="D77" s="44" t="s">
        <v>142</v>
      </c>
      <c r="E77" s="46" t="s">
        <v>165</v>
      </c>
    </row>
    <row r="78" spans="1:6" x14ac:dyDescent="0.15">
      <c r="A78" s="72">
        <v>44326</v>
      </c>
      <c r="B78" s="73">
        <v>111</v>
      </c>
      <c r="C78" s="73">
        <v>5500</v>
      </c>
      <c r="D78" s="69">
        <f>C78/B78</f>
        <v>49.549549549549546</v>
      </c>
      <c r="E78" s="159">
        <f>ROUND(AVERAGE(D78:D80),2)</f>
        <v>56.52</v>
      </c>
    </row>
    <row r="79" spans="1:6" x14ac:dyDescent="0.15">
      <c r="A79" s="70">
        <v>44326</v>
      </c>
      <c r="B79" s="69">
        <v>80</v>
      </c>
      <c r="C79" s="69">
        <v>4000</v>
      </c>
      <c r="D79" s="69">
        <f>C79/B79</f>
        <v>50</v>
      </c>
      <c r="E79" s="159"/>
    </row>
    <row r="80" spans="1:6" x14ac:dyDescent="0.15">
      <c r="A80" s="70">
        <v>44325</v>
      </c>
      <c r="B80" s="69">
        <v>50</v>
      </c>
      <c r="C80" s="69">
        <v>3500</v>
      </c>
      <c r="D80" s="69">
        <f t="shared" ref="D80:D198" si="0">C80/B80</f>
        <v>70</v>
      </c>
      <c r="E80" s="159"/>
    </row>
    <row r="81" spans="1:10" x14ac:dyDescent="0.15">
      <c r="A81" s="70">
        <v>44316</v>
      </c>
      <c r="B81" s="69">
        <v>78</v>
      </c>
      <c r="C81" s="69">
        <v>4100</v>
      </c>
      <c r="D81" s="69">
        <f t="shared" si="0"/>
        <v>52.564102564102562</v>
      </c>
      <c r="E81" s="136">
        <f>ROUND(AVERAGE(D81:D88),2)</f>
        <v>51.44</v>
      </c>
    </row>
    <row r="82" spans="1:10" x14ac:dyDescent="0.15">
      <c r="A82" s="70">
        <v>44307</v>
      </c>
      <c r="B82" s="69">
        <v>79</v>
      </c>
      <c r="C82" s="69">
        <v>4200</v>
      </c>
      <c r="D82" s="69">
        <f t="shared" si="0"/>
        <v>53.164556962025316</v>
      </c>
      <c r="E82" s="136"/>
    </row>
    <row r="83" spans="1:10" x14ac:dyDescent="0.15">
      <c r="A83" s="70">
        <v>44303</v>
      </c>
      <c r="B83" s="69">
        <v>106</v>
      </c>
      <c r="C83" s="69">
        <v>5700</v>
      </c>
      <c r="D83" s="69">
        <f t="shared" si="0"/>
        <v>53.773584905660378</v>
      </c>
      <c r="E83" s="136"/>
    </row>
    <row r="84" spans="1:10" s="26" customFormat="1" x14ac:dyDescent="0.15">
      <c r="A84" s="70">
        <v>44299</v>
      </c>
      <c r="B84" s="69">
        <v>80</v>
      </c>
      <c r="C84" s="69">
        <v>4100</v>
      </c>
      <c r="D84" s="69">
        <f t="shared" si="0"/>
        <v>51.25</v>
      </c>
      <c r="E84" s="136"/>
      <c r="G84" s="27"/>
      <c r="H84" s="27"/>
      <c r="I84" s="27"/>
      <c r="J84" s="27"/>
    </row>
    <row r="85" spans="1:10" s="26" customFormat="1" x14ac:dyDescent="0.15">
      <c r="A85" s="70">
        <v>44295</v>
      </c>
      <c r="B85" s="69">
        <v>80</v>
      </c>
      <c r="C85" s="69">
        <v>4200</v>
      </c>
      <c r="D85" s="69">
        <f t="shared" si="0"/>
        <v>52.5</v>
      </c>
      <c r="E85" s="136"/>
      <c r="G85" s="27"/>
      <c r="H85" s="27"/>
      <c r="I85" s="27"/>
      <c r="J85" s="27"/>
    </row>
    <row r="86" spans="1:10" s="26" customFormat="1" x14ac:dyDescent="0.15">
      <c r="A86" s="70">
        <v>44292</v>
      </c>
      <c r="B86" s="69">
        <v>110</v>
      </c>
      <c r="C86" s="69">
        <v>5300</v>
      </c>
      <c r="D86" s="69">
        <f t="shared" si="0"/>
        <v>48.18181818181818</v>
      </c>
      <c r="E86" s="136"/>
      <c r="G86" s="27"/>
      <c r="H86" s="27"/>
      <c r="I86" s="27"/>
      <c r="J86" s="27"/>
    </row>
    <row r="87" spans="1:10" s="26" customFormat="1" x14ac:dyDescent="0.15">
      <c r="A87" s="70">
        <v>44289</v>
      </c>
      <c r="B87" s="69">
        <v>80</v>
      </c>
      <c r="C87" s="69">
        <v>4550</v>
      </c>
      <c r="D87" s="69">
        <f t="shared" si="0"/>
        <v>56.875</v>
      </c>
      <c r="E87" s="136"/>
      <c r="G87" s="27"/>
      <c r="H87" s="27"/>
      <c r="I87" s="27"/>
      <c r="J87" s="27"/>
    </row>
    <row r="88" spans="1:10" s="26" customFormat="1" x14ac:dyDescent="0.15">
      <c r="A88" s="70">
        <v>44289</v>
      </c>
      <c r="B88" s="69">
        <v>111</v>
      </c>
      <c r="C88" s="69">
        <v>4800</v>
      </c>
      <c r="D88" s="69">
        <f t="shared" si="0"/>
        <v>43.243243243243242</v>
      </c>
      <c r="E88" s="136"/>
      <c r="G88" s="27"/>
      <c r="H88" s="27"/>
      <c r="I88" s="27"/>
      <c r="J88" s="27"/>
    </row>
    <row r="89" spans="1:10" x14ac:dyDescent="0.15">
      <c r="A89" s="70">
        <v>44283</v>
      </c>
      <c r="B89" s="69">
        <v>50</v>
      </c>
      <c r="C89" s="69">
        <v>3500</v>
      </c>
      <c r="D89" s="69">
        <f t="shared" si="0"/>
        <v>70</v>
      </c>
      <c r="E89" s="136">
        <f>ROUND(AVERAGE(D89:D98),2)</f>
        <v>56.09</v>
      </c>
    </row>
    <row r="90" spans="1:10" x14ac:dyDescent="0.15">
      <c r="A90" s="70">
        <v>44278</v>
      </c>
      <c r="B90" s="69">
        <v>55</v>
      </c>
      <c r="C90" s="69">
        <v>3450</v>
      </c>
      <c r="D90" s="69">
        <f t="shared" si="0"/>
        <v>62.727272727272727</v>
      </c>
      <c r="E90" s="136"/>
    </row>
    <row r="91" spans="1:10" x14ac:dyDescent="0.15">
      <c r="A91" s="70">
        <v>44278</v>
      </c>
      <c r="B91" s="69">
        <v>78</v>
      </c>
      <c r="C91" s="69">
        <v>4200</v>
      </c>
      <c r="D91" s="69">
        <f t="shared" si="0"/>
        <v>53.846153846153847</v>
      </c>
      <c r="E91" s="136"/>
    </row>
    <row r="92" spans="1:10" x14ac:dyDescent="0.15">
      <c r="A92" s="70">
        <v>44276</v>
      </c>
      <c r="B92" s="69">
        <v>79</v>
      </c>
      <c r="C92" s="69">
        <v>4300</v>
      </c>
      <c r="D92" s="69">
        <f t="shared" si="0"/>
        <v>54.430379746835442</v>
      </c>
      <c r="E92" s="136"/>
    </row>
    <row r="93" spans="1:10" x14ac:dyDescent="0.15">
      <c r="A93" s="70">
        <v>44274</v>
      </c>
      <c r="B93" s="69">
        <v>74</v>
      </c>
      <c r="C93" s="69">
        <v>4000</v>
      </c>
      <c r="D93" s="69">
        <f t="shared" si="0"/>
        <v>54.054054054054056</v>
      </c>
      <c r="E93" s="136"/>
    </row>
    <row r="94" spans="1:10" x14ac:dyDescent="0.15">
      <c r="A94" s="70">
        <v>44273</v>
      </c>
      <c r="B94" s="69">
        <v>73</v>
      </c>
      <c r="C94" s="69">
        <v>4200</v>
      </c>
      <c r="D94" s="69">
        <f t="shared" si="0"/>
        <v>57.534246575342465</v>
      </c>
      <c r="E94" s="136"/>
    </row>
    <row r="95" spans="1:10" x14ac:dyDescent="0.15">
      <c r="A95" s="70">
        <v>44272</v>
      </c>
      <c r="B95" s="69">
        <v>80</v>
      </c>
      <c r="C95" s="69">
        <v>3900</v>
      </c>
      <c r="D95" s="69">
        <f t="shared" si="0"/>
        <v>48.75</v>
      </c>
      <c r="E95" s="136"/>
    </row>
    <row r="96" spans="1:10" x14ac:dyDescent="0.15">
      <c r="A96" s="70">
        <v>44271</v>
      </c>
      <c r="B96" s="69">
        <v>77</v>
      </c>
      <c r="C96" s="69">
        <v>3800</v>
      </c>
      <c r="D96" s="69">
        <f t="shared" si="0"/>
        <v>49.350649350649348</v>
      </c>
      <c r="E96" s="136"/>
    </row>
    <row r="97" spans="1:5" x14ac:dyDescent="0.15">
      <c r="A97" s="70">
        <v>44259</v>
      </c>
      <c r="B97" s="69">
        <v>78</v>
      </c>
      <c r="C97" s="69">
        <v>4400</v>
      </c>
      <c r="D97" s="69">
        <f t="shared" si="0"/>
        <v>56.410256410256409</v>
      </c>
      <c r="E97" s="136"/>
    </row>
    <row r="98" spans="1:5" x14ac:dyDescent="0.15">
      <c r="A98" s="70">
        <v>44258</v>
      </c>
      <c r="B98" s="69">
        <v>78</v>
      </c>
      <c r="C98" s="69">
        <v>4200</v>
      </c>
      <c r="D98" s="69">
        <f t="shared" si="0"/>
        <v>53.846153846153847</v>
      </c>
      <c r="E98" s="136"/>
    </row>
    <row r="99" spans="1:5" x14ac:dyDescent="0.15">
      <c r="A99" s="70">
        <v>44255</v>
      </c>
      <c r="B99" s="69">
        <v>77</v>
      </c>
      <c r="C99" s="69">
        <v>4300</v>
      </c>
      <c r="D99" s="69">
        <f t="shared" si="0"/>
        <v>55.844155844155843</v>
      </c>
      <c r="E99" s="136">
        <f>ROUND(AVERAGE(D99:D109),2)</f>
        <v>55.85</v>
      </c>
    </row>
    <row r="100" spans="1:5" x14ac:dyDescent="0.15">
      <c r="A100" s="70">
        <v>44254</v>
      </c>
      <c r="B100" s="69">
        <v>50</v>
      </c>
      <c r="C100" s="69">
        <v>3500</v>
      </c>
      <c r="D100" s="69">
        <f t="shared" si="0"/>
        <v>70</v>
      </c>
      <c r="E100" s="136"/>
    </row>
    <row r="101" spans="1:5" x14ac:dyDescent="0.15">
      <c r="A101" s="70">
        <v>44254</v>
      </c>
      <c r="B101" s="69">
        <v>110</v>
      </c>
      <c r="C101" s="69">
        <v>5500</v>
      </c>
      <c r="D101" s="69">
        <f t="shared" si="0"/>
        <v>50</v>
      </c>
      <c r="E101" s="136"/>
    </row>
    <row r="102" spans="1:5" x14ac:dyDescent="0.15">
      <c r="A102" s="70">
        <v>44253</v>
      </c>
      <c r="B102" s="69">
        <v>78</v>
      </c>
      <c r="C102" s="69">
        <v>4200</v>
      </c>
      <c r="D102" s="69">
        <f t="shared" si="0"/>
        <v>53.846153846153847</v>
      </c>
      <c r="E102" s="136"/>
    </row>
    <row r="103" spans="1:5" x14ac:dyDescent="0.15">
      <c r="A103" s="70">
        <v>44250</v>
      </c>
      <c r="B103" s="69">
        <v>78</v>
      </c>
      <c r="C103" s="69">
        <v>4000</v>
      </c>
      <c r="D103" s="69">
        <f t="shared" si="0"/>
        <v>51.282051282051285</v>
      </c>
      <c r="E103" s="136"/>
    </row>
    <row r="104" spans="1:5" x14ac:dyDescent="0.15">
      <c r="A104" s="70">
        <v>44249</v>
      </c>
      <c r="B104" s="69">
        <v>50</v>
      </c>
      <c r="C104" s="69">
        <v>3400</v>
      </c>
      <c r="D104" s="69">
        <f t="shared" si="0"/>
        <v>68</v>
      </c>
      <c r="E104" s="136"/>
    </row>
    <row r="105" spans="1:5" x14ac:dyDescent="0.15">
      <c r="A105" s="70">
        <v>44248</v>
      </c>
      <c r="B105" s="69">
        <v>50</v>
      </c>
      <c r="C105" s="69">
        <v>3500</v>
      </c>
      <c r="D105" s="69">
        <f t="shared" si="0"/>
        <v>70</v>
      </c>
      <c r="E105" s="136"/>
    </row>
    <row r="106" spans="1:5" x14ac:dyDescent="0.15">
      <c r="A106" s="70">
        <v>44248</v>
      </c>
      <c r="B106" s="69">
        <v>110</v>
      </c>
      <c r="C106" s="69">
        <v>5300</v>
      </c>
      <c r="D106" s="69">
        <f t="shared" si="0"/>
        <v>48.18181818181818</v>
      </c>
      <c r="E106" s="136"/>
    </row>
    <row r="107" spans="1:5" x14ac:dyDescent="0.15">
      <c r="A107" s="70">
        <v>44247</v>
      </c>
      <c r="B107" s="69">
        <v>79</v>
      </c>
      <c r="C107" s="69">
        <v>4000</v>
      </c>
      <c r="D107" s="69">
        <f t="shared" si="0"/>
        <v>50.632911392405063</v>
      </c>
      <c r="E107" s="136"/>
    </row>
    <row r="108" spans="1:5" x14ac:dyDescent="0.15">
      <c r="A108" s="70">
        <v>44233</v>
      </c>
      <c r="B108" s="69">
        <v>75</v>
      </c>
      <c r="C108" s="69">
        <v>3400</v>
      </c>
      <c r="D108" s="69">
        <f t="shared" si="0"/>
        <v>45.333333333333336</v>
      </c>
      <c r="E108" s="136"/>
    </row>
    <row r="109" spans="1:5" x14ac:dyDescent="0.15">
      <c r="A109" s="70">
        <v>44228</v>
      </c>
      <c r="B109" s="69">
        <v>78</v>
      </c>
      <c r="C109" s="69">
        <v>4000</v>
      </c>
      <c r="D109" s="69">
        <f t="shared" si="0"/>
        <v>51.282051282051285</v>
      </c>
      <c r="E109" s="136"/>
    </row>
    <row r="110" spans="1:5" x14ac:dyDescent="0.15">
      <c r="A110" s="70">
        <v>44218</v>
      </c>
      <c r="B110" s="69">
        <v>74</v>
      </c>
      <c r="C110" s="69">
        <v>3800</v>
      </c>
      <c r="D110" s="69">
        <f t="shared" si="0"/>
        <v>51.351351351351354</v>
      </c>
      <c r="E110" s="136">
        <f>ROUND(AVERAGE(D110:D116),2)</f>
        <v>56.78</v>
      </c>
    </row>
    <row r="111" spans="1:5" x14ac:dyDescent="0.15">
      <c r="A111" s="70">
        <v>44215</v>
      </c>
      <c r="B111" s="69">
        <v>80</v>
      </c>
      <c r="C111" s="69">
        <v>4000</v>
      </c>
      <c r="D111" s="69">
        <f t="shared" si="0"/>
        <v>50</v>
      </c>
      <c r="E111" s="136"/>
    </row>
    <row r="112" spans="1:5" x14ac:dyDescent="0.15">
      <c r="A112" s="70">
        <v>44213</v>
      </c>
      <c r="B112" s="69">
        <v>50</v>
      </c>
      <c r="C112" s="69">
        <v>3400</v>
      </c>
      <c r="D112" s="69">
        <f t="shared" si="0"/>
        <v>68</v>
      </c>
      <c r="E112" s="136"/>
    </row>
    <row r="113" spans="1:5" x14ac:dyDescent="0.15">
      <c r="A113" s="70">
        <v>44209</v>
      </c>
      <c r="B113" s="69">
        <v>78</v>
      </c>
      <c r="C113" s="69">
        <v>3800</v>
      </c>
      <c r="D113" s="69">
        <f t="shared" si="0"/>
        <v>48.717948717948715</v>
      </c>
      <c r="E113" s="136"/>
    </row>
    <row r="114" spans="1:5" x14ac:dyDescent="0.15">
      <c r="A114" s="70">
        <v>44207</v>
      </c>
      <c r="B114" s="69">
        <v>50</v>
      </c>
      <c r="C114" s="69">
        <v>3300</v>
      </c>
      <c r="D114" s="69">
        <f t="shared" si="0"/>
        <v>66</v>
      </c>
      <c r="E114" s="136"/>
    </row>
    <row r="115" spans="1:5" x14ac:dyDescent="0.15">
      <c r="A115" s="70">
        <v>44204</v>
      </c>
      <c r="B115" s="69">
        <v>56</v>
      </c>
      <c r="C115" s="69">
        <v>3400</v>
      </c>
      <c r="D115" s="69">
        <f t="shared" si="0"/>
        <v>60.714285714285715</v>
      </c>
      <c r="E115" s="136"/>
    </row>
    <row r="116" spans="1:5" x14ac:dyDescent="0.15">
      <c r="A116" s="70">
        <v>44200</v>
      </c>
      <c r="B116" s="69">
        <v>74</v>
      </c>
      <c r="C116" s="69">
        <v>3900</v>
      </c>
      <c r="D116" s="69">
        <f t="shared" si="0"/>
        <v>52.702702702702702</v>
      </c>
      <c r="E116" s="136"/>
    </row>
    <row r="117" spans="1:5" x14ac:dyDescent="0.15">
      <c r="A117" s="70">
        <v>44192</v>
      </c>
      <c r="B117" s="69">
        <v>56</v>
      </c>
      <c r="C117" s="69">
        <v>3300</v>
      </c>
      <c r="D117" s="69">
        <f t="shared" si="0"/>
        <v>58.928571428571431</v>
      </c>
      <c r="E117" s="136">
        <f>ROUND(AVERAGE(D117:D125),2)</f>
        <v>58.6</v>
      </c>
    </row>
    <row r="118" spans="1:5" x14ac:dyDescent="0.15">
      <c r="A118" s="70">
        <v>44191</v>
      </c>
      <c r="B118" s="69">
        <v>79</v>
      </c>
      <c r="C118" s="69">
        <v>4000</v>
      </c>
      <c r="D118" s="69">
        <f t="shared" si="0"/>
        <v>50.632911392405063</v>
      </c>
      <c r="E118" s="136"/>
    </row>
    <row r="119" spans="1:5" x14ac:dyDescent="0.15">
      <c r="A119" s="70">
        <v>44189</v>
      </c>
      <c r="B119" s="69">
        <v>78</v>
      </c>
      <c r="C119" s="69">
        <v>4200</v>
      </c>
      <c r="D119" s="69">
        <f t="shared" si="0"/>
        <v>53.846153846153847</v>
      </c>
      <c r="E119" s="136"/>
    </row>
    <row r="120" spans="1:5" x14ac:dyDescent="0.15">
      <c r="A120" s="70">
        <v>44185</v>
      </c>
      <c r="B120" s="69">
        <v>50</v>
      </c>
      <c r="C120" s="69">
        <v>3200</v>
      </c>
      <c r="D120" s="69">
        <f t="shared" si="0"/>
        <v>64</v>
      </c>
      <c r="E120" s="136"/>
    </row>
    <row r="121" spans="1:5" x14ac:dyDescent="0.15">
      <c r="A121" s="70">
        <v>44184</v>
      </c>
      <c r="B121" s="69">
        <v>74</v>
      </c>
      <c r="C121" s="69">
        <v>4300</v>
      </c>
      <c r="D121" s="69">
        <f t="shared" si="0"/>
        <v>58.108108108108105</v>
      </c>
      <c r="E121" s="136"/>
    </row>
    <row r="122" spans="1:5" x14ac:dyDescent="0.15">
      <c r="A122" s="70">
        <v>44184</v>
      </c>
      <c r="B122" s="69">
        <v>78</v>
      </c>
      <c r="C122" s="69">
        <v>4000</v>
      </c>
      <c r="D122" s="69">
        <f t="shared" si="0"/>
        <v>51.282051282051285</v>
      </c>
      <c r="E122" s="136"/>
    </row>
    <row r="123" spans="1:5" x14ac:dyDescent="0.15">
      <c r="A123" s="70">
        <v>44171</v>
      </c>
      <c r="B123" s="69">
        <v>50</v>
      </c>
      <c r="C123" s="69">
        <v>3500</v>
      </c>
      <c r="D123" s="69">
        <f t="shared" si="0"/>
        <v>70</v>
      </c>
      <c r="E123" s="136"/>
    </row>
    <row r="124" spans="1:5" x14ac:dyDescent="0.15">
      <c r="A124" s="70">
        <v>44171</v>
      </c>
      <c r="B124" s="69">
        <v>78</v>
      </c>
      <c r="C124" s="69">
        <v>4100</v>
      </c>
      <c r="D124" s="69">
        <f t="shared" si="0"/>
        <v>52.564102564102562</v>
      </c>
      <c r="E124" s="136"/>
    </row>
    <row r="125" spans="1:5" x14ac:dyDescent="0.15">
      <c r="A125" s="70">
        <v>44168</v>
      </c>
      <c r="B125" s="69">
        <v>50</v>
      </c>
      <c r="C125" s="69">
        <v>3400</v>
      </c>
      <c r="D125" s="69">
        <f t="shared" si="0"/>
        <v>68</v>
      </c>
      <c r="E125" s="136"/>
    </row>
    <row r="126" spans="1:5" x14ac:dyDescent="0.15">
      <c r="A126" s="70">
        <v>44164</v>
      </c>
      <c r="B126" s="69">
        <v>56</v>
      </c>
      <c r="C126" s="69">
        <v>3600</v>
      </c>
      <c r="D126" s="69">
        <f t="shared" si="0"/>
        <v>64.285714285714292</v>
      </c>
      <c r="E126" s="136">
        <f>ROUND(AVERAGE(D126:D134),2)</f>
        <v>57.54</v>
      </c>
    </row>
    <row r="127" spans="1:5" x14ac:dyDescent="0.15">
      <c r="A127" s="70">
        <v>44162</v>
      </c>
      <c r="B127" s="69">
        <v>78</v>
      </c>
      <c r="C127" s="69">
        <v>3700</v>
      </c>
      <c r="D127" s="69">
        <f t="shared" si="0"/>
        <v>47.435897435897438</v>
      </c>
      <c r="E127" s="136"/>
    </row>
    <row r="128" spans="1:5" x14ac:dyDescent="0.15">
      <c r="A128" s="70">
        <v>44158</v>
      </c>
      <c r="B128" s="69">
        <v>50</v>
      </c>
      <c r="C128" s="69">
        <v>3200</v>
      </c>
      <c r="D128" s="69">
        <f t="shared" si="0"/>
        <v>64</v>
      </c>
      <c r="E128" s="136"/>
    </row>
    <row r="129" spans="1:5" x14ac:dyDescent="0.15">
      <c r="A129" s="70">
        <v>44150</v>
      </c>
      <c r="B129" s="69">
        <v>56</v>
      </c>
      <c r="C129" s="69">
        <v>3400</v>
      </c>
      <c r="D129" s="69">
        <f t="shared" si="0"/>
        <v>60.714285714285715</v>
      </c>
      <c r="E129" s="136"/>
    </row>
    <row r="130" spans="1:5" x14ac:dyDescent="0.15">
      <c r="A130" s="70">
        <v>44144</v>
      </c>
      <c r="B130" s="69">
        <v>78</v>
      </c>
      <c r="C130" s="69">
        <v>3800</v>
      </c>
      <c r="D130" s="69">
        <f t="shared" si="0"/>
        <v>48.717948717948715</v>
      </c>
      <c r="E130" s="136"/>
    </row>
    <row r="131" spans="1:5" x14ac:dyDescent="0.15">
      <c r="A131" s="70">
        <v>44142</v>
      </c>
      <c r="B131" s="69">
        <v>75</v>
      </c>
      <c r="C131" s="69">
        <v>4000</v>
      </c>
      <c r="D131" s="69">
        <f t="shared" si="0"/>
        <v>53.333333333333336</v>
      </c>
      <c r="E131" s="136"/>
    </row>
    <row r="132" spans="1:5" x14ac:dyDescent="0.15">
      <c r="A132" s="70">
        <v>44140</v>
      </c>
      <c r="B132" s="69">
        <v>110</v>
      </c>
      <c r="C132" s="69">
        <v>5000</v>
      </c>
      <c r="D132" s="69">
        <f t="shared" si="0"/>
        <v>45.454545454545453</v>
      </c>
      <c r="E132" s="136"/>
    </row>
    <row r="133" spans="1:5" x14ac:dyDescent="0.15">
      <c r="A133" s="70">
        <v>44139</v>
      </c>
      <c r="B133" s="69">
        <v>55</v>
      </c>
      <c r="C133" s="69">
        <v>3350</v>
      </c>
      <c r="D133" s="69">
        <f t="shared" si="0"/>
        <v>60.909090909090907</v>
      </c>
      <c r="E133" s="136"/>
    </row>
    <row r="134" spans="1:5" x14ac:dyDescent="0.15">
      <c r="A134" s="70">
        <v>44138</v>
      </c>
      <c r="B134" s="69">
        <v>50</v>
      </c>
      <c r="C134" s="69">
        <v>3650</v>
      </c>
      <c r="D134" s="69">
        <f t="shared" si="0"/>
        <v>73</v>
      </c>
      <c r="E134" s="136"/>
    </row>
    <row r="135" spans="1:5" x14ac:dyDescent="0.15">
      <c r="A135" s="70">
        <v>44135</v>
      </c>
      <c r="B135" s="69">
        <v>116</v>
      </c>
      <c r="C135" s="69">
        <v>5300</v>
      </c>
      <c r="D135" s="69">
        <f t="shared" si="0"/>
        <v>45.689655172413794</v>
      </c>
      <c r="E135" s="136">
        <f>ROUND(AVERAGE(D135:D145),2)</f>
        <v>56.06</v>
      </c>
    </row>
    <row r="136" spans="1:5" x14ac:dyDescent="0.15">
      <c r="A136" s="70">
        <v>44135</v>
      </c>
      <c r="B136" s="69">
        <v>78</v>
      </c>
      <c r="C136" s="69">
        <v>4100</v>
      </c>
      <c r="D136" s="69">
        <f t="shared" si="0"/>
        <v>52.564102564102562</v>
      </c>
      <c r="E136" s="136"/>
    </row>
    <row r="137" spans="1:5" x14ac:dyDescent="0.15">
      <c r="A137" s="70">
        <v>44129</v>
      </c>
      <c r="B137" s="69">
        <v>78</v>
      </c>
      <c r="C137" s="69">
        <v>4000</v>
      </c>
      <c r="D137" s="69">
        <f t="shared" si="0"/>
        <v>51.282051282051285</v>
      </c>
      <c r="E137" s="136"/>
    </row>
    <row r="138" spans="1:5" x14ac:dyDescent="0.15">
      <c r="A138" s="70">
        <v>44126</v>
      </c>
      <c r="B138" s="69">
        <v>50</v>
      </c>
      <c r="C138" s="69">
        <v>3400</v>
      </c>
      <c r="D138" s="69">
        <f t="shared" si="0"/>
        <v>68</v>
      </c>
      <c r="E138" s="136"/>
    </row>
    <row r="139" spans="1:5" x14ac:dyDescent="0.15">
      <c r="A139" s="70">
        <v>44125</v>
      </c>
      <c r="B139" s="69">
        <v>80</v>
      </c>
      <c r="C139" s="69">
        <v>4000</v>
      </c>
      <c r="D139" s="69">
        <f t="shared" si="0"/>
        <v>50</v>
      </c>
      <c r="E139" s="136"/>
    </row>
    <row r="140" spans="1:5" x14ac:dyDescent="0.15">
      <c r="A140" s="70">
        <v>44124</v>
      </c>
      <c r="B140" s="69">
        <v>55</v>
      </c>
      <c r="C140" s="69">
        <v>3500</v>
      </c>
      <c r="D140" s="69">
        <f t="shared" si="0"/>
        <v>63.636363636363633</v>
      </c>
      <c r="E140" s="136"/>
    </row>
    <row r="141" spans="1:5" x14ac:dyDescent="0.15">
      <c r="A141" s="70">
        <v>44124</v>
      </c>
      <c r="B141" s="69">
        <v>80</v>
      </c>
      <c r="C141" s="69">
        <v>4050</v>
      </c>
      <c r="D141" s="69">
        <f t="shared" si="0"/>
        <v>50.625</v>
      </c>
      <c r="E141" s="136"/>
    </row>
    <row r="142" spans="1:5" x14ac:dyDescent="0.15">
      <c r="A142" s="70">
        <v>44124</v>
      </c>
      <c r="B142" s="69">
        <v>50</v>
      </c>
      <c r="C142" s="69">
        <v>3333</v>
      </c>
      <c r="D142" s="69">
        <f t="shared" si="0"/>
        <v>66.66</v>
      </c>
      <c r="E142" s="136"/>
    </row>
    <row r="143" spans="1:5" x14ac:dyDescent="0.15">
      <c r="A143" s="70">
        <v>44119</v>
      </c>
      <c r="B143" s="69">
        <v>56</v>
      </c>
      <c r="C143" s="69">
        <v>3300</v>
      </c>
      <c r="D143" s="69">
        <f t="shared" si="0"/>
        <v>58.928571428571431</v>
      </c>
      <c r="E143" s="136"/>
    </row>
    <row r="144" spans="1:5" x14ac:dyDescent="0.15">
      <c r="A144" s="70">
        <v>44115</v>
      </c>
      <c r="B144" s="69">
        <v>56</v>
      </c>
      <c r="C144" s="69">
        <v>3350</v>
      </c>
      <c r="D144" s="69">
        <f t="shared" si="0"/>
        <v>59.821428571428569</v>
      </c>
      <c r="E144" s="136"/>
    </row>
    <row r="145" spans="1:5" x14ac:dyDescent="0.15">
      <c r="A145" s="70">
        <v>44107</v>
      </c>
      <c r="B145" s="69">
        <v>80</v>
      </c>
      <c r="C145" s="69">
        <v>3958</v>
      </c>
      <c r="D145" s="69">
        <f t="shared" si="0"/>
        <v>49.475000000000001</v>
      </c>
      <c r="E145" s="136"/>
    </row>
    <row r="146" spans="1:5" x14ac:dyDescent="0.15">
      <c r="A146" s="70">
        <v>44104</v>
      </c>
      <c r="B146" s="69">
        <v>75</v>
      </c>
      <c r="C146" s="69">
        <v>4500</v>
      </c>
      <c r="D146" s="69">
        <f t="shared" si="0"/>
        <v>60</v>
      </c>
      <c r="E146" s="136">
        <f>ROUND(AVERAGE(D146:D158),2)</f>
        <v>56.33</v>
      </c>
    </row>
    <row r="147" spans="1:5" x14ac:dyDescent="0.15">
      <c r="A147" s="70">
        <v>44101</v>
      </c>
      <c r="B147" s="69">
        <v>80</v>
      </c>
      <c r="C147" s="69">
        <v>3800</v>
      </c>
      <c r="D147" s="69">
        <f t="shared" si="0"/>
        <v>47.5</v>
      </c>
      <c r="E147" s="136"/>
    </row>
    <row r="148" spans="1:5" x14ac:dyDescent="0.15">
      <c r="A148" s="70">
        <v>44099</v>
      </c>
      <c r="B148" s="69">
        <v>79</v>
      </c>
      <c r="C148" s="69">
        <v>4200</v>
      </c>
      <c r="D148" s="69">
        <f t="shared" si="0"/>
        <v>53.164556962025316</v>
      </c>
      <c r="E148" s="136"/>
    </row>
    <row r="149" spans="1:5" x14ac:dyDescent="0.15">
      <c r="A149" s="70">
        <v>44099</v>
      </c>
      <c r="B149" s="69">
        <v>57</v>
      </c>
      <c r="C149" s="69">
        <v>3400</v>
      </c>
      <c r="D149" s="69">
        <f t="shared" si="0"/>
        <v>59.649122807017541</v>
      </c>
      <c r="E149" s="136"/>
    </row>
    <row r="150" spans="1:5" x14ac:dyDescent="0.15">
      <c r="A150" s="70">
        <v>44095</v>
      </c>
      <c r="B150" s="69">
        <v>57</v>
      </c>
      <c r="C150" s="69">
        <v>3600</v>
      </c>
      <c r="D150" s="69">
        <f t="shared" si="0"/>
        <v>63.157894736842103</v>
      </c>
      <c r="E150" s="136"/>
    </row>
    <row r="151" spans="1:5" x14ac:dyDescent="0.15">
      <c r="A151" s="70">
        <v>44094</v>
      </c>
      <c r="B151" s="69">
        <v>57</v>
      </c>
      <c r="C151" s="69">
        <v>3500</v>
      </c>
      <c r="D151" s="69">
        <f t="shared" si="0"/>
        <v>61.403508771929822</v>
      </c>
      <c r="E151" s="136"/>
    </row>
    <row r="152" spans="1:5" x14ac:dyDescent="0.15">
      <c r="A152" s="70">
        <v>44094</v>
      </c>
      <c r="B152" s="69">
        <v>77</v>
      </c>
      <c r="C152" s="69">
        <v>4000</v>
      </c>
      <c r="D152" s="69">
        <f t="shared" si="0"/>
        <v>51.948051948051948</v>
      </c>
      <c r="E152" s="136"/>
    </row>
    <row r="153" spans="1:5" x14ac:dyDescent="0.15">
      <c r="A153" s="70">
        <v>44094</v>
      </c>
      <c r="B153" s="69">
        <v>50</v>
      </c>
      <c r="C153" s="69">
        <v>3500</v>
      </c>
      <c r="D153" s="69">
        <f t="shared" si="0"/>
        <v>70</v>
      </c>
      <c r="E153" s="136"/>
    </row>
    <row r="154" spans="1:5" x14ac:dyDescent="0.15">
      <c r="A154" s="70">
        <v>44093</v>
      </c>
      <c r="B154" s="69">
        <v>79</v>
      </c>
      <c r="C154" s="69">
        <v>4000</v>
      </c>
      <c r="D154" s="69">
        <f t="shared" si="0"/>
        <v>50.632911392405063</v>
      </c>
      <c r="E154" s="136"/>
    </row>
    <row r="155" spans="1:5" x14ac:dyDescent="0.15">
      <c r="A155" s="70">
        <v>44087</v>
      </c>
      <c r="B155" s="69">
        <v>74</v>
      </c>
      <c r="C155" s="69">
        <v>4000</v>
      </c>
      <c r="D155" s="69">
        <f t="shared" si="0"/>
        <v>54.054054054054056</v>
      </c>
      <c r="E155" s="136"/>
    </row>
    <row r="156" spans="1:5" x14ac:dyDescent="0.15">
      <c r="A156" s="70">
        <v>44086</v>
      </c>
      <c r="B156" s="69">
        <v>55</v>
      </c>
      <c r="C156" s="69">
        <v>3200</v>
      </c>
      <c r="D156" s="69">
        <f t="shared" si="0"/>
        <v>58.18181818181818</v>
      </c>
      <c r="E156" s="136"/>
    </row>
    <row r="157" spans="1:5" x14ac:dyDescent="0.15">
      <c r="A157" s="70">
        <v>44076</v>
      </c>
      <c r="B157" s="69">
        <v>78</v>
      </c>
      <c r="C157" s="69">
        <v>3900</v>
      </c>
      <c r="D157" s="69">
        <f t="shared" si="0"/>
        <v>50</v>
      </c>
      <c r="E157" s="136"/>
    </row>
    <row r="158" spans="1:5" x14ac:dyDescent="0.15">
      <c r="A158" s="70">
        <v>44076</v>
      </c>
      <c r="B158" s="69">
        <v>78</v>
      </c>
      <c r="C158" s="69">
        <v>4100</v>
      </c>
      <c r="D158" s="69">
        <f t="shared" si="0"/>
        <v>52.564102564102562</v>
      </c>
      <c r="E158" s="136"/>
    </row>
    <row r="159" spans="1:5" x14ac:dyDescent="0.15">
      <c r="A159" s="70">
        <v>44056</v>
      </c>
      <c r="B159" s="69">
        <v>79</v>
      </c>
      <c r="C159" s="69">
        <v>4350</v>
      </c>
      <c r="D159" s="69">
        <f t="shared" si="0"/>
        <v>55.063291139240505</v>
      </c>
      <c r="E159" s="136">
        <f>ROUND(AVERAGE(D159:D163),2)</f>
        <v>57.01</v>
      </c>
    </row>
    <row r="160" spans="1:5" x14ac:dyDescent="0.15">
      <c r="A160" s="70">
        <v>44054</v>
      </c>
      <c r="B160" s="69">
        <v>83</v>
      </c>
      <c r="C160" s="69">
        <v>4000</v>
      </c>
      <c r="D160" s="69">
        <f t="shared" si="0"/>
        <v>48.192771084337352</v>
      </c>
      <c r="E160" s="136"/>
    </row>
    <row r="161" spans="1:5" x14ac:dyDescent="0.15">
      <c r="A161" s="70">
        <v>44052</v>
      </c>
      <c r="B161" s="69">
        <v>57</v>
      </c>
      <c r="C161" s="69">
        <v>3500</v>
      </c>
      <c r="D161" s="69">
        <f t="shared" si="0"/>
        <v>61.403508771929822</v>
      </c>
      <c r="E161" s="136"/>
    </row>
    <row r="162" spans="1:5" x14ac:dyDescent="0.15">
      <c r="A162" s="70">
        <v>44048</v>
      </c>
      <c r="B162" s="69">
        <v>55</v>
      </c>
      <c r="C162" s="69">
        <v>3500</v>
      </c>
      <c r="D162" s="69">
        <f t="shared" si="0"/>
        <v>63.636363636363633</v>
      </c>
      <c r="E162" s="136"/>
    </row>
    <row r="163" spans="1:5" x14ac:dyDescent="0.15">
      <c r="A163" s="70">
        <v>44046</v>
      </c>
      <c r="B163" s="69">
        <v>74</v>
      </c>
      <c r="C163" s="69">
        <v>4200</v>
      </c>
      <c r="D163" s="69">
        <f t="shared" si="0"/>
        <v>56.756756756756758</v>
      </c>
      <c r="E163" s="136"/>
    </row>
    <row r="164" spans="1:5" x14ac:dyDescent="0.15">
      <c r="A164" s="70">
        <v>44041</v>
      </c>
      <c r="B164" s="69">
        <v>110</v>
      </c>
      <c r="C164" s="69">
        <v>6000</v>
      </c>
      <c r="D164" s="69">
        <f t="shared" si="0"/>
        <v>54.545454545454547</v>
      </c>
      <c r="E164" s="136">
        <f>ROUND(AVERAGE(D164:D172),2)</f>
        <v>62.34</v>
      </c>
    </row>
    <row r="165" spans="1:5" x14ac:dyDescent="0.15">
      <c r="A165" s="70">
        <v>44031</v>
      </c>
      <c r="B165" s="69">
        <v>50</v>
      </c>
      <c r="C165" s="69">
        <v>3500</v>
      </c>
      <c r="D165" s="69">
        <f t="shared" si="0"/>
        <v>70</v>
      </c>
      <c r="E165" s="136"/>
    </row>
    <row r="166" spans="1:5" x14ac:dyDescent="0.15">
      <c r="A166" s="70">
        <v>44024</v>
      </c>
      <c r="B166" s="69">
        <v>50</v>
      </c>
      <c r="C166" s="69">
        <v>3350</v>
      </c>
      <c r="D166" s="69">
        <f t="shared" si="0"/>
        <v>67</v>
      </c>
      <c r="E166" s="136"/>
    </row>
    <row r="167" spans="1:5" x14ac:dyDescent="0.15">
      <c r="A167" s="70">
        <v>44024</v>
      </c>
      <c r="B167" s="69">
        <v>79</v>
      </c>
      <c r="C167" s="69">
        <v>4200</v>
      </c>
      <c r="D167" s="69">
        <f t="shared" si="0"/>
        <v>53.164556962025316</v>
      </c>
      <c r="E167" s="136"/>
    </row>
    <row r="168" spans="1:5" x14ac:dyDescent="0.15">
      <c r="A168" s="70">
        <v>44018</v>
      </c>
      <c r="B168" s="69">
        <v>49</v>
      </c>
      <c r="C168" s="69">
        <v>3400</v>
      </c>
      <c r="D168" s="69">
        <f t="shared" si="0"/>
        <v>69.387755102040813</v>
      </c>
      <c r="E168" s="136"/>
    </row>
    <row r="169" spans="1:5" x14ac:dyDescent="0.15">
      <c r="A169" s="70">
        <v>44382</v>
      </c>
      <c r="B169" s="69">
        <v>50</v>
      </c>
      <c r="C169" s="69">
        <v>3600</v>
      </c>
      <c r="D169" s="69">
        <f t="shared" si="0"/>
        <v>72</v>
      </c>
      <c r="E169" s="136"/>
    </row>
    <row r="170" spans="1:5" x14ac:dyDescent="0.15">
      <c r="A170" s="70">
        <v>44016</v>
      </c>
      <c r="B170" s="69">
        <v>79</v>
      </c>
      <c r="C170" s="69">
        <v>4300</v>
      </c>
      <c r="D170" s="69">
        <f t="shared" si="0"/>
        <v>54.430379746835442</v>
      </c>
      <c r="E170" s="136"/>
    </row>
    <row r="171" spans="1:5" x14ac:dyDescent="0.15">
      <c r="A171" s="70">
        <v>44016</v>
      </c>
      <c r="B171" s="69">
        <v>50</v>
      </c>
      <c r="C171" s="69">
        <v>3400</v>
      </c>
      <c r="D171" s="69">
        <f t="shared" si="0"/>
        <v>68</v>
      </c>
      <c r="E171" s="136"/>
    </row>
    <row r="172" spans="1:5" x14ac:dyDescent="0.15">
      <c r="A172" s="70">
        <v>44015</v>
      </c>
      <c r="B172" s="69">
        <v>78</v>
      </c>
      <c r="C172" s="69">
        <v>4100</v>
      </c>
      <c r="D172" s="69">
        <f t="shared" si="0"/>
        <v>52.564102564102562</v>
      </c>
      <c r="E172" s="136"/>
    </row>
    <row r="173" spans="1:5" x14ac:dyDescent="0.15">
      <c r="A173" s="70">
        <v>44010</v>
      </c>
      <c r="B173" s="69">
        <v>57</v>
      </c>
      <c r="C173" s="69">
        <v>3500</v>
      </c>
      <c r="D173" s="69">
        <f t="shared" si="0"/>
        <v>61.403508771929822</v>
      </c>
      <c r="E173" s="136">
        <f>ROUND(AVERAGE(D173:D177),2)</f>
        <v>59.88</v>
      </c>
    </row>
    <row r="174" spans="1:5" x14ac:dyDescent="0.15">
      <c r="A174" s="70">
        <v>44008</v>
      </c>
      <c r="B174" s="69">
        <v>50</v>
      </c>
      <c r="C174" s="69">
        <v>3300</v>
      </c>
      <c r="D174" s="69">
        <f t="shared" si="0"/>
        <v>66</v>
      </c>
      <c r="E174" s="136"/>
    </row>
    <row r="175" spans="1:5" x14ac:dyDescent="0.15">
      <c r="A175" s="70">
        <v>44008</v>
      </c>
      <c r="B175" s="69">
        <v>103</v>
      </c>
      <c r="C175" s="69">
        <v>5500</v>
      </c>
      <c r="D175" s="69">
        <f t="shared" si="0"/>
        <v>53.398058252427184</v>
      </c>
      <c r="E175" s="136"/>
    </row>
    <row r="176" spans="1:5" x14ac:dyDescent="0.15">
      <c r="A176" s="70">
        <v>44003</v>
      </c>
      <c r="B176" s="69">
        <v>55</v>
      </c>
      <c r="C176" s="69">
        <v>3400</v>
      </c>
      <c r="D176" s="69">
        <f t="shared" si="0"/>
        <v>61.81818181818182</v>
      </c>
      <c r="E176" s="136"/>
    </row>
    <row r="177" spans="1:5" x14ac:dyDescent="0.15">
      <c r="A177" s="70">
        <v>43986</v>
      </c>
      <c r="B177" s="69">
        <v>74</v>
      </c>
      <c r="C177" s="69">
        <v>4200</v>
      </c>
      <c r="D177" s="69">
        <f t="shared" si="0"/>
        <v>56.756756756756758</v>
      </c>
      <c r="E177" s="136"/>
    </row>
    <row r="178" spans="1:5" x14ac:dyDescent="0.15">
      <c r="A178" s="70">
        <v>43975</v>
      </c>
      <c r="B178" s="69">
        <v>50</v>
      </c>
      <c r="C178" s="69">
        <v>3350</v>
      </c>
      <c r="D178" s="69">
        <f t="shared" si="0"/>
        <v>67</v>
      </c>
      <c r="E178" s="136">
        <f>ROUND(AVERAGE(D178:D188),2)</f>
        <v>58.47</v>
      </c>
    </row>
    <row r="179" spans="1:5" x14ac:dyDescent="0.15">
      <c r="A179" s="70">
        <v>43971</v>
      </c>
      <c r="B179" s="69">
        <v>111</v>
      </c>
      <c r="C179" s="69">
        <v>6000</v>
      </c>
      <c r="D179" s="69">
        <f t="shared" si="0"/>
        <v>54.054054054054056</v>
      </c>
      <c r="E179" s="136"/>
    </row>
    <row r="180" spans="1:5" x14ac:dyDescent="0.15">
      <c r="A180" s="70">
        <v>43969</v>
      </c>
      <c r="B180" s="69">
        <v>56</v>
      </c>
      <c r="C180" s="69">
        <v>3600</v>
      </c>
      <c r="D180" s="69">
        <f t="shared" si="0"/>
        <v>64.285714285714292</v>
      </c>
      <c r="E180" s="136"/>
    </row>
    <row r="181" spans="1:5" x14ac:dyDescent="0.15">
      <c r="A181" s="70">
        <v>43965</v>
      </c>
      <c r="B181" s="69">
        <v>74</v>
      </c>
      <c r="C181" s="69">
        <v>4500</v>
      </c>
      <c r="D181" s="69">
        <f t="shared" si="0"/>
        <v>60.810810810810814</v>
      </c>
      <c r="E181" s="136"/>
    </row>
    <row r="182" spans="1:5" x14ac:dyDescent="0.15">
      <c r="A182" s="70">
        <v>43963</v>
      </c>
      <c r="B182" s="69">
        <v>79</v>
      </c>
      <c r="C182" s="69">
        <v>4300</v>
      </c>
      <c r="D182" s="69">
        <f t="shared" si="0"/>
        <v>54.430379746835442</v>
      </c>
      <c r="E182" s="136"/>
    </row>
    <row r="183" spans="1:5" x14ac:dyDescent="0.15">
      <c r="A183" s="70">
        <v>43963</v>
      </c>
      <c r="B183" s="69">
        <v>79</v>
      </c>
      <c r="C183" s="69">
        <v>4300</v>
      </c>
      <c r="D183" s="69">
        <f t="shared" si="0"/>
        <v>54.430379746835442</v>
      </c>
      <c r="E183" s="136"/>
    </row>
    <row r="184" spans="1:5" x14ac:dyDescent="0.15">
      <c r="A184" s="70">
        <v>43961</v>
      </c>
      <c r="B184" s="69">
        <v>111</v>
      </c>
      <c r="C184" s="69">
        <v>5300</v>
      </c>
      <c r="D184" s="69">
        <f t="shared" si="0"/>
        <v>47.747747747747745</v>
      </c>
      <c r="E184" s="136"/>
    </row>
    <row r="185" spans="1:5" x14ac:dyDescent="0.15">
      <c r="A185" s="70">
        <v>43961</v>
      </c>
      <c r="B185" s="69">
        <v>56</v>
      </c>
      <c r="C185" s="69">
        <v>3200</v>
      </c>
      <c r="D185" s="69">
        <f t="shared" si="0"/>
        <v>57.142857142857146</v>
      </c>
      <c r="E185" s="136"/>
    </row>
    <row r="186" spans="1:5" x14ac:dyDescent="0.15">
      <c r="A186" s="70">
        <v>43959</v>
      </c>
      <c r="B186" s="69">
        <v>50</v>
      </c>
      <c r="C186" s="69">
        <v>3500</v>
      </c>
      <c r="D186" s="69">
        <f t="shared" si="0"/>
        <v>70</v>
      </c>
      <c r="E186" s="136"/>
    </row>
    <row r="187" spans="1:5" x14ac:dyDescent="0.15">
      <c r="A187" s="70">
        <v>43956</v>
      </c>
      <c r="B187" s="69">
        <v>79</v>
      </c>
      <c r="C187" s="69">
        <v>4100</v>
      </c>
      <c r="D187" s="69">
        <f t="shared" si="0"/>
        <v>51.898734177215189</v>
      </c>
      <c r="E187" s="136"/>
    </row>
    <row r="188" spans="1:5" x14ac:dyDescent="0.15">
      <c r="A188" s="70">
        <v>43955</v>
      </c>
      <c r="B188" s="69">
        <v>57</v>
      </c>
      <c r="C188" s="69">
        <v>3500</v>
      </c>
      <c r="D188" s="69">
        <f t="shared" si="0"/>
        <v>61.403508771929822</v>
      </c>
      <c r="E188" s="136"/>
    </row>
    <row r="189" spans="1:5" x14ac:dyDescent="0.15">
      <c r="A189" s="70">
        <v>43950</v>
      </c>
      <c r="B189" s="69">
        <v>73</v>
      </c>
      <c r="C189" s="69">
        <v>4300</v>
      </c>
      <c r="D189" s="69">
        <f t="shared" si="0"/>
        <v>58.904109589041099</v>
      </c>
      <c r="E189" s="136">
        <f>ROUND(AVERAGE(D189:D197),2)</f>
        <v>59.29</v>
      </c>
    </row>
    <row r="190" spans="1:5" x14ac:dyDescent="0.15">
      <c r="A190" s="70">
        <v>43948</v>
      </c>
      <c r="B190" s="69">
        <v>50</v>
      </c>
      <c r="C190" s="69">
        <v>3600</v>
      </c>
      <c r="D190" s="69">
        <f t="shared" si="0"/>
        <v>72</v>
      </c>
      <c r="E190" s="136"/>
    </row>
    <row r="191" spans="1:5" x14ac:dyDescent="0.15">
      <c r="A191" s="70">
        <v>43946</v>
      </c>
      <c r="B191" s="69">
        <v>77</v>
      </c>
      <c r="C191" s="69">
        <v>4200</v>
      </c>
      <c r="D191" s="69">
        <f t="shared" si="0"/>
        <v>54.545454545454547</v>
      </c>
      <c r="E191" s="136"/>
    </row>
    <row r="192" spans="1:5" x14ac:dyDescent="0.15">
      <c r="A192" s="70">
        <v>43946</v>
      </c>
      <c r="B192" s="69">
        <v>78</v>
      </c>
      <c r="C192" s="69">
        <v>4300</v>
      </c>
      <c r="D192" s="69">
        <f t="shared" si="0"/>
        <v>55.128205128205131</v>
      </c>
      <c r="E192" s="136"/>
    </row>
    <row r="193" spans="1:5" x14ac:dyDescent="0.15">
      <c r="A193" s="70">
        <v>43945</v>
      </c>
      <c r="B193" s="69">
        <v>79</v>
      </c>
      <c r="C193" s="69">
        <v>4500</v>
      </c>
      <c r="D193" s="69">
        <f t="shared" si="0"/>
        <v>56.962025316455694</v>
      </c>
      <c r="E193" s="136"/>
    </row>
    <row r="194" spans="1:5" x14ac:dyDescent="0.15">
      <c r="A194" s="70">
        <v>43943</v>
      </c>
      <c r="B194" s="69">
        <v>56</v>
      </c>
      <c r="C194" s="69">
        <v>3300</v>
      </c>
      <c r="D194" s="69">
        <f t="shared" si="0"/>
        <v>58.928571428571431</v>
      </c>
      <c r="E194" s="136"/>
    </row>
    <row r="195" spans="1:5" x14ac:dyDescent="0.15">
      <c r="A195" s="70">
        <v>43926</v>
      </c>
      <c r="B195" s="69">
        <v>78</v>
      </c>
      <c r="C195" s="69">
        <v>4400</v>
      </c>
      <c r="D195" s="69">
        <f t="shared" si="0"/>
        <v>56.410256410256409</v>
      </c>
      <c r="E195" s="136"/>
    </row>
    <row r="196" spans="1:5" x14ac:dyDescent="0.15">
      <c r="A196" s="70">
        <v>43926</v>
      </c>
      <c r="B196" s="69">
        <v>56</v>
      </c>
      <c r="C196" s="69">
        <v>3500</v>
      </c>
      <c r="D196" s="69">
        <f t="shared" si="0"/>
        <v>62.5</v>
      </c>
      <c r="E196" s="136"/>
    </row>
    <row r="197" spans="1:5" x14ac:dyDescent="0.15">
      <c r="A197" s="70">
        <v>43923</v>
      </c>
      <c r="B197" s="69">
        <v>79</v>
      </c>
      <c r="C197" s="69">
        <v>4600</v>
      </c>
      <c r="D197" s="69">
        <f t="shared" si="0"/>
        <v>58.22784810126582</v>
      </c>
      <c r="E197" s="136"/>
    </row>
    <row r="198" spans="1:5" x14ac:dyDescent="0.15">
      <c r="A198" s="105">
        <v>43916</v>
      </c>
      <c r="B198" s="26">
        <v>78</v>
      </c>
      <c r="C198" s="26">
        <v>4400</v>
      </c>
      <c r="D198" s="26">
        <f t="shared" si="0"/>
        <v>56.410256410256409</v>
      </c>
    </row>
  </sheetData>
  <mergeCells count="60">
    <mergeCell ref="E81:E88"/>
    <mergeCell ref="E89:E98"/>
    <mergeCell ref="E99:E109"/>
    <mergeCell ref="E78:E80"/>
    <mergeCell ref="F4:F6"/>
    <mergeCell ref="F21:F23"/>
    <mergeCell ref="F24:F26"/>
    <mergeCell ref="F27:F29"/>
    <mergeCell ref="F30:F32"/>
    <mergeCell ref="E4:E6"/>
    <mergeCell ref="E7:E9"/>
    <mergeCell ref="E10:E12"/>
    <mergeCell ref="E13:E15"/>
    <mergeCell ref="E21:E23"/>
    <mergeCell ref="E24:E26"/>
    <mergeCell ref="E27:E29"/>
    <mergeCell ref="F47:F49"/>
    <mergeCell ref="A34:E34"/>
    <mergeCell ref="B36:C36"/>
    <mergeCell ref="A24:A26"/>
    <mergeCell ref="A27:A29"/>
    <mergeCell ref="E30:E32"/>
    <mergeCell ref="F38:F40"/>
    <mergeCell ref="E41:E43"/>
    <mergeCell ref="F41:F43"/>
    <mergeCell ref="F44:F46"/>
    <mergeCell ref="E44:E46"/>
    <mergeCell ref="J7:J9"/>
    <mergeCell ref="A7:A9"/>
    <mergeCell ref="A10:A12"/>
    <mergeCell ref="A13:A15"/>
    <mergeCell ref="F7:F9"/>
    <mergeCell ref="F10:F12"/>
    <mergeCell ref="F13:F15"/>
    <mergeCell ref="C2:D2"/>
    <mergeCell ref="E38:E40"/>
    <mergeCell ref="A67:E67"/>
    <mergeCell ref="A75:E75"/>
    <mergeCell ref="A38:A40"/>
    <mergeCell ref="A51:E51"/>
    <mergeCell ref="A41:A43"/>
    <mergeCell ref="A44:A46"/>
    <mergeCell ref="A47:A49"/>
    <mergeCell ref="E47:E49"/>
    <mergeCell ref="A17:E17"/>
    <mergeCell ref="B19:C19"/>
    <mergeCell ref="A4:A6"/>
    <mergeCell ref="A21:A23"/>
    <mergeCell ref="A59:E59"/>
    <mergeCell ref="A30:A32"/>
    <mergeCell ref="E189:E197"/>
    <mergeCell ref="E159:E163"/>
    <mergeCell ref="E164:E172"/>
    <mergeCell ref="E173:E177"/>
    <mergeCell ref="E178:E188"/>
    <mergeCell ref="E110:E116"/>
    <mergeCell ref="E117:E125"/>
    <mergeCell ref="E126:E134"/>
    <mergeCell ref="E135:E145"/>
    <mergeCell ref="E146:E158"/>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B1" workbookViewId="0">
      <selection activeCell="E2" sqref="E2:E10"/>
    </sheetView>
  </sheetViews>
  <sheetFormatPr defaultColWidth="9" defaultRowHeight="13.5" x14ac:dyDescent="0.15"/>
  <cols>
    <col min="1" max="1" width="9" style="5"/>
    <col min="2" max="2" width="15.125" style="5" customWidth="1"/>
    <col min="3" max="6" width="9" style="5"/>
    <col min="7" max="7" width="9" style="51"/>
    <col min="8" max="16384" width="9" style="5"/>
  </cols>
  <sheetData>
    <row r="1" spans="1:7" x14ac:dyDescent="0.15">
      <c r="A1" s="5" t="s">
        <v>132</v>
      </c>
      <c r="B1" s="5" t="s">
        <v>143</v>
      </c>
      <c r="C1" s="5" t="s">
        <v>144</v>
      </c>
      <c r="D1" s="5" t="s">
        <v>145</v>
      </c>
      <c r="E1" s="5" t="s">
        <v>146</v>
      </c>
    </row>
    <row r="2" spans="1:7" x14ac:dyDescent="0.15">
      <c r="A2" s="96" t="s">
        <v>138</v>
      </c>
      <c r="B2" s="97" t="s">
        <v>1680</v>
      </c>
      <c r="C2" s="97">
        <v>2020</v>
      </c>
      <c r="D2" s="97" t="s">
        <v>152</v>
      </c>
      <c r="E2" s="97">
        <v>54.2382309992351</v>
      </c>
      <c r="F2" s="5">
        <v>5</v>
      </c>
      <c r="G2" s="52">
        <v>87</v>
      </c>
    </row>
    <row r="3" spans="1:7" x14ac:dyDescent="0.15">
      <c r="A3" s="96" t="s">
        <v>138</v>
      </c>
      <c r="B3" s="97" t="s">
        <v>1680</v>
      </c>
      <c r="C3" s="97">
        <v>2020</v>
      </c>
      <c r="D3" s="97" t="s">
        <v>153</v>
      </c>
      <c r="E3" s="97">
        <v>49.979347377116802</v>
      </c>
      <c r="F3" s="5">
        <v>6</v>
      </c>
    </row>
    <row r="4" spans="1:7" x14ac:dyDescent="0.15">
      <c r="A4" s="96" t="s">
        <v>138</v>
      </c>
      <c r="B4" s="97" t="s">
        <v>1680</v>
      </c>
      <c r="C4" s="97">
        <v>2020</v>
      </c>
      <c r="D4" s="97" t="s">
        <v>155</v>
      </c>
      <c r="E4" s="97">
        <v>53.624605782226901</v>
      </c>
      <c r="F4" s="5">
        <v>8</v>
      </c>
    </row>
    <row r="5" spans="1:7" x14ac:dyDescent="0.15">
      <c r="A5" s="96" t="s">
        <v>138</v>
      </c>
      <c r="B5" s="97" t="s">
        <v>1680</v>
      </c>
      <c r="C5" s="97">
        <v>2020</v>
      </c>
      <c r="D5" s="97" t="s">
        <v>156</v>
      </c>
      <c r="E5" s="97">
        <v>56.2745642939378</v>
      </c>
      <c r="F5" s="5">
        <v>9</v>
      </c>
    </row>
    <row r="6" spans="1:7" x14ac:dyDescent="0.15">
      <c r="A6" s="96" t="s">
        <v>138</v>
      </c>
      <c r="B6" s="97" t="s">
        <v>1680</v>
      </c>
      <c r="C6" s="97">
        <v>2020</v>
      </c>
      <c r="D6" s="97" t="s">
        <v>147</v>
      </c>
      <c r="E6" s="97">
        <v>51.578295853104997</v>
      </c>
      <c r="F6" s="5">
        <v>10</v>
      </c>
    </row>
    <row r="7" spans="1:7" x14ac:dyDescent="0.15">
      <c r="A7" s="96" t="s">
        <v>138</v>
      </c>
      <c r="B7" s="97" t="s">
        <v>1680</v>
      </c>
      <c r="C7" s="97">
        <v>2020</v>
      </c>
      <c r="D7" s="97" t="s">
        <v>148</v>
      </c>
      <c r="E7" s="97">
        <v>53.716344644067199</v>
      </c>
      <c r="F7" s="5">
        <v>11</v>
      </c>
    </row>
    <row r="8" spans="1:7" x14ac:dyDescent="0.15">
      <c r="A8" s="96" t="s">
        <v>138</v>
      </c>
      <c r="B8" s="97" t="s">
        <v>1680</v>
      </c>
      <c r="C8" s="97">
        <v>2020</v>
      </c>
      <c r="D8" s="97" t="s">
        <v>149</v>
      </c>
      <c r="E8" s="97">
        <v>50.698074950424598</v>
      </c>
      <c r="F8" s="5">
        <v>12</v>
      </c>
    </row>
    <row r="9" spans="1:7" x14ac:dyDescent="0.15">
      <c r="A9" s="96" t="s">
        <v>138</v>
      </c>
      <c r="B9" s="97" t="s">
        <v>1680</v>
      </c>
      <c r="C9" s="97">
        <v>2021</v>
      </c>
      <c r="D9" s="97" t="s">
        <v>150</v>
      </c>
      <c r="E9" s="97">
        <v>56.829338723649997</v>
      </c>
      <c r="F9" s="5">
        <v>1</v>
      </c>
    </row>
    <row r="10" spans="1:7" x14ac:dyDescent="0.15">
      <c r="A10" s="96" t="s">
        <v>138</v>
      </c>
      <c r="B10" s="97" t="s">
        <v>1680</v>
      </c>
      <c r="C10" s="97">
        <v>2021</v>
      </c>
      <c r="D10" s="97" t="s">
        <v>157</v>
      </c>
      <c r="E10" s="97">
        <v>56.356640366901097</v>
      </c>
      <c r="F10" s="5">
        <v>3</v>
      </c>
    </row>
    <row r="11" spans="1:7" x14ac:dyDescent="0.15">
      <c r="A11" s="96" t="s">
        <v>138</v>
      </c>
      <c r="B11" s="97" t="s">
        <v>1680</v>
      </c>
      <c r="C11" s="97">
        <v>2021</v>
      </c>
      <c r="D11" s="97" t="s">
        <v>151</v>
      </c>
      <c r="E11" s="97">
        <v>52.3286037761874</v>
      </c>
      <c r="F11" s="5">
        <v>4</v>
      </c>
    </row>
    <row r="12" spans="1:7" x14ac:dyDescent="0.15">
      <c r="A12" s="96" t="s">
        <v>138</v>
      </c>
      <c r="B12" s="98" t="s">
        <v>242</v>
      </c>
      <c r="C12" s="98">
        <v>2020</v>
      </c>
      <c r="D12" s="98" t="s">
        <v>151</v>
      </c>
      <c r="E12" s="98">
        <v>59.259165329311003</v>
      </c>
      <c r="F12" s="5">
        <v>4</v>
      </c>
    </row>
    <row r="13" spans="1:7" x14ac:dyDescent="0.15">
      <c r="A13" s="96" t="s">
        <v>138</v>
      </c>
      <c r="B13" s="98" t="s">
        <v>242</v>
      </c>
      <c r="C13" s="98">
        <v>2020</v>
      </c>
      <c r="D13" s="98" t="s">
        <v>152</v>
      </c>
      <c r="E13" s="98">
        <v>59.440874281999399</v>
      </c>
      <c r="F13" s="5">
        <v>5</v>
      </c>
      <c r="G13" s="52">
        <v>80</v>
      </c>
    </row>
    <row r="14" spans="1:7" x14ac:dyDescent="0.15">
      <c r="A14" s="96" t="s">
        <v>138</v>
      </c>
      <c r="B14" s="98" t="s">
        <v>242</v>
      </c>
      <c r="C14" s="98">
        <v>2020</v>
      </c>
      <c r="D14" s="98" t="s">
        <v>153</v>
      </c>
      <c r="E14" s="98">
        <v>58.273125800061699</v>
      </c>
      <c r="F14" s="5">
        <v>6</v>
      </c>
    </row>
    <row r="15" spans="1:7" x14ac:dyDescent="0.15">
      <c r="A15" s="96" t="s">
        <v>138</v>
      </c>
      <c r="B15" s="98" t="s">
        <v>242</v>
      </c>
      <c r="C15" s="98">
        <v>2020</v>
      </c>
      <c r="D15" s="98" t="s">
        <v>154</v>
      </c>
      <c r="E15" s="98">
        <v>57.912740466639796</v>
      </c>
      <c r="F15" s="5">
        <v>7</v>
      </c>
    </row>
    <row r="16" spans="1:7" x14ac:dyDescent="0.15">
      <c r="A16" s="96" t="s">
        <v>138</v>
      </c>
      <c r="B16" s="98" t="s">
        <v>242</v>
      </c>
      <c r="C16" s="98">
        <v>2020</v>
      </c>
      <c r="D16" s="98" t="s">
        <v>155</v>
      </c>
      <c r="E16" s="98">
        <v>61.1931372627173</v>
      </c>
      <c r="F16" s="5">
        <v>8</v>
      </c>
    </row>
    <row r="17" spans="1:7" x14ac:dyDescent="0.15">
      <c r="A17" s="96" t="s">
        <v>138</v>
      </c>
      <c r="B17" s="98" t="s">
        <v>242</v>
      </c>
      <c r="C17" s="98">
        <v>2020</v>
      </c>
      <c r="D17" s="98" t="s">
        <v>156</v>
      </c>
      <c r="E17" s="98">
        <v>52.914175638279403</v>
      </c>
      <c r="F17" s="5">
        <v>9</v>
      </c>
    </row>
    <row r="18" spans="1:7" x14ac:dyDescent="0.15">
      <c r="A18" s="96" t="s">
        <v>138</v>
      </c>
      <c r="B18" s="98" t="s">
        <v>242</v>
      </c>
      <c r="C18" s="98">
        <v>2020</v>
      </c>
      <c r="D18" s="98" t="s">
        <v>147</v>
      </c>
      <c r="E18" s="98">
        <v>57.963425967161399</v>
      </c>
      <c r="F18" s="5">
        <v>10</v>
      </c>
    </row>
    <row r="19" spans="1:7" x14ac:dyDescent="0.15">
      <c r="A19" s="96" t="s">
        <v>138</v>
      </c>
      <c r="B19" s="98" t="s">
        <v>242</v>
      </c>
      <c r="C19" s="98">
        <v>2020</v>
      </c>
      <c r="D19" s="98" t="s">
        <v>148</v>
      </c>
      <c r="E19" s="98">
        <v>53.897328257853303</v>
      </c>
      <c r="F19" s="5">
        <v>11</v>
      </c>
    </row>
    <row r="20" spans="1:7" x14ac:dyDescent="0.15">
      <c r="A20" s="96" t="s">
        <v>138</v>
      </c>
      <c r="B20" s="98" t="s">
        <v>242</v>
      </c>
      <c r="C20" s="98">
        <v>2020</v>
      </c>
      <c r="D20" s="98" t="s">
        <v>149</v>
      </c>
      <c r="E20" s="98">
        <v>58.777172128456002</v>
      </c>
      <c r="F20" s="5">
        <v>12</v>
      </c>
    </row>
    <row r="21" spans="1:7" x14ac:dyDescent="0.15">
      <c r="A21" s="96" t="s">
        <v>138</v>
      </c>
      <c r="B21" s="98" t="s">
        <v>242</v>
      </c>
      <c r="C21" s="98">
        <v>2021</v>
      </c>
      <c r="D21" s="98" t="s">
        <v>150</v>
      </c>
      <c r="E21" s="98">
        <v>54.120598346186</v>
      </c>
      <c r="F21" s="5">
        <v>1</v>
      </c>
    </row>
    <row r="22" spans="1:7" x14ac:dyDescent="0.15">
      <c r="A22" s="96" t="s">
        <v>138</v>
      </c>
      <c r="B22" s="98" t="s">
        <v>242</v>
      </c>
      <c r="C22" s="98">
        <v>2021</v>
      </c>
      <c r="D22" s="98" t="s">
        <v>158</v>
      </c>
      <c r="E22" s="98">
        <v>62.748613367695597</v>
      </c>
      <c r="F22" s="5">
        <v>2</v>
      </c>
    </row>
    <row r="23" spans="1:7" x14ac:dyDescent="0.15">
      <c r="A23" s="96" t="s">
        <v>138</v>
      </c>
      <c r="B23" s="98" t="s">
        <v>242</v>
      </c>
      <c r="C23" s="98">
        <v>2021</v>
      </c>
      <c r="D23" s="98" t="s">
        <v>157</v>
      </c>
      <c r="E23" s="98">
        <v>62.419682225857102</v>
      </c>
      <c r="F23" s="5">
        <v>3</v>
      </c>
    </row>
    <row r="24" spans="1:7" x14ac:dyDescent="0.15">
      <c r="A24" s="5" t="s">
        <v>138</v>
      </c>
      <c r="B24" s="98" t="s">
        <v>242</v>
      </c>
      <c r="C24" s="98">
        <v>2021</v>
      </c>
      <c r="D24" s="98" t="s">
        <v>151</v>
      </c>
      <c r="E24" s="98">
        <v>54.132201311890398</v>
      </c>
      <c r="F24" s="5">
        <v>4</v>
      </c>
      <c r="G24" s="52">
        <v>87</v>
      </c>
    </row>
    <row r="25" spans="1:7" x14ac:dyDescent="0.15">
      <c r="A25" s="5" t="s">
        <v>138</v>
      </c>
      <c r="B25" s="97" t="s">
        <v>1681</v>
      </c>
      <c r="C25" s="97">
        <v>2020</v>
      </c>
      <c r="D25" s="97" t="s">
        <v>151</v>
      </c>
      <c r="E25" s="97">
        <v>67.376256231578196</v>
      </c>
    </row>
    <row r="26" spans="1:7" x14ac:dyDescent="0.15">
      <c r="A26" s="5" t="s">
        <v>138</v>
      </c>
      <c r="B26" s="97" t="s">
        <v>1681</v>
      </c>
      <c r="C26" s="97">
        <v>2020</v>
      </c>
      <c r="D26" s="97" t="s">
        <v>152</v>
      </c>
      <c r="E26" s="97">
        <v>68.653389932172402</v>
      </c>
    </row>
    <row r="27" spans="1:7" x14ac:dyDescent="0.15">
      <c r="A27" s="5" t="s">
        <v>138</v>
      </c>
      <c r="B27" s="97" t="s">
        <v>1681</v>
      </c>
      <c r="C27" s="97">
        <v>2020</v>
      </c>
      <c r="D27" s="97" t="s">
        <v>153</v>
      </c>
      <c r="E27" s="97">
        <v>65.499394630014706</v>
      </c>
    </row>
    <row r="28" spans="1:7" x14ac:dyDescent="0.15">
      <c r="A28" s="5" t="s">
        <v>138</v>
      </c>
      <c r="B28" s="97" t="s">
        <v>1681</v>
      </c>
      <c r="C28" s="97">
        <v>2020</v>
      </c>
      <c r="D28" s="97" t="s">
        <v>154</v>
      </c>
      <c r="E28" s="97">
        <v>62.1436077683219</v>
      </c>
    </row>
    <row r="29" spans="1:7" x14ac:dyDescent="0.15">
      <c r="A29" s="5" t="s">
        <v>138</v>
      </c>
      <c r="B29" s="97" t="s">
        <v>1681</v>
      </c>
      <c r="C29" s="97">
        <v>2020</v>
      </c>
      <c r="D29" s="97" t="s">
        <v>155</v>
      </c>
      <c r="E29" s="97">
        <v>67.737842669314702</v>
      </c>
    </row>
    <row r="30" spans="1:7" x14ac:dyDescent="0.15">
      <c r="A30" s="5" t="s">
        <v>138</v>
      </c>
      <c r="B30" s="97" t="s">
        <v>1681</v>
      </c>
      <c r="C30" s="97">
        <v>2020</v>
      </c>
      <c r="D30" s="97" t="s">
        <v>156</v>
      </c>
      <c r="E30" s="97">
        <v>65.051165740111699</v>
      </c>
    </row>
    <row r="31" spans="1:7" x14ac:dyDescent="0.15">
      <c r="A31" s="5" t="s">
        <v>138</v>
      </c>
      <c r="B31" s="97" t="s">
        <v>1681</v>
      </c>
      <c r="C31" s="97">
        <v>2020</v>
      </c>
      <c r="D31" s="97" t="s">
        <v>147</v>
      </c>
      <c r="E31" s="97">
        <v>65.655742229953105</v>
      </c>
    </row>
    <row r="32" spans="1:7" x14ac:dyDescent="0.15">
      <c r="A32" s="5" t="s">
        <v>138</v>
      </c>
      <c r="B32" s="97" t="s">
        <v>1681</v>
      </c>
      <c r="C32" s="97">
        <v>2020</v>
      </c>
      <c r="D32" s="97" t="s">
        <v>148</v>
      </c>
      <c r="E32" s="97">
        <v>71.112077088146194</v>
      </c>
    </row>
    <row r="33" spans="1:7" x14ac:dyDescent="0.15">
      <c r="A33" s="5" t="s">
        <v>138</v>
      </c>
      <c r="B33" s="97" t="s">
        <v>1681</v>
      </c>
      <c r="C33" s="97">
        <v>2020</v>
      </c>
      <c r="D33" s="97" t="s">
        <v>149</v>
      </c>
      <c r="E33" s="97">
        <v>58.140432878160603</v>
      </c>
      <c r="G33" s="52">
        <v>105</v>
      </c>
    </row>
    <row r="34" spans="1:7" x14ac:dyDescent="0.15">
      <c r="A34" s="5" t="s">
        <v>138</v>
      </c>
      <c r="B34" s="97" t="s">
        <v>1681</v>
      </c>
      <c r="C34" s="97">
        <v>2021</v>
      </c>
      <c r="D34" s="97" t="s">
        <v>150</v>
      </c>
      <c r="E34" s="97">
        <v>68.384679404577994</v>
      </c>
    </row>
    <row r="35" spans="1:7" x14ac:dyDescent="0.15">
      <c r="A35" s="5" t="s">
        <v>138</v>
      </c>
      <c r="B35" s="97" t="s">
        <v>1681</v>
      </c>
      <c r="C35" s="97">
        <v>2021</v>
      </c>
      <c r="D35" s="97" t="s">
        <v>158</v>
      </c>
      <c r="E35" s="97">
        <v>69.011511275357094</v>
      </c>
    </row>
    <row r="36" spans="1:7" x14ac:dyDescent="0.15">
      <c r="A36" s="5" t="s">
        <v>138</v>
      </c>
      <c r="B36" s="97" t="s">
        <v>1681</v>
      </c>
      <c r="C36" s="97">
        <v>2021</v>
      </c>
      <c r="D36" s="97" t="s">
        <v>157</v>
      </c>
      <c r="E36" s="97">
        <v>73.146931565783504</v>
      </c>
    </row>
    <row r="37" spans="1:7" x14ac:dyDescent="0.15">
      <c r="A37" s="5" t="s">
        <v>138</v>
      </c>
      <c r="B37" s="97" t="s">
        <v>1681</v>
      </c>
      <c r="C37" s="97">
        <v>2021</v>
      </c>
      <c r="D37" s="97" t="s">
        <v>151</v>
      </c>
      <c r="E37" s="97">
        <v>69.014136766724803</v>
      </c>
    </row>
    <row r="38" spans="1:7" x14ac:dyDescent="0.15">
      <c r="A38" s="5" t="s">
        <v>138</v>
      </c>
    </row>
    <row r="39" spans="1:7" x14ac:dyDescent="0.15">
      <c r="A39" s="5" t="s">
        <v>138</v>
      </c>
    </row>
    <row r="40" spans="1:7" x14ac:dyDescent="0.15">
      <c r="A40" s="5" t="s">
        <v>138</v>
      </c>
    </row>
    <row r="41" spans="1:7" x14ac:dyDescent="0.15">
      <c r="A41" s="5" t="s">
        <v>138</v>
      </c>
    </row>
    <row r="42" spans="1:7" x14ac:dyDescent="0.15">
      <c r="A42" s="5" t="s">
        <v>138</v>
      </c>
    </row>
    <row r="43" spans="1:7" x14ac:dyDescent="0.15">
      <c r="A43" s="5" t="s">
        <v>138</v>
      </c>
    </row>
    <row r="44" spans="1:7" x14ac:dyDescent="0.15">
      <c r="A44" s="5" t="s">
        <v>138</v>
      </c>
    </row>
    <row r="45" spans="1:7" x14ac:dyDescent="0.15">
      <c r="A45" s="5" t="s">
        <v>138</v>
      </c>
    </row>
    <row r="46" spans="1:7" x14ac:dyDescent="0.15">
      <c r="A46" s="53" t="s">
        <v>138</v>
      </c>
      <c r="B46" s="55"/>
      <c r="C46" s="53"/>
      <c r="D46" s="53"/>
      <c r="E46" s="53"/>
      <c r="G46" s="52">
        <v>90</v>
      </c>
    </row>
    <row r="47" spans="1:7" x14ac:dyDescent="0.15">
      <c r="A47" s="53" t="s">
        <v>138</v>
      </c>
      <c r="B47" s="55"/>
      <c r="C47" s="53"/>
      <c r="D47" s="53"/>
      <c r="E47" s="53"/>
    </row>
    <row r="48" spans="1:7" x14ac:dyDescent="0.15">
      <c r="A48" s="53" t="s">
        <v>138</v>
      </c>
      <c r="B48" s="55"/>
      <c r="C48" s="53"/>
      <c r="D48" s="53"/>
      <c r="E48" s="53"/>
    </row>
    <row r="49" spans="1:7" x14ac:dyDescent="0.15">
      <c r="A49" s="53" t="s">
        <v>138</v>
      </c>
      <c r="B49" s="55"/>
      <c r="C49" s="53"/>
      <c r="D49" s="53"/>
      <c r="E49" s="53"/>
    </row>
    <row r="50" spans="1:7" x14ac:dyDescent="0.15">
      <c r="A50" s="53" t="s">
        <v>138</v>
      </c>
      <c r="B50" s="55"/>
      <c r="C50" s="53"/>
      <c r="D50" s="53"/>
      <c r="E50" s="53"/>
    </row>
    <row r="51" spans="1:7" x14ac:dyDescent="0.15">
      <c r="A51" s="53" t="s">
        <v>138</v>
      </c>
      <c r="B51" s="55"/>
      <c r="C51" s="53"/>
      <c r="D51" s="53"/>
      <c r="E51" s="53"/>
    </row>
    <row r="52" spans="1:7" x14ac:dyDescent="0.15">
      <c r="A52" s="53" t="s">
        <v>138</v>
      </c>
      <c r="B52" s="55"/>
      <c r="C52" s="53"/>
      <c r="D52" s="53"/>
      <c r="E52" s="53"/>
    </row>
    <row r="53" spans="1:7" x14ac:dyDescent="0.15">
      <c r="A53" s="53" t="s">
        <v>138</v>
      </c>
      <c r="B53" s="55"/>
      <c r="C53" s="53"/>
      <c r="D53" s="53"/>
      <c r="E53" s="53"/>
    </row>
    <row r="54" spans="1:7" x14ac:dyDescent="0.15">
      <c r="A54" s="53" t="s">
        <v>138</v>
      </c>
      <c r="B54" s="55"/>
      <c r="C54" s="53"/>
      <c r="D54" s="53"/>
      <c r="E54" s="53"/>
    </row>
    <row r="55" spans="1:7" x14ac:dyDescent="0.15">
      <c r="A55" s="53" t="s">
        <v>138</v>
      </c>
      <c r="B55" s="55"/>
      <c r="C55" s="53"/>
      <c r="D55" s="53"/>
      <c r="E55" s="53"/>
    </row>
    <row r="56" spans="1:7" x14ac:dyDescent="0.15">
      <c r="A56" s="53" t="s">
        <v>138</v>
      </c>
      <c r="B56" s="55"/>
      <c r="C56" s="53"/>
      <c r="D56" s="53"/>
      <c r="E56" s="53"/>
    </row>
    <row r="57" spans="1:7" x14ac:dyDescent="0.15">
      <c r="A57" s="53" t="s">
        <v>138</v>
      </c>
      <c r="B57" s="55"/>
      <c r="C57" s="53"/>
      <c r="D57" s="53"/>
      <c r="E57" s="53"/>
    </row>
    <row r="58" spans="1:7" x14ac:dyDescent="0.15">
      <c r="A58" s="53" t="s">
        <v>138</v>
      </c>
      <c r="B58" s="55"/>
      <c r="C58" s="53"/>
      <c r="D58" s="53"/>
      <c r="E58" s="53"/>
    </row>
    <row r="59" spans="1:7" x14ac:dyDescent="0.15">
      <c r="A59" s="5" t="s">
        <v>138</v>
      </c>
      <c r="G59" s="52">
        <v>84</v>
      </c>
    </row>
    <row r="60" spans="1:7" x14ac:dyDescent="0.15">
      <c r="A60" s="5" t="s">
        <v>138</v>
      </c>
    </row>
    <row r="61" spans="1:7" x14ac:dyDescent="0.15">
      <c r="A61" s="5" t="s">
        <v>138</v>
      </c>
    </row>
    <row r="62" spans="1:7" x14ac:dyDescent="0.15">
      <c r="A62" s="5" t="s">
        <v>138</v>
      </c>
    </row>
    <row r="63" spans="1:7" x14ac:dyDescent="0.15">
      <c r="A63" s="5" t="s">
        <v>138</v>
      </c>
    </row>
    <row r="64" spans="1:7" x14ac:dyDescent="0.15">
      <c r="A64" s="5" t="s">
        <v>138</v>
      </c>
    </row>
    <row r="65" spans="1:7" x14ac:dyDescent="0.15">
      <c r="A65" s="5" t="s">
        <v>138</v>
      </c>
    </row>
    <row r="66" spans="1:7" x14ac:dyDescent="0.15">
      <c r="A66" s="5" t="s">
        <v>138</v>
      </c>
    </row>
    <row r="67" spans="1:7" x14ac:dyDescent="0.15">
      <c r="A67" s="5" t="s">
        <v>138</v>
      </c>
    </row>
    <row r="68" spans="1:7" x14ac:dyDescent="0.15">
      <c r="A68" s="5" t="s">
        <v>138</v>
      </c>
    </row>
    <row r="69" spans="1:7" x14ac:dyDescent="0.15">
      <c r="A69" s="5" t="s">
        <v>138</v>
      </c>
    </row>
    <row r="70" spans="1:7" x14ac:dyDescent="0.15">
      <c r="A70" s="5" t="s">
        <v>138</v>
      </c>
    </row>
    <row r="71" spans="1:7" x14ac:dyDescent="0.15">
      <c r="A71" s="5" t="s">
        <v>138</v>
      </c>
    </row>
    <row r="72" spans="1:7" x14ac:dyDescent="0.15">
      <c r="A72" s="5" t="s">
        <v>138</v>
      </c>
      <c r="G72" s="52">
        <v>99</v>
      </c>
    </row>
    <row r="73" spans="1:7" x14ac:dyDescent="0.15">
      <c r="A73" s="5" t="s">
        <v>138</v>
      </c>
    </row>
    <row r="74" spans="1:7" x14ac:dyDescent="0.15">
      <c r="A74" s="5" t="s">
        <v>138</v>
      </c>
    </row>
    <row r="75" spans="1:7" x14ac:dyDescent="0.15">
      <c r="A75" s="5" t="s">
        <v>138</v>
      </c>
    </row>
    <row r="76" spans="1:7" x14ac:dyDescent="0.15">
      <c r="A76" s="5" t="s">
        <v>138</v>
      </c>
    </row>
    <row r="77" spans="1:7" x14ac:dyDescent="0.15">
      <c r="A77" s="5" t="s">
        <v>138</v>
      </c>
    </row>
    <row r="78" spans="1:7" x14ac:dyDescent="0.15">
      <c r="A78" s="5" t="s">
        <v>138</v>
      </c>
    </row>
    <row r="79" spans="1:7" x14ac:dyDescent="0.15">
      <c r="A79" s="5" t="s">
        <v>138</v>
      </c>
    </row>
    <row r="80" spans="1:7" x14ac:dyDescent="0.15">
      <c r="A80" s="5" t="s">
        <v>138</v>
      </c>
    </row>
    <row r="81" spans="1:7" x14ac:dyDescent="0.15">
      <c r="A81" s="5" t="s">
        <v>138</v>
      </c>
    </row>
    <row r="82" spans="1:7" x14ac:dyDescent="0.15">
      <c r="A82" s="5" t="s">
        <v>138</v>
      </c>
    </row>
    <row r="83" spans="1:7" x14ac:dyDescent="0.15">
      <c r="A83" s="5" t="s">
        <v>138</v>
      </c>
    </row>
    <row r="84" spans="1:7" x14ac:dyDescent="0.15">
      <c r="A84" s="5" t="s">
        <v>138</v>
      </c>
      <c r="G84" s="52">
        <v>104</v>
      </c>
    </row>
    <row r="85" spans="1:7" x14ac:dyDescent="0.15">
      <c r="A85" s="5" t="s">
        <v>138</v>
      </c>
    </row>
    <row r="86" spans="1:7" x14ac:dyDescent="0.15">
      <c r="A86" s="5" t="s">
        <v>138</v>
      </c>
    </row>
    <row r="87" spans="1:7" x14ac:dyDescent="0.15">
      <c r="A87" s="5" t="s">
        <v>138</v>
      </c>
    </row>
    <row r="88" spans="1:7" x14ac:dyDescent="0.15">
      <c r="A88" s="5" t="s">
        <v>138</v>
      </c>
    </row>
    <row r="89" spans="1:7" x14ac:dyDescent="0.15">
      <c r="A89" s="5" t="s">
        <v>138</v>
      </c>
    </row>
    <row r="90" spans="1:7" x14ac:dyDescent="0.15">
      <c r="A90" s="5" t="s">
        <v>138</v>
      </c>
    </row>
    <row r="91" spans="1:7" x14ac:dyDescent="0.15">
      <c r="A91" s="5" t="s">
        <v>138</v>
      </c>
    </row>
    <row r="92" spans="1:7" x14ac:dyDescent="0.15">
      <c r="A92" s="5" t="s">
        <v>138</v>
      </c>
    </row>
    <row r="93" spans="1:7" x14ac:dyDescent="0.15">
      <c r="A93" s="5" t="s">
        <v>138</v>
      </c>
    </row>
    <row r="94" spans="1:7" x14ac:dyDescent="0.15">
      <c r="A94" s="5" t="s">
        <v>138</v>
      </c>
    </row>
    <row r="95" spans="1:7" x14ac:dyDescent="0.15">
      <c r="A95" s="5" t="s">
        <v>138</v>
      </c>
    </row>
    <row r="96" spans="1:7" x14ac:dyDescent="0.15">
      <c r="A96" s="5" t="s">
        <v>138</v>
      </c>
    </row>
    <row r="97" spans="1:7" x14ac:dyDescent="0.15">
      <c r="A97" s="5" t="s">
        <v>138</v>
      </c>
      <c r="G97" s="52">
        <v>80</v>
      </c>
    </row>
    <row r="98" spans="1:7" x14ac:dyDescent="0.15">
      <c r="A98" s="5" t="s">
        <v>138</v>
      </c>
    </row>
    <row r="99" spans="1:7" x14ac:dyDescent="0.15">
      <c r="A99" s="5" t="s">
        <v>138</v>
      </c>
    </row>
    <row r="100" spans="1:7" x14ac:dyDescent="0.15">
      <c r="A100" s="5" t="s">
        <v>138</v>
      </c>
    </row>
    <row r="101" spans="1:7" x14ac:dyDescent="0.15">
      <c r="A101" s="5" t="s">
        <v>138</v>
      </c>
    </row>
    <row r="102" spans="1:7" x14ac:dyDescent="0.15">
      <c r="A102" s="5" t="s">
        <v>138</v>
      </c>
    </row>
    <row r="103" spans="1:7" x14ac:dyDescent="0.15">
      <c r="A103" s="5" t="s">
        <v>138</v>
      </c>
    </row>
    <row r="104" spans="1:7" x14ac:dyDescent="0.15">
      <c r="A104" s="5" t="s">
        <v>138</v>
      </c>
    </row>
    <row r="105" spans="1:7" x14ac:dyDescent="0.15">
      <c r="A105" s="5" t="s">
        <v>138</v>
      </c>
    </row>
    <row r="106" spans="1:7" x14ac:dyDescent="0.15">
      <c r="A106" s="5" t="s">
        <v>138</v>
      </c>
    </row>
    <row r="107" spans="1:7" x14ac:dyDescent="0.15">
      <c r="A107" s="5" t="s">
        <v>138</v>
      </c>
    </row>
    <row r="108" spans="1:7" x14ac:dyDescent="0.15">
      <c r="A108" s="5" t="s">
        <v>138</v>
      </c>
    </row>
    <row r="109" spans="1:7" x14ac:dyDescent="0.15">
      <c r="A109" s="5" t="s">
        <v>138</v>
      </c>
    </row>
    <row r="110" spans="1:7" x14ac:dyDescent="0.15">
      <c r="A110" s="5" t="s">
        <v>159</v>
      </c>
    </row>
    <row r="111" spans="1:7" x14ac:dyDescent="0.15">
      <c r="A111" s="5" t="s">
        <v>159</v>
      </c>
    </row>
    <row r="112" spans="1:7" x14ac:dyDescent="0.15">
      <c r="A112" s="5" t="s">
        <v>159</v>
      </c>
    </row>
    <row r="113" spans="1:1" x14ac:dyDescent="0.15">
      <c r="A113" s="5" t="s">
        <v>159</v>
      </c>
    </row>
    <row r="114" spans="1:1" x14ac:dyDescent="0.15">
      <c r="A114" s="5" t="s">
        <v>159</v>
      </c>
    </row>
    <row r="115" spans="1:1" x14ac:dyDescent="0.15">
      <c r="A115" s="5" t="s">
        <v>159</v>
      </c>
    </row>
    <row r="116" spans="1:1" x14ac:dyDescent="0.15">
      <c r="A116" s="5" t="s">
        <v>159</v>
      </c>
    </row>
    <row r="117" spans="1:1" x14ac:dyDescent="0.15">
      <c r="A117" s="5" t="s">
        <v>159</v>
      </c>
    </row>
    <row r="118" spans="1:1" x14ac:dyDescent="0.15">
      <c r="A118" s="5" t="s">
        <v>159</v>
      </c>
    </row>
    <row r="119" spans="1:1" x14ac:dyDescent="0.15">
      <c r="A119" s="5" t="s">
        <v>159</v>
      </c>
    </row>
    <row r="120" spans="1:1" x14ac:dyDescent="0.15">
      <c r="A120" s="5" t="s">
        <v>159</v>
      </c>
    </row>
    <row r="121" spans="1:1" x14ac:dyDescent="0.15">
      <c r="A121" s="5" t="s">
        <v>159</v>
      </c>
    </row>
    <row r="122" spans="1:1" x14ac:dyDescent="0.15">
      <c r="A122" s="5" t="s">
        <v>159</v>
      </c>
    </row>
    <row r="123" spans="1:1" x14ac:dyDescent="0.15">
      <c r="A123" s="5" t="s">
        <v>159</v>
      </c>
    </row>
    <row r="124" spans="1:1" x14ac:dyDescent="0.15">
      <c r="A124" s="5" t="s">
        <v>159</v>
      </c>
    </row>
    <row r="125" spans="1:1" x14ac:dyDescent="0.15">
      <c r="A125" s="5" t="s">
        <v>159</v>
      </c>
    </row>
    <row r="126" spans="1:1" x14ac:dyDescent="0.15">
      <c r="A126" s="5" t="s">
        <v>159</v>
      </c>
    </row>
    <row r="127" spans="1:1" x14ac:dyDescent="0.15">
      <c r="A127" s="5" t="s">
        <v>159</v>
      </c>
    </row>
    <row r="128" spans="1:1" x14ac:dyDescent="0.15">
      <c r="A128" s="5" t="s">
        <v>159</v>
      </c>
    </row>
    <row r="129" spans="1:1" x14ac:dyDescent="0.15">
      <c r="A129" s="5" t="s">
        <v>159</v>
      </c>
    </row>
    <row r="130" spans="1:1" x14ac:dyDescent="0.15">
      <c r="A130" s="5" t="s">
        <v>159</v>
      </c>
    </row>
    <row r="131" spans="1:1" x14ac:dyDescent="0.15">
      <c r="A131" s="5" t="s">
        <v>159</v>
      </c>
    </row>
    <row r="132" spans="1:1" x14ac:dyDescent="0.15">
      <c r="A132" s="5" t="s">
        <v>159</v>
      </c>
    </row>
    <row r="133" spans="1:1" x14ac:dyDescent="0.15">
      <c r="A133" s="5" t="s">
        <v>159</v>
      </c>
    </row>
    <row r="134" spans="1:1" x14ac:dyDescent="0.15">
      <c r="A134" s="5" t="s">
        <v>159</v>
      </c>
    </row>
    <row r="135" spans="1:1" x14ac:dyDescent="0.15">
      <c r="A135" s="5" t="s">
        <v>159</v>
      </c>
    </row>
    <row r="136" spans="1:1" x14ac:dyDescent="0.15">
      <c r="A136" s="5" t="s">
        <v>159</v>
      </c>
    </row>
    <row r="137" spans="1:1" x14ac:dyDescent="0.15">
      <c r="A137" s="5" t="s">
        <v>159</v>
      </c>
    </row>
    <row r="138" spans="1:1" x14ac:dyDescent="0.15">
      <c r="A138" s="5" t="s">
        <v>159</v>
      </c>
    </row>
    <row r="139" spans="1:1" x14ac:dyDescent="0.15">
      <c r="A139" s="5" t="s">
        <v>159</v>
      </c>
    </row>
    <row r="140" spans="1:1" x14ac:dyDescent="0.15">
      <c r="A140" s="5" t="s">
        <v>159</v>
      </c>
    </row>
    <row r="141" spans="1:1" x14ac:dyDescent="0.15">
      <c r="A141" s="5" t="s">
        <v>159</v>
      </c>
    </row>
    <row r="142" spans="1:1" x14ac:dyDescent="0.15">
      <c r="A142" s="5" t="s">
        <v>159</v>
      </c>
    </row>
    <row r="143" spans="1:1" x14ac:dyDescent="0.15">
      <c r="A143" s="5" t="s">
        <v>159</v>
      </c>
    </row>
    <row r="144" spans="1:1" x14ac:dyDescent="0.15">
      <c r="A144" s="5" t="s">
        <v>159</v>
      </c>
    </row>
    <row r="145" spans="1:1" x14ac:dyDescent="0.15">
      <c r="A145" s="5" t="s">
        <v>159</v>
      </c>
    </row>
    <row r="146" spans="1:1" x14ac:dyDescent="0.15">
      <c r="A146" s="5" t="s">
        <v>159</v>
      </c>
    </row>
    <row r="147" spans="1:1" x14ac:dyDescent="0.15">
      <c r="A147" s="5" t="s">
        <v>159</v>
      </c>
    </row>
    <row r="148" spans="1:1" x14ac:dyDescent="0.15">
      <c r="A148" s="5" t="s">
        <v>159</v>
      </c>
    </row>
    <row r="149" spans="1:1" x14ac:dyDescent="0.15">
      <c r="A149" s="5" t="s">
        <v>159</v>
      </c>
    </row>
    <row r="150" spans="1:1" x14ac:dyDescent="0.15">
      <c r="A150" s="5" t="s">
        <v>159</v>
      </c>
    </row>
    <row r="151" spans="1:1" x14ac:dyDescent="0.15">
      <c r="A151" s="5" t="s">
        <v>159</v>
      </c>
    </row>
    <row r="152" spans="1:1" x14ac:dyDescent="0.15">
      <c r="A152" s="5" t="s">
        <v>159</v>
      </c>
    </row>
    <row r="153" spans="1:1" x14ac:dyDescent="0.15">
      <c r="A153" s="5" t="s">
        <v>159</v>
      </c>
    </row>
    <row r="154" spans="1:1" x14ac:dyDescent="0.15">
      <c r="A154" s="5" t="s">
        <v>159</v>
      </c>
    </row>
    <row r="155" spans="1:1" x14ac:dyDescent="0.15">
      <c r="A155" s="5" t="s">
        <v>159</v>
      </c>
    </row>
    <row r="156" spans="1:1" x14ac:dyDescent="0.15">
      <c r="A156" s="5" t="s">
        <v>159</v>
      </c>
    </row>
    <row r="157" spans="1:1" x14ac:dyDescent="0.15">
      <c r="A157" s="5" t="s">
        <v>159</v>
      </c>
    </row>
    <row r="158" spans="1:1" x14ac:dyDescent="0.15">
      <c r="A158" s="5" t="s">
        <v>159</v>
      </c>
    </row>
    <row r="159" spans="1:1" x14ac:dyDescent="0.15">
      <c r="A159" s="5" t="s">
        <v>159</v>
      </c>
    </row>
    <row r="160" spans="1:1" x14ac:dyDescent="0.15">
      <c r="A160" s="5" t="s">
        <v>159</v>
      </c>
    </row>
    <row r="161" spans="1:1" x14ac:dyDescent="0.15">
      <c r="A161" s="5" t="s">
        <v>159</v>
      </c>
    </row>
    <row r="162" spans="1:1" x14ac:dyDescent="0.15">
      <c r="A162" s="5" t="s">
        <v>159</v>
      </c>
    </row>
    <row r="163" spans="1:1" x14ac:dyDescent="0.15">
      <c r="A163" s="5" t="s">
        <v>159</v>
      </c>
    </row>
    <row r="164" spans="1:1" x14ac:dyDescent="0.15">
      <c r="A164" s="5" t="s">
        <v>159</v>
      </c>
    </row>
    <row r="165" spans="1:1" x14ac:dyDescent="0.15">
      <c r="A165" s="5" t="s">
        <v>159</v>
      </c>
    </row>
    <row r="166" spans="1:1" x14ac:dyDescent="0.15">
      <c r="A166" s="5" t="s">
        <v>159</v>
      </c>
    </row>
    <row r="167" spans="1:1" x14ac:dyDescent="0.15">
      <c r="A167" s="5" t="s">
        <v>159</v>
      </c>
    </row>
    <row r="168" spans="1:1" x14ac:dyDescent="0.15">
      <c r="A168" s="5" t="s">
        <v>159</v>
      </c>
    </row>
    <row r="169" spans="1:1" x14ac:dyDescent="0.15">
      <c r="A169" s="5" t="s">
        <v>159</v>
      </c>
    </row>
    <row r="170" spans="1:1" x14ac:dyDescent="0.15">
      <c r="A170" s="5" t="s">
        <v>159</v>
      </c>
    </row>
    <row r="171" spans="1:1" x14ac:dyDescent="0.15">
      <c r="A171" s="5" t="s">
        <v>159</v>
      </c>
    </row>
    <row r="172" spans="1:1" x14ac:dyDescent="0.15">
      <c r="A172" s="5" t="s">
        <v>159</v>
      </c>
    </row>
    <row r="173" spans="1:1" x14ac:dyDescent="0.15">
      <c r="A173" s="5" t="s">
        <v>159</v>
      </c>
    </row>
    <row r="174" spans="1:1" x14ac:dyDescent="0.15">
      <c r="A174" s="5" t="s">
        <v>159</v>
      </c>
    </row>
    <row r="175" spans="1:1" x14ac:dyDescent="0.15">
      <c r="A175" s="5" t="s">
        <v>159</v>
      </c>
    </row>
    <row r="176" spans="1:1" x14ac:dyDescent="0.15">
      <c r="A176" s="5" t="s">
        <v>159</v>
      </c>
    </row>
    <row r="177" spans="1:1" x14ac:dyDescent="0.15">
      <c r="A177" s="5" t="s">
        <v>159</v>
      </c>
    </row>
    <row r="178" spans="1:1" x14ac:dyDescent="0.15">
      <c r="A178" s="5" t="s">
        <v>159</v>
      </c>
    </row>
    <row r="179" spans="1:1" x14ac:dyDescent="0.15">
      <c r="A179" s="5" t="s">
        <v>159</v>
      </c>
    </row>
    <row r="180" spans="1:1" x14ac:dyDescent="0.15">
      <c r="A180" s="5" t="s">
        <v>159</v>
      </c>
    </row>
    <row r="181" spans="1:1" x14ac:dyDescent="0.15">
      <c r="A181" s="5" t="s">
        <v>159</v>
      </c>
    </row>
    <row r="182" spans="1:1" x14ac:dyDescent="0.15">
      <c r="A182" s="5" t="s">
        <v>159</v>
      </c>
    </row>
    <row r="183" spans="1:1" x14ac:dyDescent="0.15">
      <c r="A183" s="5" t="s">
        <v>159</v>
      </c>
    </row>
    <row r="184" spans="1:1" x14ac:dyDescent="0.15">
      <c r="A184" s="5" t="s">
        <v>159</v>
      </c>
    </row>
    <row r="185" spans="1:1" x14ac:dyDescent="0.15">
      <c r="A185" s="5" t="s">
        <v>159</v>
      </c>
    </row>
    <row r="186" spans="1:1" x14ac:dyDescent="0.15">
      <c r="A186" s="5" t="s">
        <v>159</v>
      </c>
    </row>
    <row r="187" spans="1:1" x14ac:dyDescent="0.15">
      <c r="A187" s="5" t="s">
        <v>159</v>
      </c>
    </row>
    <row r="188" spans="1:1" x14ac:dyDescent="0.15">
      <c r="A188" s="5" t="s">
        <v>159</v>
      </c>
    </row>
    <row r="189" spans="1:1" x14ac:dyDescent="0.15">
      <c r="A189" s="5" t="s">
        <v>159</v>
      </c>
    </row>
    <row r="190" spans="1:1" x14ac:dyDescent="0.15">
      <c r="A190" s="5" t="s">
        <v>159</v>
      </c>
    </row>
    <row r="191" spans="1:1" x14ac:dyDescent="0.15">
      <c r="A191" s="5" t="s">
        <v>159</v>
      </c>
    </row>
    <row r="192" spans="1:1" x14ac:dyDescent="0.15">
      <c r="A192" s="5" t="s">
        <v>159</v>
      </c>
    </row>
    <row r="193" spans="1:1" x14ac:dyDescent="0.15">
      <c r="A193" s="5" t="s">
        <v>159</v>
      </c>
    </row>
    <row r="194" spans="1:1" x14ac:dyDescent="0.15">
      <c r="A194" s="5" t="s">
        <v>159</v>
      </c>
    </row>
    <row r="195" spans="1:1" x14ac:dyDescent="0.15">
      <c r="A195" s="5" t="s">
        <v>159</v>
      </c>
    </row>
    <row r="196" spans="1:1" x14ac:dyDescent="0.15">
      <c r="A196" s="5" t="s">
        <v>159</v>
      </c>
    </row>
    <row r="197" spans="1:1" x14ac:dyDescent="0.15">
      <c r="A197" s="5" t="s">
        <v>159</v>
      </c>
    </row>
    <row r="198" spans="1:1" x14ac:dyDescent="0.15">
      <c r="A198" s="5" t="s">
        <v>159</v>
      </c>
    </row>
    <row r="199" spans="1:1" x14ac:dyDescent="0.15">
      <c r="A199" s="5" t="s">
        <v>159</v>
      </c>
    </row>
    <row r="200" spans="1:1" x14ac:dyDescent="0.15">
      <c r="A200" s="5" t="s">
        <v>159</v>
      </c>
    </row>
    <row r="201" spans="1:1" x14ac:dyDescent="0.15">
      <c r="A201" s="5" t="s">
        <v>159</v>
      </c>
    </row>
    <row r="202" spans="1:1" x14ac:dyDescent="0.15">
      <c r="A202" s="5" t="s">
        <v>159</v>
      </c>
    </row>
    <row r="203" spans="1:1" x14ac:dyDescent="0.15">
      <c r="A203" s="5" t="s">
        <v>159</v>
      </c>
    </row>
    <row r="204" spans="1:1" x14ac:dyDescent="0.15">
      <c r="A204" s="5" t="s">
        <v>159</v>
      </c>
    </row>
    <row r="205" spans="1:1" x14ac:dyDescent="0.15">
      <c r="A205" s="5" t="s">
        <v>159</v>
      </c>
    </row>
    <row r="206" spans="1:1" x14ac:dyDescent="0.15">
      <c r="A206" s="5" t="s">
        <v>159</v>
      </c>
    </row>
    <row r="207" spans="1:1" x14ac:dyDescent="0.15">
      <c r="A207" s="5" t="s">
        <v>159</v>
      </c>
    </row>
    <row r="208" spans="1:1" x14ac:dyDescent="0.15">
      <c r="A208" s="5" t="s">
        <v>159</v>
      </c>
    </row>
    <row r="209" spans="1:1" x14ac:dyDescent="0.15">
      <c r="A209" s="5" t="s">
        <v>159</v>
      </c>
    </row>
    <row r="210" spans="1:1" x14ac:dyDescent="0.15">
      <c r="A210" s="5" t="s">
        <v>159</v>
      </c>
    </row>
    <row r="211" spans="1:1" x14ac:dyDescent="0.15">
      <c r="A211" s="5" t="s">
        <v>159</v>
      </c>
    </row>
    <row r="212" spans="1:1" x14ac:dyDescent="0.15">
      <c r="A212" s="5" t="s">
        <v>159</v>
      </c>
    </row>
    <row r="213" spans="1:1" x14ac:dyDescent="0.15">
      <c r="A213" s="5" t="s">
        <v>159</v>
      </c>
    </row>
    <row r="214" spans="1:1" x14ac:dyDescent="0.15">
      <c r="A214" s="5" t="s">
        <v>159</v>
      </c>
    </row>
    <row r="215" spans="1:1" x14ac:dyDescent="0.15">
      <c r="A215" s="5" t="s">
        <v>159</v>
      </c>
    </row>
    <row r="216" spans="1:1" x14ac:dyDescent="0.15">
      <c r="A216" s="5" t="s">
        <v>159</v>
      </c>
    </row>
    <row r="217" spans="1:1" x14ac:dyDescent="0.15">
      <c r="A217" s="5" t="s">
        <v>159</v>
      </c>
    </row>
    <row r="218" spans="1:1" x14ac:dyDescent="0.15">
      <c r="A218" s="5" t="s">
        <v>159</v>
      </c>
    </row>
    <row r="219" spans="1:1" x14ac:dyDescent="0.15">
      <c r="A219" s="5" t="s">
        <v>159</v>
      </c>
    </row>
    <row r="220" spans="1:1" x14ac:dyDescent="0.15">
      <c r="A220" s="5" t="s">
        <v>159</v>
      </c>
    </row>
    <row r="221" spans="1:1" x14ac:dyDescent="0.15">
      <c r="A221" s="5" t="s">
        <v>159</v>
      </c>
    </row>
    <row r="222" spans="1:1" x14ac:dyDescent="0.15">
      <c r="A222" s="5" t="s">
        <v>159</v>
      </c>
    </row>
    <row r="223" spans="1:1" x14ac:dyDescent="0.15">
      <c r="A223" s="5" t="s">
        <v>159</v>
      </c>
    </row>
    <row r="224" spans="1:1" x14ac:dyDescent="0.15">
      <c r="A224" s="5" t="s">
        <v>159</v>
      </c>
    </row>
    <row r="225" spans="1:1" x14ac:dyDescent="0.15">
      <c r="A225" s="5" t="s">
        <v>159</v>
      </c>
    </row>
    <row r="226" spans="1:1" x14ac:dyDescent="0.15">
      <c r="A226" s="5" t="s">
        <v>159</v>
      </c>
    </row>
    <row r="227" spans="1:1" x14ac:dyDescent="0.15">
      <c r="A227" s="5" t="s">
        <v>159</v>
      </c>
    </row>
    <row r="228" spans="1:1" x14ac:dyDescent="0.15">
      <c r="A228" s="5" t="s">
        <v>159</v>
      </c>
    </row>
    <row r="229" spans="1:1" x14ac:dyDescent="0.15">
      <c r="A229" s="5" t="s">
        <v>160</v>
      </c>
    </row>
    <row r="230" spans="1:1" x14ac:dyDescent="0.15">
      <c r="A230" s="5" t="s">
        <v>160</v>
      </c>
    </row>
    <row r="231" spans="1:1" x14ac:dyDescent="0.15">
      <c r="A231" s="5" t="s">
        <v>160</v>
      </c>
    </row>
    <row r="232" spans="1:1" x14ac:dyDescent="0.15">
      <c r="A232" s="5" t="s">
        <v>160</v>
      </c>
    </row>
    <row r="233" spans="1:1" x14ac:dyDescent="0.15">
      <c r="A233" s="5" t="s">
        <v>160</v>
      </c>
    </row>
    <row r="234" spans="1:1" x14ac:dyDescent="0.15">
      <c r="A234" s="5" t="s">
        <v>160</v>
      </c>
    </row>
    <row r="235" spans="1:1" x14ac:dyDescent="0.15">
      <c r="A235" s="5" t="s">
        <v>160</v>
      </c>
    </row>
    <row r="236" spans="1:1" x14ac:dyDescent="0.15">
      <c r="A236" s="5" t="s">
        <v>160</v>
      </c>
    </row>
    <row r="237" spans="1:1" x14ac:dyDescent="0.15">
      <c r="A237" s="5" t="s">
        <v>160</v>
      </c>
    </row>
    <row r="238" spans="1:1" x14ac:dyDescent="0.15">
      <c r="A238" s="5" t="s">
        <v>160</v>
      </c>
    </row>
    <row r="239" spans="1:1" x14ac:dyDescent="0.15">
      <c r="A239" s="5" t="s">
        <v>160</v>
      </c>
    </row>
    <row r="240" spans="1:1" x14ac:dyDescent="0.15">
      <c r="A240" s="5" t="s">
        <v>160</v>
      </c>
    </row>
    <row r="241" spans="1:1" x14ac:dyDescent="0.15">
      <c r="A241" s="5" t="s">
        <v>160</v>
      </c>
    </row>
    <row r="242" spans="1:1" x14ac:dyDescent="0.15">
      <c r="A242" s="5" t="s">
        <v>160</v>
      </c>
    </row>
    <row r="243" spans="1:1" x14ac:dyDescent="0.15">
      <c r="A243" s="5" t="s">
        <v>160</v>
      </c>
    </row>
    <row r="244" spans="1:1" x14ac:dyDescent="0.15">
      <c r="A244" s="5" t="s">
        <v>160</v>
      </c>
    </row>
    <row r="245" spans="1:1" x14ac:dyDescent="0.15">
      <c r="A245" s="5" t="s">
        <v>160</v>
      </c>
    </row>
    <row r="246" spans="1:1" x14ac:dyDescent="0.15">
      <c r="A246" s="5" t="s">
        <v>160</v>
      </c>
    </row>
    <row r="247" spans="1:1" x14ac:dyDescent="0.15">
      <c r="A247" s="5" t="s">
        <v>160</v>
      </c>
    </row>
    <row r="248" spans="1:1" x14ac:dyDescent="0.15">
      <c r="A248" s="5" t="s">
        <v>160</v>
      </c>
    </row>
    <row r="249" spans="1:1" x14ac:dyDescent="0.15">
      <c r="A249" s="5" t="s">
        <v>160</v>
      </c>
    </row>
    <row r="250" spans="1:1" x14ac:dyDescent="0.15">
      <c r="A250" s="5" t="s">
        <v>160</v>
      </c>
    </row>
    <row r="251" spans="1:1" x14ac:dyDescent="0.15">
      <c r="A251" s="5" t="s">
        <v>160</v>
      </c>
    </row>
    <row r="252" spans="1:1" x14ac:dyDescent="0.15">
      <c r="A252" s="5" t="s">
        <v>160</v>
      </c>
    </row>
    <row r="253" spans="1:1" x14ac:dyDescent="0.15">
      <c r="A253" s="5" t="s">
        <v>160</v>
      </c>
    </row>
    <row r="254" spans="1:1" x14ac:dyDescent="0.15">
      <c r="A254" s="5" t="s">
        <v>160</v>
      </c>
    </row>
    <row r="255" spans="1:1" x14ac:dyDescent="0.15">
      <c r="A255" s="5" t="s">
        <v>160</v>
      </c>
    </row>
    <row r="256" spans="1:1" x14ac:dyDescent="0.15">
      <c r="A256" s="5" t="s">
        <v>160</v>
      </c>
    </row>
    <row r="257" spans="1:1" x14ac:dyDescent="0.15">
      <c r="A257" s="5" t="s">
        <v>160</v>
      </c>
    </row>
    <row r="258" spans="1:1" x14ac:dyDescent="0.15">
      <c r="A258" s="5" t="s">
        <v>160</v>
      </c>
    </row>
    <row r="259" spans="1:1" x14ac:dyDescent="0.15">
      <c r="A259" s="5" t="s">
        <v>160</v>
      </c>
    </row>
    <row r="260" spans="1:1" x14ac:dyDescent="0.15">
      <c r="A260" s="5" t="s">
        <v>160</v>
      </c>
    </row>
    <row r="261" spans="1:1" x14ac:dyDescent="0.15">
      <c r="A261" s="5" t="s">
        <v>160</v>
      </c>
    </row>
    <row r="262" spans="1:1" x14ac:dyDescent="0.15">
      <c r="A262" s="5" t="s">
        <v>160</v>
      </c>
    </row>
    <row r="263" spans="1:1" x14ac:dyDescent="0.15">
      <c r="A263" s="5" t="s">
        <v>160</v>
      </c>
    </row>
    <row r="264" spans="1:1" x14ac:dyDescent="0.15">
      <c r="A264" s="5" t="s">
        <v>160</v>
      </c>
    </row>
    <row r="265" spans="1:1" x14ac:dyDescent="0.15">
      <c r="A265" s="5" t="s">
        <v>160</v>
      </c>
    </row>
    <row r="266" spans="1:1" x14ac:dyDescent="0.15">
      <c r="A266" s="5" t="s">
        <v>160</v>
      </c>
    </row>
    <row r="267" spans="1:1" x14ac:dyDescent="0.15">
      <c r="A267" s="5" t="s">
        <v>160</v>
      </c>
    </row>
    <row r="268" spans="1:1" x14ac:dyDescent="0.15">
      <c r="A268" s="5" t="s">
        <v>160</v>
      </c>
    </row>
    <row r="269" spans="1:1" x14ac:dyDescent="0.15">
      <c r="A269" s="5" t="s">
        <v>160</v>
      </c>
    </row>
    <row r="270" spans="1:1" x14ac:dyDescent="0.15">
      <c r="A270" s="5" t="s">
        <v>160</v>
      </c>
    </row>
    <row r="271" spans="1:1" x14ac:dyDescent="0.15">
      <c r="A271" s="5" t="s">
        <v>160</v>
      </c>
    </row>
    <row r="272" spans="1:1" x14ac:dyDescent="0.15">
      <c r="A272" s="5" t="s">
        <v>160</v>
      </c>
    </row>
    <row r="273" spans="1:1" x14ac:dyDescent="0.15">
      <c r="A273" s="5" t="s">
        <v>160</v>
      </c>
    </row>
    <row r="274" spans="1:1" x14ac:dyDescent="0.15">
      <c r="A274" s="5" t="s">
        <v>160</v>
      </c>
    </row>
    <row r="275" spans="1:1" x14ac:dyDescent="0.15">
      <c r="A275" s="5" t="s">
        <v>160</v>
      </c>
    </row>
    <row r="276" spans="1:1" x14ac:dyDescent="0.15">
      <c r="A276" s="5" t="s">
        <v>160</v>
      </c>
    </row>
    <row r="277" spans="1:1" x14ac:dyDescent="0.15">
      <c r="A277" s="5" t="s">
        <v>160</v>
      </c>
    </row>
    <row r="278" spans="1:1" x14ac:dyDescent="0.15">
      <c r="A278" s="5" t="s">
        <v>160</v>
      </c>
    </row>
    <row r="279" spans="1:1" x14ac:dyDescent="0.15">
      <c r="A279" s="5" t="s">
        <v>160</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FN7"/>
  <sheetViews>
    <sheetView topLeftCell="C1" workbookViewId="0">
      <selection activeCell="C3" sqref="C3:C7"/>
    </sheetView>
  </sheetViews>
  <sheetFormatPr defaultColWidth="0" defaultRowHeight="13.5" x14ac:dyDescent="0.15"/>
  <cols>
    <col min="1" max="2" width="5.125" style="65" hidden="1" customWidth="1"/>
    <col min="3" max="3" width="19.5" style="65" customWidth="1"/>
    <col min="4" max="5" width="5.125" style="65" hidden="1" customWidth="1"/>
    <col min="6" max="54" width="6.5" style="65" customWidth="1"/>
    <col min="55" max="56" width="5.125" style="65" customWidth="1"/>
    <col min="57" max="170" width="9" style="65" customWidth="1"/>
    <col min="171" max="16384" width="9" style="65" hidden="1"/>
  </cols>
  <sheetData>
    <row r="1" spans="1:53" ht="14.25" x14ac:dyDescent="0.2">
      <c r="A1" s="71" t="s">
        <v>122</v>
      </c>
      <c r="B1" s="71" t="s">
        <v>123</v>
      </c>
      <c r="C1" s="71" t="s">
        <v>123</v>
      </c>
      <c r="D1" s="71" t="s">
        <v>123</v>
      </c>
      <c r="E1" s="71" t="s">
        <v>123</v>
      </c>
      <c r="F1" s="160" t="s">
        <v>189</v>
      </c>
      <c r="G1" s="160"/>
      <c r="H1" s="160"/>
      <c r="I1" s="160"/>
      <c r="J1" s="160" t="s">
        <v>190</v>
      </c>
      <c r="K1" s="160"/>
      <c r="L1" s="160"/>
      <c r="M1" s="160"/>
      <c r="N1" s="160" t="s">
        <v>191</v>
      </c>
      <c r="O1" s="160"/>
      <c r="P1" s="160"/>
      <c r="Q1" s="160"/>
      <c r="R1" s="160" t="s">
        <v>173</v>
      </c>
      <c r="S1" s="160"/>
      <c r="T1" s="160"/>
      <c r="U1" s="160"/>
      <c r="V1" s="160" t="s">
        <v>174</v>
      </c>
      <c r="W1" s="160"/>
      <c r="X1" s="160"/>
      <c r="Y1" s="160"/>
      <c r="Z1" s="160" t="s">
        <v>164</v>
      </c>
      <c r="AA1" s="160"/>
      <c r="AB1" s="160"/>
      <c r="AC1" s="160"/>
      <c r="AD1" s="160" t="s">
        <v>124</v>
      </c>
      <c r="AE1" s="160"/>
      <c r="AF1" s="160"/>
      <c r="AG1" s="160"/>
      <c r="AH1" s="160" t="s">
        <v>125</v>
      </c>
      <c r="AI1" s="160"/>
      <c r="AJ1" s="160"/>
      <c r="AK1" s="160"/>
      <c r="AL1" s="160" t="s">
        <v>126</v>
      </c>
      <c r="AM1" s="160"/>
      <c r="AN1" s="160"/>
      <c r="AO1" s="160"/>
      <c r="AP1" s="160" t="s">
        <v>127</v>
      </c>
      <c r="AQ1" s="160"/>
      <c r="AR1" s="160"/>
      <c r="AS1" s="160"/>
      <c r="AT1" s="160" t="s">
        <v>128</v>
      </c>
      <c r="AU1" s="160"/>
      <c r="AV1" s="160"/>
      <c r="AW1" s="160"/>
      <c r="AX1" s="160" t="s">
        <v>129</v>
      </c>
      <c r="AY1" s="160"/>
      <c r="AZ1" s="160"/>
      <c r="BA1" s="160"/>
    </row>
    <row r="2" spans="1:53" ht="25.5" customHeight="1" x14ac:dyDescent="0.2">
      <c r="A2" s="71" t="s">
        <v>130</v>
      </c>
      <c r="B2" s="71" t="s">
        <v>78</v>
      </c>
      <c r="C2" s="71" t="s">
        <v>131</v>
      </c>
      <c r="D2" s="71" t="s">
        <v>132</v>
      </c>
      <c r="E2" s="71" t="s">
        <v>133</v>
      </c>
      <c r="F2" s="71" t="s">
        <v>134</v>
      </c>
      <c r="G2" s="71" t="s">
        <v>135</v>
      </c>
      <c r="H2" s="71" t="s">
        <v>136</v>
      </c>
      <c r="I2" s="71" t="s">
        <v>137</v>
      </c>
      <c r="J2" s="71" t="s">
        <v>134</v>
      </c>
      <c r="K2" s="71" t="s">
        <v>135</v>
      </c>
      <c r="L2" s="71" t="s">
        <v>136</v>
      </c>
      <c r="M2" s="71" t="s">
        <v>137</v>
      </c>
      <c r="N2" s="71" t="s">
        <v>134</v>
      </c>
      <c r="O2" s="71" t="s">
        <v>135</v>
      </c>
      <c r="P2" s="71" t="s">
        <v>136</v>
      </c>
      <c r="Q2" s="71" t="s">
        <v>137</v>
      </c>
      <c r="R2" s="71" t="s">
        <v>134</v>
      </c>
      <c r="S2" s="71" t="s">
        <v>135</v>
      </c>
      <c r="T2" s="71" t="s">
        <v>136</v>
      </c>
      <c r="U2" s="71" t="s">
        <v>137</v>
      </c>
      <c r="V2" s="71" t="s">
        <v>134</v>
      </c>
      <c r="W2" s="71" t="s">
        <v>135</v>
      </c>
      <c r="X2" s="71" t="s">
        <v>136</v>
      </c>
      <c r="Y2" s="71" t="s">
        <v>137</v>
      </c>
      <c r="Z2" s="71" t="s">
        <v>134</v>
      </c>
      <c r="AA2" s="71" t="s">
        <v>135</v>
      </c>
      <c r="AB2" s="71" t="s">
        <v>136</v>
      </c>
      <c r="AC2" s="71" t="s">
        <v>137</v>
      </c>
      <c r="AD2" s="71" t="s">
        <v>134</v>
      </c>
      <c r="AE2" s="71" t="s">
        <v>135</v>
      </c>
      <c r="AF2" s="71" t="s">
        <v>136</v>
      </c>
      <c r="AG2" s="71" t="s">
        <v>137</v>
      </c>
      <c r="AH2" s="71" t="s">
        <v>134</v>
      </c>
      <c r="AI2" s="71" t="s">
        <v>135</v>
      </c>
      <c r="AJ2" s="71" t="s">
        <v>136</v>
      </c>
      <c r="AK2" s="71" t="s">
        <v>137</v>
      </c>
      <c r="AL2" s="71" t="s">
        <v>134</v>
      </c>
      <c r="AM2" s="71" t="s">
        <v>135</v>
      </c>
      <c r="AN2" s="71" t="s">
        <v>136</v>
      </c>
      <c r="AO2" s="71" t="s">
        <v>137</v>
      </c>
      <c r="AP2" s="71" t="s">
        <v>134</v>
      </c>
      <c r="AQ2" s="71" t="s">
        <v>135</v>
      </c>
      <c r="AR2" s="71" t="s">
        <v>136</v>
      </c>
      <c r="AS2" s="71" t="s">
        <v>137</v>
      </c>
      <c r="AT2" s="71" t="s">
        <v>134</v>
      </c>
      <c r="AU2" s="71" t="s">
        <v>135</v>
      </c>
      <c r="AV2" s="71" t="s">
        <v>136</v>
      </c>
      <c r="AW2" s="71" t="s">
        <v>137</v>
      </c>
      <c r="AX2" s="71" t="s">
        <v>134</v>
      </c>
      <c r="AY2" s="71" t="s">
        <v>135</v>
      </c>
      <c r="AZ2" s="71" t="s">
        <v>136</v>
      </c>
      <c r="BA2" s="71" t="s">
        <v>137</v>
      </c>
    </row>
    <row r="3" spans="1:53" ht="14.25" x14ac:dyDescent="0.2">
      <c r="A3" s="71" t="s">
        <v>122</v>
      </c>
      <c r="B3" s="71">
        <v>1</v>
      </c>
      <c r="C3" s="71" t="s">
        <v>213</v>
      </c>
      <c r="D3" s="71" t="s">
        <v>214</v>
      </c>
      <c r="E3" s="71" t="s">
        <v>215</v>
      </c>
      <c r="F3" s="71">
        <v>98.8</v>
      </c>
      <c r="G3" s="71">
        <v>9962</v>
      </c>
      <c r="H3" s="71">
        <v>44206</v>
      </c>
      <c r="I3" s="71" t="s">
        <v>216</v>
      </c>
      <c r="J3" s="71">
        <v>77.45</v>
      </c>
      <c r="K3" s="71">
        <v>15800</v>
      </c>
      <c r="L3" s="71">
        <v>41302</v>
      </c>
      <c r="M3" s="71" t="s">
        <v>217</v>
      </c>
      <c r="N3" s="71">
        <v>95.6</v>
      </c>
      <c r="O3" s="71">
        <v>20957</v>
      </c>
      <c r="P3" s="71">
        <v>47771</v>
      </c>
      <c r="Q3" s="71" t="s">
        <v>218</v>
      </c>
      <c r="R3" s="71">
        <v>95.52</v>
      </c>
      <c r="S3" s="71">
        <v>22500</v>
      </c>
      <c r="T3" s="71">
        <v>47970</v>
      </c>
      <c r="U3" s="71" t="s">
        <v>201</v>
      </c>
      <c r="V3" s="71">
        <v>91.44</v>
      </c>
      <c r="W3" s="71">
        <v>24298</v>
      </c>
      <c r="X3" s="71">
        <v>49882</v>
      </c>
      <c r="Y3" s="71" t="s">
        <v>196</v>
      </c>
      <c r="Z3" s="71">
        <v>72.8</v>
      </c>
      <c r="AA3" s="71">
        <v>15486</v>
      </c>
      <c r="AB3" s="71">
        <v>51379</v>
      </c>
      <c r="AC3" s="71" t="s">
        <v>219</v>
      </c>
      <c r="AD3" s="71">
        <v>71.760000000000005</v>
      </c>
      <c r="AE3" s="71">
        <v>11831</v>
      </c>
      <c r="AF3" s="71">
        <v>52115</v>
      </c>
      <c r="AG3" s="71" t="s">
        <v>220</v>
      </c>
      <c r="AH3" s="71">
        <v>76.62</v>
      </c>
      <c r="AI3" s="71">
        <v>7771</v>
      </c>
      <c r="AJ3" s="71">
        <v>44305</v>
      </c>
      <c r="AK3" s="71" t="s">
        <v>192</v>
      </c>
      <c r="AL3" s="71">
        <v>82.7</v>
      </c>
      <c r="AM3" s="71">
        <v>10449</v>
      </c>
      <c r="AN3" s="71">
        <v>44747</v>
      </c>
      <c r="AO3" s="71" t="s">
        <v>203</v>
      </c>
      <c r="AP3" s="71">
        <v>73.22</v>
      </c>
      <c r="AQ3" s="71">
        <v>10723</v>
      </c>
      <c r="AR3" s="71">
        <v>43135</v>
      </c>
      <c r="AS3" s="71" t="s">
        <v>221</v>
      </c>
      <c r="AT3" s="71">
        <v>82.8</v>
      </c>
      <c r="AU3" s="71">
        <v>9204</v>
      </c>
      <c r="AV3" s="71">
        <v>46758</v>
      </c>
      <c r="AW3" s="71" t="s">
        <v>222</v>
      </c>
      <c r="AX3" s="71">
        <v>91</v>
      </c>
      <c r="AY3" s="71">
        <v>24530</v>
      </c>
      <c r="AZ3" s="71">
        <v>49860</v>
      </c>
      <c r="BA3" s="71" t="s">
        <v>223</v>
      </c>
    </row>
    <row r="4" spans="1:53" ht="14.25" x14ac:dyDescent="0.2">
      <c r="A4" s="71" t="s">
        <v>122</v>
      </c>
      <c r="B4" s="71">
        <v>2</v>
      </c>
      <c r="C4" s="71" t="s">
        <v>224</v>
      </c>
      <c r="D4" s="71" t="s">
        <v>214</v>
      </c>
      <c r="E4" s="71" t="s">
        <v>215</v>
      </c>
      <c r="F4" s="71">
        <v>69.94</v>
      </c>
      <c r="G4" s="71">
        <v>13879</v>
      </c>
      <c r="H4" s="71">
        <v>45499</v>
      </c>
      <c r="I4" s="71" t="s">
        <v>205</v>
      </c>
      <c r="J4" s="71">
        <v>69.38</v>
      </c>
      <c r="K4" s="71">
        <v>12875</v>
      </c>
      <c r="L4" s="71">
        <v>45908</v>
      </c>
      <c r="M4" s="71" t="s">
        <v>225</v>
      </c>
      <c r="N4" s="71">
        <v>67.72</v>
      </c>
      <c r="O4" s="71">
        <v>15162</v>
      </c>
      <c r="P4" s="71">
        <v>44839</v>
      </c>
      <c r="Q4" s="71" t="s">
        <v>226</v>
      </c>
      <c r="R4" s="71">
        <v>75.540000000000006</v>
      </c>
      <c r="S4" s="71">
        <v>15444</v>
      </c>
      <c r="T4" s="71">
        <v>45432</v>
      </c>
      <c r="U4" s="71" t="s">
        <v>193</v>
      </c>
      <c r="V4" s="71">
        <v>78.23</v>
      </c>
      <c r="W4" s="71">
        <v>16249</v>
      </c>
      <c r="X4" s="71">
        <v>45655</v>
      </c>
      <c r="Y4" s="71" t="s">
        <v>227</v>
      </c>
      <c r="Z4" s="71">
        <v>88.42</v>
      </c>
      <c r="AA4" s="71">
        <v>17614</v>
      </c>
      <c r="AB4" s="71">
        <v>45517</v>
      </c>
      <c r="AC4" s="71" t="s">
        <v>228</v>
      </c>
      <c r="AD4" s="71">
        <v>68.260000000000005</v>
      </c>
      <c r="AE4" s="71">
        <v>14174</v>
      </c>
      <c r="AF4" s="71">
        <v>45171</v>
      </c>
      <c r="AG4" s="71" t="s">
        <v>225</v>
      </c>
      <c r="AH4" s="71">
        <v>75.239999999999995</v>
      </c>
      <c r="AI4" s="71">
        <v>13175</v>
      </c>
      <c r="AJ4" s="71">
        <v>45529</v>
      </c>
      <c r="AK4" s="71" t="s">
        <v>229</v>
      </c>
      <c r="AL4" s="71">
        <v>69.58</v>
      </c>
      <c r="AM4" s="71">
        <v>14398</v>
      </c>
      <c r="AN4" s="71">
        <v>43553</v>
      </c>
      <c r="AO4" s="71" t="s">
        <v>207</v>
      </c>
      <c r="AP4" s="71">
        <v>74.02</v>
      </c>
      <c r="AQ4" s="71">
        <v>12318</v>
      </c>
      <c r="AR4" s="71">
        <v>44452</v>
      </c>
      <c r="AS4" s="71" t="s">
        <v>204</v>
      </c>
      <c r="AT4" s="71">
        <v>71.42</v>
      </c>
      <c r="AU4" s="71">
        <v>12850</v>
      </c>
      <c r="AV4" s="71">
        <v>44163</v>
      </c>
      <c r="AW4" s="71" t="s">
        <v>199</v>
      </c>
      <c r="AX4" s="71">
        <v>78.37</v>
      </c>
      <c r="AY4" s="71">
        <v>19325</v>
      </c>
      <c r="AZ4" s="71">
        <v>43961</v>
      </c>
      <c r="BA4" s="71" t="s">
        <v>230</v>
      </c>
    </row>
    <row r="5" spans="1:53" ht="14.25" x14ac:dyDescent="0.2">
      <c r="A5" s="71" t="s">
        <v>122</v>
      </c>
      <c r="B5" s="71">
        <v>3</v>
      </c>
      <c r="C5" s="71" t="s">
        <v>231</v>
      </c>
      <c r="D5" s="71" t="s">
        <v>214</v>
      </c>
      <c r="E5" s="71" t="s">
        <v>215</v>
      </c>
      <c r="F5" s="71">
        <v>68.14</v>
      </c>
      <c r="G5" s="71">
        <v>5724</v>
      </c>
      <c r="H5" s="71">
        <v>49981</v>
      </c>
      <c r="I5" s="71" t="s">
        <v>162</v>
      </c>
      <c r="J5" s="71">
        <v>73.930000000000007</v>
      </c>
      <c r="K5" s="71">
        <v>5904</v>
      </c>
      <c r="L5" s="71">
        <v>50375</v>
      </c>
      <c r="M5" s="71" t="s">
        <v>232</v>
      </c>
      <c r="N5" s="71">
        <v>70.53</v>
      </c>
      <c r="O5" s="71">
        <v>5969</v>
      </c>
      <c r="P5" s="71">
        <v>50467</v>
      </c>
      <c r="Q5" s="71" t="s">
        <v>233</v>
      </c>
      <c r="R5" s="71">
        <v>66.790000000000006</v>
      </c>
      <c r="S5" s="71">
        <v>5530</v>
      </c>
      <c r="T5" s="71">
        <v>50292</v>
      </c>
      <c r="U5" s="71" t="s">
        <v>163</v>
      </c>
      <c r="V5" s="71">
        <v>69.02</v>
      </c>
      <c r="W5" s="71">
        <v>5547</v>
      </c>
      <c r="X5" s="71">
        <v>51132</v>
      </c>
      <c r="Y5" s="71" t="s">
        <v>161</v>
      </c>
      <c r="Z5" s="71">
        <v>68.48</v>
      </c>
      <c r="AA5" s="71">
        <v>5952</v>
      </c>
      <c r="AB5" s="71">
        <v>50948</v>
      </c>
      <c r="AC5" s="71" t="s">
        <v>234</v>
      </c>
      <c r="AD5" s="71">
        <v>72.27</v>
      </c>
      <c r="AE5" s="71">
        <v>5812</v>
      </c>
      <c r="AF5" s="71">
        <v>50324</v>
      </c>
      <c r="AG5" s="71" t="s">
        <v>235</v>
      </c>
      <c r="AH5" s="71">
        <v>70.14</v>
      </c>
      <c r="AI5" s="71">
        <v>5388</v>
      </c>
      <c r="AJ5" s="71">
        <v>51459</v>
      </c>
      <c r="AK5" s="71" t="s">
        <v>162</v>
      </c>
      <c r="AL5" s="71">
        <v>70.540000000000006</v>
      </c>
      <c r="AM5" s="71">
        <v>6282</v>
      </c>
      <c r="AN5" s="71">
        <v>51844</v>
      </c>
      <c r="AO5" s="71" t="s">
        <v>212</v>
      </c>
      <c r="AP5" s="71">
        <v>69.89</v>
      </c>
      <c r="AQ5" s="71">
        <v>6414</v>
      </c>
      <c r="AR5" s="71">
        <v>51536</v>
      </c>
      <c r="AS5" s="71" t="s">
        <v>194</v>
      </c>
      <c r="AT5" s="71">
        <v>71.900000000000006</v>
      </c>
      <c r="AU5" s="71">
        <v>6437</v>
      </c>
      <c r="AV5" s="71">
        <v>50520</v>
      </c>
      <c r="AW5" s="71" t="s">
        <v>236</v>
      </c>
      <c r="AX5" s="71">
        <v>68.58</v>
      </c>
      <c r="AY5" s="71">
        <v>5780</v>
      </c>
      <c r="AZ5" s="71">
        <v>49748</v>
      </c>
      <c r="BA5" s="71" t="s">
        <v>237</v>
      </c>
    </row>
    <row r="6" spans="1:53" s="104" customFormat="1" ht="14.25" x14ac:dyDescent="0.2">
      <c r="A6" s="103" t="s">
        <v>122</v>
      </c>
      <c r="B6" s="103">
        <v>4</v>
      </c>
      <c r="C6" s="103" t="s">
        <v>238</v>
      </c>
      <c r="D6" s="103" t="s">
        <v>214</v>
      </c>
      <c r="E6" s="103" t="s">
        <v>215</v>
      </c>
      <c r="F6" s="103">
        <v>67.03</v>
      </c>
      <c r="G6" s="103">
        <v>8964</v>
      </c>
      <c r="H6" s="103">
        <v>45562</v>
      </c>
      <c r="I6" s="103" t="s">
        <v>239</v>
      </c>
      <c r="J6" s="103">
        <v>66.45</v>
      </c>
      <c r="K6" s="103">
        <v>8240</v>
      </c>
      <c r="L6" s="103">
        <v>45458</v>
      </c>
      <c r="M6" s="103" t="s">
        <v>240</v>
      </c>
      <c r="N6" s="103">
        <v>67.53</v>
      </c>
      <c r="O6" s="103">
        <v>8717</v>
      </c>
      <c r="P6" s="103">
        <v>46137</v>
      </c>
      <c r="Q6" s="103" t="s">
        <v>211</v>
      </c>
      <c r="R6" s="103">
        <v>65.2</v>
      </c>
      <c r="S6" s="103">
        <v>8215</v>
      </c>
      <c r="T6" s="103">
        <v>46059</v>
      </c>
      <c r="U6" s="103" t="s">
        <v>195</v>
      </c>
      <c r="V6" s="103">
        <v>70.52</v>
      </c>
      <c r="W6" s="103">
        <v>10402</v>
      </c>
      <c r="X6" s="103">
        <v>45590</v>
      </c>
      <c r="Y6" s="103" t="s">
        <v>198</v>
      </c>
      <c r="Z6" s="103" t="s">
        <v>175</v>
      </c>
      <c r="AA6" s="103" t="s">
        <v>175</v>
      </c>
      <c r="AB6" s="103" t="s">
        <v>175</v>
      </c>
      <c r="AC6" s="103" t="s">
        <v>175</v>
      </c>
      <c r="AD6" s="103">
        <v>69.040000000000006</v>
      </c>
      <c r="AE6" s="103">
        <v>8140</v>
      </c>
      <c r="AF6" s="103">
        <v>46033</v>
      </c>
      <c r="AG6" s="103" t="s">
        <v>208</v>
      </c>
      <c r="AH6" s="103" t="s">
        <v>175</v>
      </c>
      <c r="AI6" s="103" t="s">
        <v>175</v>
      </c>
      <c r="AJ6" s="103" t="s">
        <v>175</v>
      </c>
      <c r="AK6" s="103" t="s">
        <v>175</v>
      </c>
      <c r="AL6" s="103" t="s">
        <v>175</v>
      </c>
      <c r="AM6" s="103" t="s">
        <v>175</v>
      </c>
      <c r="AN6" s="103" t="s">
        <v>175</v>
      </c>
      <c r="AO6" s="103" t="s">
        <v>175</v>
      </c>
      <c r="AP6" s="103">
        <v>80.63</v>
      </c>
      <c r="AQ6" s="103">
        <v>4995</v>
      </c>
      <c r="AR6" s="103">
        <v>45345</v>
      </c>
      <c r="AS6" s="103" t="s">
        <v>241</v>
      </c>
      <c r="AT6" s="103">
        <v>87.22</v>
      </c>
      <c r="AU6" s="103">
        <v>3890</v>
      </c>
      <c r="AV6" s="103">
        <v>44946</v>
      </c>
      <c r="AW6" s="103" t="s">
        <v>202</v>
      </c>
      <c r="AX6" s="103" t="s">
        <v>175</v>
      </c>
      <c r="AY6" s="103" t="s">
        <v>175</v>
      </c>
      <c r="AZ6" s="103" t="s">
        <v>175</v>
      </c>
      <c r="BA6" s="103" t="s">
        <v>175</v>
      </c>
    </row>
    <row r="7" spans="1:53" ht="14.25" x14ac:dyDescent="0.2">
      <c r="A7" s="71" t="s">
        <v>122</v>
      </c>
      <c r="B7" s="71">
        <v>5</v>
      </c>
      <c r="C7" s="71" t="s">
        <v>242</v>
      </c>
      <c r="D7" s="71" t="s">
        <v>214</v>
      </c>
      <c r="E7" s="71" t="s">
        <v>215</v>
      </c>
      <c r="F7" s="71">
        <v>65.64</v>
      </c>
      <c r="G7" s="71">
        <v>3757</v>
      </c>
      <c r="H7" s="71">
        <v>44038</v>
      </c>
      <c r="I7" s="71" t="s">
        <v>243</v>
      </c>
      <c r="J7" s="71">
        <v>66.010000000000005</v>
      </c>
      <c r="K7" s="71">
        <v>3590</v>
      </c>
      <c r="L7" s="71">
        <v>43711</v>
      </c>
      <c r="M7" s="71" t="s">
        <v>226</v>
      </c>
      <c r="N7" s="71">
        <v>67.11</v>
      </c>
      <c r="O7" s="71">
        <v>3502</v>
      </c>
      <c r="P7" s="71">
        <v>43996</v>
      </c>
      <c r="Q7" s="71" t="s">
        <v>244</v>
      </c>
      <c r="R7" s="71">
        <v>73.11</v>
      </c>
      <c r="S7" s="71">
        <v>4447</v>
      </c>
      <c r="T7" s="71">
        <v>44560</v>
      </c>
      <c r="U7" s="71" t="s">
        <v>245</v>
      </c>
      <c r="V7" s="71">
        <v>70.55</v>
      </c>
      <c r="W7" s="71">
        <v>4092</v>
      </c>
      <c r="X7" s="71">
        <v>45352</v>
      </c>
      <c r="Y7" s="71" t="s">
        <v>206</v>
      </c>
      <c r="Z7" s="71">
        <v>70.989999999999995</v>
      </c>
      <c r="AA7" s="71">
        <v>4723</v>
      </c>
      <c r="AB7" s="71">
        <v>44875</v>
      </c>
      <c r="AC7" s="71" t="s">
        <v>197</v>
      </c>
      <c r="AD7" s="71">
        <v>66.91</v>
      </c>
      <c r="AE7" s="71">
        <v>3875</v>
      </c>
      <c r="AF7" s="71">
        <v>43632</v>
      </c>
      <c r="AG7" s="71" t="s">
        <v>200</v>
      </c>
      <c r="AH7" s="71">
        <v>68.02</v>
      </c>
      <c r="AI7" s="71">
        <v>3706</v>
      </c>
      <c r="AJ7" s="71">
        <v>44485</v>
      </c>
      <c r="AK7" s="71" t="s">
        <v>246</v>
      </c>
      <c r="AL7" s="71">
        <v>67.77</v>
      </c>
      <c r="AM7" s="71">
        <v>3693</v>
      </c>
      <c r="AN7" s="71">
        <v>46032</v>
      </c>
      <c r="AO7" s="71" t="s">
        <v>239</v>
      </c>
      <c r="AP7" s="71">
        <v>70.8</v>
      </c>
      <c r="AQ7" s="71">
        <v>3871</v>
      </c>
      <c r="AR7" s="71">
        <v>45184</v>
      </c>
      <c r="AS7" s="71" t="s">
        <v>209</v>
      </c>
      <c r="AT7" s="71">
        <v>71.290000000000006</v>
      </c>
      <c r="AU7" s="71">
        <v>3768</v>
      </c>
      <c r="AV7" s="71">
        <v>44674</v>
      </c>
      <c r="AW7" s="71" t="s">
        <v>247</v>
      </c>
      <c r="AX7" s="71">
        <v>77.959999999999994</v>
      </c>
      <c r="AY7" s="71">
        <v>5439</v>
      </c>
      <c r="AZ7" s="71">
        <v>44463</v>
      </c>
      <c r="BA7" s="71" t="s">
        <v>210</v>
      </c>
    </row>
  </sheetData>
  <mergeCells count="12">
    <mergeCell ref="AT1:AW1"/>
    <mergeCell ref="AX1:BA1"/>
    <mergeCell ref="F1:I1"/>
    <mergeCell ref="J1:M1"/>
    <mergeCell ref="N1:Q1"/>
    <mergeCell ref="R1:U1"/>
    <mergeCell ref="V1:Y1"/>
    <mergeCell ref="Z1:AC1"/>
    <mergeCell ref="AD1:AG1"/>
    <mergeCell ref="AH1:AK1"/>
    <mergeCell ref="AL1:AO1"/>
    <mergeCell ref="AP1:AS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3" sqref="G13"/>
    </sheetView>
  </sheetViews>
  <sheetFormatPr defaultRowHeight="13.5" x14ac:dyDescent="0.1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比较法</vt:lpstr>
      <vt:lpstr>成本（静态）</vt:lpstr>
      <vt:lpstr>系统读取表</vt:lpstr>
      <vt:lpstr>富力又一城</vt:lpstr>
      <vt:lpstr>青青家园</vt:lpstr>
      <vt:lpstr>朝丰家园</vt:lpstr>
      <vt:lpstr>城研数据</vt:lpstr>
      <vt:lpstr>中指数据</vt:lpstr>
      <vt:lpstr>位置图（中指）</vt:lpstr>
      <vt:lpstr>房屋明细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2021-06-15T07:48:33Z</dcterms:modified>
</cp:coreProperties>
</file>