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31E3F3C5-E12E-4B04-8ACE-238EB7B535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<sst xmlns="http://schemas.openxmlformats.org/spreadsheetml/2006/main" count="191" uniqueCount="187">
  <si>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</si>
  <si>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</si>
  <si>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</si>
  <si>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</si>
  <si>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</si>
  <si>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</si>
  <si>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</si>
  <si>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</si>
  <si>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</si>
  <si>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</si>
  <si>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</si>
  <si>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</si>
  <si>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</si>
  <si>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</si>
  <si>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</si>
  <si>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</si>
  <si>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</si>
  <si>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</si>
  <si>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</si>
  <si>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</si>
  <si>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</si>
  <si>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</si>
  <si>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</si>
  <si>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</si>
  <si>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</si>
  <si>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</si>
  <si>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</si>
  <si>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</si>
  <si>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</si>
  <si>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</si>
  <si>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</si>
  <si>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</si>
  <si>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</si>
  <si>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</si>
  <si>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</si>
  <si>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</si>
  <si>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</si>
  <si>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</si>
  <si>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</si>
  <si>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</si>
  <si>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</si>
  <si>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</si>
  <si>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</si>
  <si>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</si>
  <si>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</si>
  <si>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</si>
  <si>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</si>
  <si>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</si>
  <si>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</si>
  <si>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</si>
  <si>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</si>
  <si>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</si>
  <si>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</si>
  <si>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</si>
  <si>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</si>
  <si>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</si>
  <si>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</si>
  <si>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</si>
  <si>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</si>
  <si>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</si>
  <si>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</si>
  <si>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</si>
  <si>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</si>
  <si>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</si>
  <si>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</si>
  <si>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</si>
  <si>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</si>
  <si>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</si>
  <si>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</si>
  <si>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</si>
  <si>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</si>
  <si>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</si>
  <si>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</si>
  <si>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</si>
  <si>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</si>
  <si>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</si>
  <si>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</si>
  <si>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</si>
  <si>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</si>
  <si>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</si>
  <si>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</si>
  <si>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</si>
  <si>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</si>
  <si>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</si>
  <si>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</si>
  <si>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</si>
  <si>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</si>
  <si>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</si>
  <si>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</si>
  <si>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</si>
  <si>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</si>
  <si>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</si>
  <si>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</si>
  <si>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</si>
  <si>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</si>
  <si>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</si>
  <si>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</si>
  <si>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</si>
  <si>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</si>
  <si>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</si>
  <si>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</si>
  <si>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</si>
  <si>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</si>
  <si>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</si>
  <si>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</si>
  <si>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</si>
  <si>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</si>
  <si>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</si>
  <si>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</si>
  <si>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</si>
  <si>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</si>
  <si>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</si>
  <si>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</si>
  <si>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</si>
  <si>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</si>
  <si>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</si>
  <si>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</si>
  <si>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</si>
  <si>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</si>
  <si>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</si>
  <si>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</si>
  <si>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</si>
  <si>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</si>
  <si>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</si>
  <si>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</si>
  <si>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</si>
  <si>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</si>
  <si>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</si>
  <si>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</si>
  <si>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</si>
  <si>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</si>
  <si>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</si>
  <si>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</si>
  <si>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</si>
  <si>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</si>
  <si>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</si>
  <si>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</si>
  <si>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</si>
  <si>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</si>
  <si>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</si>
  <si>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</si>
  <si>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</si>
  <si>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</si>
  <si>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</si>
  <si>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</si>
  <si>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</si>
  <si>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</si>
  <si>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</si>
  <si>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</si>
  <si>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</si>
  <si>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</si>
  <si>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</si>
  <si>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</si>
  <si>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</si>
  <si>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</si>
  <si>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</si>
  <si>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</si>
  <si>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</si>
  <si>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</si>
  <si>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</si>
  <si>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</si>
  <si>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</si>
  <si>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</si>
  <si>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2024-1-0863-P11</t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</si>
  <si>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</si>
  <si>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</si>
  <si>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</si>
  <si>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</si>
  <si>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</si>
  <si>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</si>
  <si>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</si>
  <si>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</si>
  <si>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</si>
  <si>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</si>
  <si>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</si>
  <si>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</si>
  <si>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</si>
  <si>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</si>
  <si>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</si>
  <si>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</si>
  <si>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</si>
  <si>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</si>
  <si>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</si>
  <si>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</si>
  <si>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</si>
  <si>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</si>
  <si>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容城县东牛加油站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</si>
</sst>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topLeftCell="E1" zoomScaleNormal="100" workbookViewId="0">
      <selection activeCell="I18" sqref="I18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68" t="str">
        <f>E11</f>
        <v>容城县东牛加油站</v>
      </c>
      <c r="E4" s="70" t="s">
        <v>103</v>
      </c>
      <c r="F4" s="4">
        <f>J11</f>
        <v>3921</v>
      </c>
      <c r="G4" s="8">
        <f>估价对象!G7</f>
        <v>658</v>
      </c>
      <c r="H4" s="4">
        <f>ROUND(F4*G4,0)</f>
        <v>2580018</v>
      </c>
      <c r="I4" s="3">
        <f>ROUND(G4*H2/10000,2)</f>
        <v>43.87</v>
      </c>
      <c r="J4" s="3">
        <f>F4/$H$2</f>
        <v>5.8814705926470374</v>
      </c>
    </row>
    <row r="5" spans="1:23" x14ac:dyDescent="0.15">
      <c r="C5" s="49"/>
      <c r="D5" s="69"/>
      <c r="E5" s="7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77" customFormat="1" ht="13.5" customHeight="1" x14ac:dyDescent="0.15">
      <c r="A8" s="73" t="s">
        <v>164</v>
      </c>
      <c r="B8" s="73" t="s">
        <v>165</v>
      </c>
      <c r="C8" s="73" t="s">
        <v>91</v>
      </c>
      <c r="D8" s="73" t="s">
        <v>166</v>
      </c>
      <c r="E8" s="73" t="s">
        <v>167</v>
      </c>
      <c r="F8" s="73" t="s">
        <v>168</v>
      </c>
      <c r="G8" s="73" t="s">
        <v>169</v>
      </c>
      <c r="H8" s="73" t="s">
        <v>170</v>
      </c>
      <c r="I8" s="74" t="s">
        <v>171</v>
      </c>
      <c r="J8" s="73" t="s">
        <v>172</v>
      </c>
      <c r="K8" s="75" t="s">
        <v>173</v>
      </c>
      <c r="L8" s="75" t="s">
        <v>174</v>
      </c>
      <c r="M8" s="76" t="s">
        <v>175</v>
      </c>
      <c r="N8" s="75" t="s">
        <v>176</v>
      </c>
      <c r="O8" s="75" t="s">
        <v>177</v>
      </c>
      <c r="P8" s="75" t="s">
        <v>178</v>
      </c>
      <c r="Q8" s="75" t="s">
        <v>179</v>
      </c>
      <c r="R8" s="75" t="s">
        <v>180</v>
      </c>
      <c r="S8" s="75" t="s">
        <v>181</v>
      </c>
      <c r="T8" s="75" t="s">
        <v>182</v>
      </c>
      <c r="U8" s="75" t="s">
        <v>183</v>
      </c>
      <c r="V8" s="75" t="s">
        <v>184</v>
      </c>
      <c r="W8" s="75" t="s">
        <v>185</v>
      </c>
    </row>
    <row r="9" spans="1:23" s="77" customFormat="1" x14ac:dyDescent="0.15">
      <c r="A9" s="73"/>
      <c r="B9" s="73"/>
      <c r="C9" s="73"/>
      <c r="D9" s="73"/>
      <c r="E9" s="73"/>
      <c r="F9" s="73"/>
      <c r="G9" s="73"/>
      <c r="H9" s="73"/>
      <c r="I9" s="78"/>
      <c r="J9" s="73"/>
      <c r="K9" s="75"/>
      <c r="L9" s="75"/>
      <c r="M9" s="79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spans="1:23" s="77" customFormat="1" x14ac:dyDescent="0.15">
      <c r="A10" s="73"/>
      <c r="B10" s="73"/>
      <c r="C10" s="73"/>
      <c r="D10" s="73"/>
      <c r="E10" s="73"/>
      <c r="F10" s="73"/>
      <c r="G10" s="73"/>
      <c r="H10" s="73"/>
      <c r="I10" s="80"/>
      <c r="J10" s="73"/>
      <c r="K10" s="75"/>
      <c r="L10" s="75"/>
      <c r="M10" s="81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1" spans="1:23" s="47" customFormat="1" x14ac:dyDescent="0.15">
      <c r="A11" s="72">
        <v>11</v>
      </c>
      <c r="D11" s="72" t="s">
        <v>163</v>
      </c>
      <c r="E11" s="72" t="s">
        <v>186</v>
      </c>
      <c r="F11" s="72"/>
      <c r="G11" s="72"/>
      <c r="H11" s="72"/>
      <c r="I11" s="72">
        <v>120</v>
      </c>
      <c r="J11" s="72">
        <v>3921</v>
      </c>
      <c r="K11" s="72"/>
      <c r="L11" s="72"/>
      <c r="M11" s="72">
        <v>658</v>
      </c>
      <c r="N11" s="72">
        <f t="shared" ref="N11" si="2">J11*M11</f>
        <v>2580018</v>
      </c>
      <c r="O11" s="72"/>
      <c r="P11" s="72"/>
      <c r="Q11" s="72"/>
      <c r="R11" s="72"/>
      <c r="S11" s="72"/>
      <c r="T11" s="72"/>
      <c r="U11" s="72"/>
      <c r="V11" s="72"/>
      <c r="W11" s="72"/>
    </row>
  </sheetData>
  <mergeCells count="25"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71" t="s">
        <v>127</v>
      </c>
      <c r="L4" s="71"/>
      <c r="M4" s="71"/>
      <c r="N4" s="7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3921</v>
      </c>
      <c r="I7" s="34">
        <f>ROUND(G7*H7/10000,4)</f>
        <v>258.0018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3921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258.0018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258.0018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3921</v>
      </c>
      <c r="D14" s="42">
        <f>估价对象!I7</f>
        <v>258.0018</v>
      </c>
      <c r="E14" s="42" t="e">
        <f>ROUND(D14*10000/B14,0)</f>
        <v>#DIV/0!</v>
      </c>
      <c r="F14" s="42">
        <f>ROUND(D14*10000/C14,0)</f>
        <v>658</v>
      </c>
      <c r="G14" s="42">
        <f>D14</f>
        <v>258.0018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2024-10-17T07:47:49Z</dcterms:modified>
</cp:coreProperties>
</file>