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<sst xmlns="http://schemas.openxmlformats.org/spreadsheetml/2006/main" count="4011" uniqueCount="1844">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</sst>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0" fontId="52" fillId="5" borderId="1" xfId="0" applyFont="1" applyFill="1" applyBorder="1" applyAlignment="1" applyProtection="1">
      <alignment horizontal="center" vertical="center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86" fillId="0" borderId="0" xfId="8" applyFont="1" applyAlignment="1">
      <alignment horizontal="center" vertical="center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91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91"/>
      <c r="B19" s="1791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91"/>
      <c r="B20" s="1791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91"/>
      <c r="B21" s="1791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91"/>
      <c r="B22" s="1791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1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91"/>
      <c r="B24" s="1791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1"/>
      <c r="B25" s="1791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1"/>
      <c r="B26" s="1791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1"/>
      <c r="B27" s="1791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91"/>
      <c r="B28" s="1791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91"/>
      <c r="B29" s="1791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91"/>
      <c r="B30" s="1791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91"/>
      <c r="B31" s="1791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91"/>
      <c r="B32" s="1791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91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91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91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91"/>
      <c r="B36" s="1791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91"/>
      <c r="B37" s="1791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91"/>
      <c r="B38" s="1791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91"/>
      <c r="B39" s="1791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91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91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91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91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91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91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91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91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91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91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91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91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91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91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91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91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91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91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91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91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91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91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91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91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91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91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91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91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91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91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91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91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91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91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91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91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91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91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91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1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1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1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1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1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1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1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1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1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91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91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66.400000000000006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66.400000000000006</v>
      </c>
      <c r="E18" s="647">
        <f>ROUND(C18*D18,0)</f>
        <v>93491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66.400000000000006</v>
      </c>
      <c r="E20" s="653">
        <f>ROUND(C20*D20,0)</f>
        <v>31407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2" t="s">
        <v>1439</v>
      </c>
      <c r="E2" s="1816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13"/>
      <c r="E3" s="1817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13"/>
      <c r="E4" s="1817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14"/>
      <c r="E5" s="1818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2" t="s">
        <v>1440</v>
      </c>
      <c r="E6" s="1816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13"/>
      <c r="E7" s="1817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14"/>
      <c r="E8" s="1818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66.400000000000006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2" t="s">
        <v>1418</v>
      </c>
      <c r="E10" s="1816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15"/>
      <c r="E11" s="1819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66.400000000000006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66.400000000000006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2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0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1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1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1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1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1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1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1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09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0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0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0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0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1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0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0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0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1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6" t="s">
        <v>91</v>
      </c>
      <c r="D4" s="1847"/>
      <c r="E4" s="1848" t="s">
        <v>92</v>
      </c>
      <c r="F4" s="1849"/>
      <c r="G4" s="1846" t="s">
        <v>93</v>
      </c>
      <c r="H4" s="1847"/>
      <c r="I4" s="1846" t="s">
        <v>94</v>
      </c>
      <c r="J4" s="1847"/>
      <c r="K4" s="142" t="s">
        <v>95</v>
      </c>
      <c r="L4" s="451"/>
      <c r="M4" s="452"/>
      <c r="N4" s="452"/>
      <c r="O4" s="452"/>
      <c r="P4" s="1850" t="s">
        <v>96</v>
      </c>
      <c r="Q4" s="1851"/>
      <c r="R4" s="1833" t="s">
        <v>92</v>
      </c>
      <c r="S4" s="1834"/>
      <c r="T4" s="1833" t="s">
        <v>93</v>
      </c>
      <c r="U4" s="1834"/>
      <c r="V4" s="1830" t="s">
        <v>94</v>
      </c>
      <c r="W4" s="1830"/>
      <c r="X4" s="201"/>
      <c r="Y4" s="1833" t="s">
        <v>96</v>
      </c>
      <c r="Z4" s="1834"/>
      <c r="AA4" s="1843" t="s">
        <v>92</v>
      </c>
      <c r="AB4" s="1844" t="s">
        <v>93</v>
      </c>
      <c r="AC4" s="1843" t="s">
        <v>94</v>
      </c>
    </row>
    <row r="5" spans="1:30" ht="15">
      <c r="A5" s="41"/>
      <c r="B5" s="42"/>
      <c r="C5" s="1858" t="s">
        <v>230</v>
      </c>
      <c r="D5" s="1859"/>
      <c r="E5" s="1856" t="s">
        <v>231</v>
      </c>
      <c r="F5" s="1857"/>
      <c r="G5" s="1858" t="s">
        <v>234</v>
      </c>
      <c r="H5" s="1859"/>
      <c r="I5" s="1858" t="s">
        <v>232</v>
      </c>
      <c r="J5" s="1859"/>
      <c r="K5" s="142"/>
      <c r="L5" s="451"/>
      <c r="M5" s="452"/>
      <c r="N5" s="452"/>
      <c r="O5" s="452"/>
      <c r="P5" s="1852"/>
      <c r="Q5" s="1853"/>
      <c r="R5" s="1835"/>
      <c r="S5" s="1836"/>
      <c r="T5" s="1835"/>
      <c r="U5" s="1836"/>
      <c r="V5" s="1830"/>
      <c r="W5" s="1830"/>
      <c r="X5" s="201"/>
      <c r="Y5" s="1835"/>
      <c r="Z5" s="1836"/>
      <c r="AA5" s="1844"/>
      <c r="AB5" s="1844"/>
      <c r="AC5" s="1844"/>
    </row>
    <row r="6" spans="1:30" ht="15.75" thickBot="1">
      <c r="A6" s="43"/>
      <c r="B6" s="44"/>
      <c r="C6" s="1860" t="s">
        <v>233</v>
      </c>
      <c r="D6" s="1861"/>
      <c r="E6" s="1862" t="s">
        <v>233</v>
      </c>
      <c r="F6" s="1863"/>
      <c r="G6" s="1860" t="s">
        <v>233</v>
      </c>
      <c r="H6" s="1861"/>
      <c r="I6" s="1860" t="s">
        <v>233</v>
      </c>
      <c r="J6" s="1861"/>
      <c r="K6" s="142" t="s">
        <v>97</v>
      </c>
      <c r="L6" s="451"/>
      <c r="M6" s="452"/>
      <c r="N6" s="452"/>
      <c r="O6" s="452"/>
      <c r="P6" s="1854"/>
      <c r="Q6" s="1855"/>
      <c r="R6" s="1835"/>
      <c r="S6" s="1836"/>
      <c r="T6" s="1837"/>
      <c r="U6" s="1838"/>
      <c r="V6" s="1830"/>
      <c r="W6" s="1830"/>
      <c r="X6" s="201"/>
      <c r="Y6" s="1837"/>
      <c r="Z6" s="1838"/>
      <c r="AA6" s="1845"/>
      <c r="AB6" s="1845"/>
      <c r="AC6" s="1845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1" t="s">
        <v>99</v>
      </c>
      <c r="Q7" s="1839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1" t="s">
        <v>99</v>
      </c>
      <c r="Z7" s="1832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1" t="s">
        <v>125</v>
      </c>
      <c r="Q8" s="1832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1" t="s">
        <v>125</v>
      </c>
      <c r="Z8" s="1832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3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2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3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2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3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2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3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2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3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2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3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2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40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40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41"/>
      <c r="Q16" s="206"/>
      <c r="R16" s="207"/>
      <c r="S16" s="208"/>
      <c r="T16" s="207"/>
      <c r="U16" s="208"/>
      <c r="V16" s="207"/>
      <c r="W16" s="208"/>
      <c r="X16" s="201"/>
      <c r="Y16" s="1841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1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1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41"/>
      <c r="Q18" s="206"/>
      <c r="R18" s="207"/>
      <c r="S18" s="208"/>
      <c r="T18" s="207"/>
      <c r="U18" s="208"/>
      <c r="V18" s="207"/>
      <c r="W18" s="208"/>
      <c r="X18" s="201"/>
      <c r="Y18" s="1841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1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1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41"/>
      <c r="Q20" s="206"/>
      <c r="R20" s="207"/>
      <c r="S20" s="208"/>
      <c r="T20" s="207"/>
      <c r="U20" s="208"/>
      <c r="V20" s="207"/>
      <c r="W20" s="208"/>
      <c r="X20" s="201"/>
      <c r="Y20" s="1841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1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1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41"/>
      <c r="Q22" s="206"/>
      <c r="R22" s="207"/>
      <c r="S22" s="208"/>
      <c r="T22" s="207"/>
      <c r="U22" s="208"/>
      <c r="V22" s="207"/>
      <c r="W22" s="208"/>
      <c r="X22" s="201"/>
      <c r="Y22" s="1841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1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1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41"/>
      <c r="Q24" s="235"/>
      <c r="R24" s="207"/>
      <c r="S24" s="208"/>
      <c r="T24" s="207"/>
      <c r="U24" s="208"/>
      <c r="V24" s="207"/>
      <c r="W24" s="208"/>
      <c r="X24" s="234"/>
      <c r="Y24" s="1841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1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1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41"/>
      <c r="Q26" s="206"/>
      <c r="R26" s="207"/>
      <c r="S26" s="208"/>
      <c r="T26" s="207"/>
      <c r="U26" s="208"/>
      <c r="V26" s="207"/>
      <c r="W26" s="208"/>
      <c r="X26" s="201"/>
      <c r="Y26" s="1841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1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1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41"/>
      <c r="Q28" s="18"/>
      <c r="R28" s="202"/>
      <c r="S28" s="203"/>
      <c r="T28" s="202"/>
      <c r="U28" s="203"/>
      <c r="V28" s="202"/>
      <c r="W28" s="203"/>
      <c r="X28" s="204"/>
      <c r="Y28" s="1841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1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1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41"/>
      <c r="Q30" s="500"/>
      <c r="R30" s="202"/>
      <c r="S30" s="203"/>
      <c r="T30" s="202"/>
      <c r="U30" s="203"/>
      <c r="V30" s="202"/>
      <c r="W30" s="203"/>
      <c r="X30" s="204"/>
      <c r="Y30" s="1841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1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1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1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1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41"/>
      <c r="Q33" s="206"/>
      <c r="R33" s="207"/>
      <c r="S33" s="208"/>
      <c r="T33" s="207"/>
      <c r="U33" s="208"/>
      <c r="V33" s="207"/>
      <c r="W33" s="208"/>
      <c r="X33" s="201"/>
      <c r="Y33" s="1841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41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1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41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1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2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2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2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2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2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2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2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2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2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2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2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2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2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2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2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2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2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2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2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2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3" t="str">
        <f>A46</f>
        <v>成交单价</v>
      </c>
      <c r="Q46" s="1823"/>
      <c r="R46" s="1830">
        <f>E46</f>
        <v>0</v>
      </c>
      <c r="S46" s="1830"/>
      <c r="T46" s="1830">
        <f>G46</f>
        <v>0</v>
      </c>
      <c r="U46" s="1830"/>
      <c r="V46" s="1830">
        <f>I46</f>
        <v>0</v>
      </c>
      <c r="W46" s="1830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3" t="str">
        <f>A47</f>
        <v>比较价值（元/平方米）</v>
      </c>
      <c r="Q47" s="1823"/>
      <c r="R47" s="1824" t="e">
        <f>ROUND(PRODUCT(R46,AA7:AA45),0)</f>
        <v>#DIV/0!</v>
      </c>
      <c r="S47" s="1824"/>
      <c r="T47" s="1824" t="e">
        <f>ROUND(PRODUCT(T46,AB7:AB45),0)</f>
        <v>#DIV/0!</v>
      </c>
      <c r="U47" s="1824"/>
      <c r="V47" s="1824" t="e">
        <f>ROUND(PRODUCT(V46,AC7:AC45),0)</f>
        <v>#DIV/0!</v>
      </c>
      <c r="W47" s="1824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25" t="str">
        <f>A48</f>
        <v>估价对象比较价值（单价内涵，元/平方米）</v>
      </c>
      <c r="Q48" s="1826"/>
      <c r="R48" s="1827" t="e">
        <f>ROUND(AVERAGE(R47:V47),0)</f>
        <v>#DIV/0!</v>
      </c>
      <c r="S48" s="1827"/>
      <c r="T48" s="1827"/>
      <c r="U48" s="1827"/>
      <c r="V48" s="1827"/>
      <c r="W48" s="1827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43034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7" t="s">
        <v>1658</v>
      </c>
      <c r="O2" s="1867"/>
      <c r="P2" s="1867"/>
      <c r="Q2" s="1867"/>
      <c r="R2" s="1690"/>
      <c r="S2" s="1867" t="s">
        <v>1659</v>
      </c>
      <c r="T2" s="1867"/>
      <c r="U2" s="1867"/>
      <c r="V2" s="1867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5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5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6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5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5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6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4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5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5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6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4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5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5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6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4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5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5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6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4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5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5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6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4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5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5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6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4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5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5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6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4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5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5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6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4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5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5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6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4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5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5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6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4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5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5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6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4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5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5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6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4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5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5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6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4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5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5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6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  <mergeCell ref="G60:G63"/>
    <mergeCell ref="G64:G67"/>
    <mergeCell ref="G36:G39"/>
    <mergeCell ref="G40:G43"/>
    <mergeCell ref="G44:G47"/>
    <mergeCell ref="G48:G51"/>
    <mergeCell ref="G52:G55"/>
    <mergeCell ref="G56:G59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>
        <v>1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>
        <v>2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>
        <v>3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>
        <v>4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>
        <v>5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>
        <v>6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>
        <v>7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>
        <v>8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>
        <v>9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>
        <v>10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>
        <v>11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>
        <v>12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>
        <v>13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>
        <v>14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>
        <v>15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>
        <v>16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>
        <v>17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>
        <v>18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>
        <v>19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>
        <v>20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>
        <v>21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>
        <v>22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66.400000000000006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43034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25.308399999999999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66.400000000000006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44" t="s">
        <v>1368</v>
      </c>
      <c r="B2" s="1744"/>
      <c r="C2" s="1744"/>
      <c r="D2" s="1744"/>
      <c r="E2" s="1744"/>
      <c r="F2" s="1744"/>
      <c r="G2" s="1744"/>
      <c r="H2" s="664"/>
      <c r="I2" s="227"/>
      <c r="X2" s="221"/>
      <c r="AG2" s="189"/>
    </row>
    <row r="3" spans="1:33" ht="13.5">
      <c r="A3" s="1745" t="s">
        <v>1369</v>
      </c>
      <c r="B3" s="1746"/>
      <c r="C3" s="1747"/>
      <c r="D3" s="1748" t="s">
        <v>1370</v>
      </c>
      <c r="E3" s="1746"/>
      <c r="F3" s="1746"/>
      <c r="G3" s="1749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50" t="s">
        <v>1371</v>
      </c>
      <c r="E4" s="1751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52" t="s">
        <v>1375</v>
      </c>
      <c r="B5" s="1753">
        <f>主表!F5</f>
        <v>935</v>
      </c>
      <c r="C5" s="1754" t="s">
        <v>1376</v>
      </c>
      <c r="D5" s="1751" t="s">
        <v>1377</v>
      </c>
      <c r="E5" s="1755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52"/>
      <c r="B6" s="1753"/>
      <c r="C6" s="1754"/>
      <c r="D6" s="175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52"/>
      <c r="B7" s="1753"/>
      <c r="C7" s="1754"/>
      <c r="D7" s="175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52"/>
      <c r="B8" s="1753"/>
      <c r="C8" s="1754"/>
      <c r="D8" s="1757" t="s">
        <v>1399</v>
      </c>
      <c r="E8" s="1758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52"/>
      <c r="B9" s="1753"/>
      <c r="C9" s="1754"/>
      <c r="D9" s="1757" t="s">
        <v>1400</v>
      </c>
      <c r="E9" s="1758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52"/>
      <c r="B10" s="1753"/>
      <c r="C10" s="1754"/>
      <c r="D10" s="1757" t="s">
        <v>1401</v>
      </c>
      <c r="E10" s="1758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1" t="s">
        <v>1382</v>
      </c>
      <c r="E11" s="1755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1" t="s">
        <v>1384</v>
      </c>
      <c r="E12" s="1755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1" t="s">
        <v>1385</v>
      </c>
      <c r="E13" s="1755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1" t="s">
        <v>1386</v>
      </c>
      <c r="E14" s="1755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53">
        <f ca="1">主表!F24</f>
        <v>4950</v>
      </c>
      <c r="C15" s="1759"/>
      <c r="D15" s="1757" t="s">
        <v>1389</v>
      </c>
      <c r="E15" s="1758"/>
      <c r="F15" s="1758"/>
      <c r="G15" s="1760"/>
      <c r="H15" s="664"/>
      <c r="I15" s="227"/>
      <c r="X15" s="221"/>
      <c r="AG15" s="189"/>
    </row>
    <row r="16" spans="1:33" ht="27.75" thickBot="1">
      <c r="A16" s="1331" t="s">
        <v>1390</v>
      </c>
      <c r="B16" s="1753">
        <f ca="1">主表!F25</f>
        <v>32.868000000000002</v>
      </c>
      <c r="C16" s="1759"/>
      <c r="D16" s="1757" t="s">
        <v>1391</v>
      </c>
      <c r="E16" s="1758"/>
      <c r="F16" s="1758"/>
      <c r="G16" s="1760"/>
      <c r="H16" s="1340" t="str">
        <f ca="1">NUMBERSTRING(INT(B16*10000),2)&amp;"元整"</f>
        <v>叁拾贰万捌仟陆佰捌拾元整</v>
      </c>
      <c r="I16" s="1341"/>
      <c r="X16" s="221"/>
      <c r="AG16" s="189"/>
    </row>
    <row r="17" spans="1:33" ht="13.5">
      <c r="A17" s="1331" t="s">
        <v>1392</v>
      </c>
      <c r="B17" s="1766">
        <f>主表!F33</f>
        <v>0.77</v>
      </c>
      <c r="C17" s="1759"/>
      <c r="D17" s="1757" t="s">
        <v>1393</v>
      </c>
      <c r="E17" s="1758"/>
      <c r="F17" s="1758"/>
      <c r="G17" s="1760"/>
      <c r="H17" s="664"/>
      <c r="I17" s="227"/>
      <c r="X17" s="221"/>
      <c r="AG17" s="189"/>
    </row>
    <row r="18" spans="1:33" ht="27.75" thickBot="1">
      <c r="A18" s="1331" t="s">
        <v>1394</v>
      </c>
      <c r="B18" s="1753">
        <f ca="1">主表!F35</f>
        <v>3812</v>
      </c>
      <c r="C18" s="1759"/>
      <c r="D18" s="1757" t="s">
        <v>1395</v>
      </c>
      <c r="E18" s="1758"/>
      <c r="F18" s="1758"/>
      <c r="G18" s="1760"/>
      <c r="H18" s="662"/>
      <c r="I18" s="227"/>
      <c r="X18" s="221"/>
      <c r="AG18" s="189"/>
    </row>
    <row r="19" spans="1:33" ht="27.75" thickBot="1">
      <c r="A19" s="1339" t="s">
        <v>1396</v>
      </c>
      <c r="B19" s="1761">
        <f ca="1">主表!F36</f>
        <v>25.308399999999999</v>
      </c>
      <c r="C19" s="1762"/>
      <c r="D19" s="1763" t="s">
        <v>1397</v>
      </c>
      <c r="E19" s="1764"/>
      <c r="F19" s="1764"/>
      <c r="G19" s="1765"/>
      <c r="H19" s="1340" t="str">
        <f ca="1">NUMBERSTRING(INT(B19*10000),2)&amp;"元整"</f>
        <v>贰拾伍万叁仟零捌拾肆元整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zoomScale="90" zoomScaleNormal="90" workbookViewId="0">
      <selection activeCell="C30" sqref="C30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43034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66.400000000000006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32.868000000000002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25.308399999999999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66.400000000000006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78"/>
      <c r="B4" s="1779"/>
      <c r="C4" s="1779"/>
      <c r="D4" s="1780"/>
      <c r="E4" s="1780"/>
      <c r="F4" s="1780"/>
      <c r="G4" s="1780"/>
      <c r="H4" s="1780"/>
      <c r="I4" s="1780"/>
      <c r="J4" s="1781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2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83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83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83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83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2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84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84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85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2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83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87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88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88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89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86" t="s">
        <v>1167</v>
      </c>
      <c r="B91" s="1786"/>
      <c r="C91" s="1786"/>
      <c r="D91" s="1786"/>
      <c r="E91" s="1786"/>
      <c r="F91" s="1786"/>
      <c r="G91" s="1786"/>
      <c r="H91" s="1786"/>
      <c r="I91" s="1786"/>
      <c r="J91" s="1786"/>
      <c r="K91" s="671"/>
      <c r="L91" s="671"/>
      <c r="M91" s="671"/>
      <c r="N91" s="671"/>
    </row>
    <row r="92" spans="1:37">
      <c r="A92" s="1791" t="s">
        <v>1168</v>
      </c>
      <c r="B92" s="1791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1"/>
      <c r="B93" s="1791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92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93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93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93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93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93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93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94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92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93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93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93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93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93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93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93"/>
      <c r="B109" s="1795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94"/>
      <c r="B110" s="1796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90" t="s">
        <v>1183</v>
      </c>
      <c r="B111" s="1790"/>
      <c r="C111" s="1790"/>
      <c r="D111" s="1790"/>
      <c r="E111" s="1790"/>
      <c r="F111" s="1790"/>
      <c r="G111" s="1790"/>
      <c r="H111" s="1790"/>
      <c r="I111" s="1790"/>
      <c r="J111" s="1790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2018-02-03T08:32:37Z</dcterms:modified>
</cp:coreProperties>
</file>